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6/JK 2026/JK marec 2026/"/>
    </mc:Choice>
  </mc:AlternateContent>
  <xr:revisionPtr revIDLastSave="30" documentId="8_{B16FA428-4F1B-43BD-B67F-0246C3F62D6A}" xr6:coauthVersionLast="47" xr6:coauthVersionMax="47" xr10:uidLastSave="{0E31B32A-F662-4D87-B346-B9CCED1261C8}"/>
  <bookViews>
    <workbookView xWindow="-120" yWindow="-120" windowWidth="29040" windowHeight="15720" activeTab="1" xr2:uid="{00000000-000D-0000-FFFF-FFFF00000000}"/>
  </bookViews>
  <sheets>
    <sheet name="db zriaďovatelia" sheetId="5" r:id="rId1"/>
    <sheet name="db školy" sheetId="6" r:id="rId2"/>
  </sheets>
  <definedNames>
    <definedName name="_xlnm._FilterDatabase" localSheetId="1" hidden="1">'db školy'!$A$4:$BE$9</definedName>
    <definedName name="_xlnm._FilterDatabase" localSheetId="0" hidden="1">'db zriaďovatelia'!$A$5:$I$10</definedName>
    <definedName name="_xlnm.Print_Area" localSheetId="0">'db zriaďovatelia'!$A$1:$K$20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J10" i="5"/>
  <c r="K9" i="5"/>
  <c r="J9" i="5"/>
  <c r="K8" i="5"/>
  <c r="J8" i="5"/>
  <c r="K7" i="5"/>
  <c r="J7" i="5"/>
  <c r="K6" i="5"/>
  <c r="J6" i="5"/>
  <c r="I11" i="5"/>
  <c r="H11" i="5"/>
  <c r="G11" i="5"/>
  <c r="F11" i="5"/>
  <c r="K11" i="5" l="1"/>
  <c r="J11" i="5"/>
  <c r="AQ1" i="6" l="1"/>
  <c r="AO1" i="6"/>
  <c r="AB1" i="6"/>
  <c r="AM1" i="6"/>
  <c r="BD6" i="6"/>
  <c r="AY10" i="6"/>
  <c r="AX10" i="6"/>
  <c r="AW10" i="6"/>
  <c r="AV10" i="6"/>
  <c r="AU10" i="6"/>
  <c r="AT10" i="6"/>
  <c r="AS10" i="6"/>
  <c r="AR10" i="6"/>
  <c r="BC9" i="6"/>
  <c r="BB9" i="6"/>
  <c r="BA9" i="6"/>
  <c r="BC8" i="6"/>
  <c r="BB8" i="6"/>
  <c r="BA8" i="6"/>
  <c r="BB6" i="6"/>
  <c r="AY1" i="6"/>
  <c r="AX1" i="6"/>
  <c r="AW1" i="6"/>
  <c r="AV1" i="6"/>
  <c r="AU1" i="6"/>
  <c r="AT1" i="6"/>
  <c r="AS1" i="6"/>
  <c r="AR1" i="6"/>
  <c r="AK1" i="6"/>
  <c r="R1" i="6" l="1"/>
  <c r="BA7" i="6"/>
  <c r="BB5" i="6"/>
  <c r="X1" i="6"/>
  <c r="BC5" i="6"/>
  <c r="BC7" i="6"/>
  <c r="BA6" i="6"/>
  <c r="V1" i="6"/>
  <c r="AD1" i="6" s="1"/>
  <c r="R10" i="6"/>
  <c r="AQ10" i="6"/>
  <c r="V10" i="6"/>
  <c r="X10" i="6"/>
  <c r="Q1" i="6"/>
  <c r="P1" i="6"/>
  <c r="U10" i="6"/>
  <c r="W1" i="6"/>
  <c r="BB7" i="6"/>
  <c r="AJ10" i="6"/>
  <c r="AM10" i="6"/>
  <c r="BD5" i="6"/>
  <c r="Q10" i="6"/>
  <c r="AK10" i="6"/>
  <c r="BC6" i="6"/>
  <c r="AA1" i="6"/>
  <c r="AN10" i="6"/>
  <c r="AP10" i="6"/>
  <c r="AN1" i="6"/>
  <c r="AA10" i="6"/>
  <c r="AB10" i="6"/>
  <c r="AP1" i="6"/>
  <c r="AJ1" i="6"/>
  <c r="AO10" i="6"/>
  <c r="AL1" i="6"/>
  <c r="AL10" i="6"/>
  <c r="BD7" i="6"/>
  <c r="U1" i="6"/>
  <c r="W10" i="6"/>
  <c r="P10" i="6"/>
  <c r="BA5" i="6"/>
  <c r="O10" i="6"/>
  <c r="O1" i="6"/>
  <c r="BD8" i="6"/>
  <c r="BD9" i="6"/>
  <c r="T1" i="6" l="1"/>
  <c r="T10" i="6"/>
  <c r="S10" i="6"/>
  <c r="Z1" i="6"/>
  <c r="Z10" i="6"/>
  <c r="AF1" i="6"/>
  <c r="Y1" i="6"/>
  <c r="AH1" i="6"/>
  <c r="AF10" i="6"/>
  <c r="AH10" i="6" s="1"/>
  <c r="Y10" i="6"/>
  <c r="AC10" i="6"/>
  <c r="BB10" i="6"/>
  <c r="S1" i="6"/>
  <c r="AE10" i="6"/>
  <c r="AG10" i="6" s="1"/>
  <c r="AC1" i="6"/>
  <c r="BC10" i="6"/>
  <c r="AD10" i="6"/>
  <c r="AG1" i="6"/>
  <c r="AE1" i="6"/>
  <c r="BA10" i="6"/>
  <c r="BD10" i="6" l="1"/>
  <c r="AI10" i="6"/>
  <c r="AI1" i="6"/>
</calcChain>
</file>

<file path=xl/sharedStrings.xml><?xml version="1.0" encoding="utf-8"?>
<sst xmlns="http://schemas.openxmlformats.org/spreadsheetml/2006/main" count="182" uniqueCount="136">
  <si>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</si>
  <si>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</si>
  <si>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</si>
  <si>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</si>
  <si>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</si>
  <si>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</si>
  <si>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</si>
  <si>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</si>
  <si>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Bratislava-Nové Mesto</t>
  </si>
  <si>
    <t>Malacky</t>
  </si>
  <si>
    <t>Senec</t>
  </si>
  <si>
    <t>Základná škola</t>
  </si>
  <si>
    <t>TC</t>
  </si>
  <si>
    <t>Bánovce nad Bebravou</t>
  </si>
  <si>
    <t>Partizánske</t>
  </si>
  <si>
    <t>Odborárska 2</t>
  </si>
  <si>
    <t>O</t>
  </si>
  <si>
    <t>O529346</t>
  </si>
  <si>
    <t>O508195</t>
  </si>
  <si>
    <t>O508217</t>
  </si>
  <si>
    <t>O505625</t>
  </si>
  <si>
    <t>O505315</t>
  </si>
  <si>
    <t>Mestská časť Bratislava - Nové Mesto</t>
  </si>
  <si>
    <t>Obec Plavecký Štvrtok</t>
  </si>
  <si>
    <t>Mesto Senec</t>
  </si>
  <si>
    <t>Obec Uhrovec</t>
  </si>
  <si>
    <t>Mesto Partizánske</t>
  </si>
  <si>
    <t>Základná škola s materskou školou</t>
  </si>
  <si>
    <t>Kysucká 14</t>
  </si>
  <si>
    <t>Plavecký Štvrtok</t>
  </si>
  <si>
    <t>Plavecký Štvrtok 351</t>
  </si>
  <si>
    <t>SNP 5</t>
  </si>
  <si>
    <t>Uhrovec</t>
  </si>
  <si>
    <t>Malinovského 1160/31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</si>
  <si>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</si>
  <si>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</si>
  <si>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</si>
  <si>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</si>
  <si>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</si>
  <si>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</si>
  <si>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</si>
  <si>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</si>
  <si>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</si>
  <si>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</si>
  <si>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</si>
  <si>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</si>
  <si>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</si>
  <si>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</si>
  <si>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</si>
  <si>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</si>
  <si>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</si>
  <si>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</si>
  <si>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</si>
  <si>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</si>
  <si>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</si>
  <si>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</si>
  <si>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</si>
  <si>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</si>
  <si>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</si>
  <si>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</si>
  <si>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</si>
  <si>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</si>
  <si>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</si>
  <si>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</si>
  <si>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</si>
  <si>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</si>
  <si>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</si>
  <si>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</si>
  <si>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</si>
  <si>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</si>
  <si>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</si>
  <si>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</si>
  <si>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</si>
  <si>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</si>
  <si>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</si>
  <si>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Celkom</t>
  </si>
  <si>
    <t>Poznámky</t>
  </si>
  <si>
    <t>Subtotal</t>
  </si>
  <si>
    <t>EDUID zriaďovateľa</t>
  </si>
  <si>
    <t>IČO právneho subjektu, resp IČO právneho subjektu, do ktorého škola/školské zariadenie patrí</t>
  </si>
  <si>
    <t>EDUID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</si>
  <si>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</si>
  <si>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</si>
  <si>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</si>
  <si>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</si>
  <si>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Výška FP za  1 hodinu v €</t>
  </si>
  <si>
    <t>z toho žiaci z Ukrajiny v €</t>
  </si>
  <si>
    <t xml:space="preserve">z toho: UA 
</t>
  </si>
  <si>
    <t>z toho: ostatní</t>
  </si>
  <si>
    <t>Kontrolné stĺpce
musia sa =0</t>
  </si>
  <si>
    <t>Počet detí a žiakov
(stl.1/r.1 žiadosti školy)</t>
  </si>
  <si>
    <t>Počet skupín (stl.1/r.2 žiadosti školy)</t>
  </si>
  <si>
    <t>Počet odučených hodín (stl.1/r.4 žiadosti školy)</t>
  </si>
  <si>
    <t>Potreba FP (stl.1/r.9 žiadosti školy)</t>
  </si>
  <si>
    <t>Počet detí a žiakov
(stl.2/r.1 žiadosti školy)</t>
  </si>
  <si>
    <t>Počet skupín (stl.2/r.2 žiadosti školy)</t>
  </si>
  <si>
    <t>Počet odučených hodín
 (stl.2/r.4 žiadosti školy)</t>
  </si>
  <si>
    <t>Potreba FP (stl.2/r.9 žiadosti školy)</t>
  </si>
  <si>
    <t>Počet detí a žiakov
(stl.3/r.1 žiadosti školy)</t>
  </si>
  <si>
    <t>Počet skupín (stl.3/r.2 žiadosti školy)</t>
  </si>
  <si>
    <t>Počet odučených hodín
 (stl.3/r.4 žiadosti školy)</t>
  </si>
  <si>
    <t>Potreba FP (stl.3/r.9 žiadosti školy)</t>
  </si>
  <si>
    <t>Počet detí a žiakov
(stl.4/r.1 žiadosti školy)</t>
  </si>
  <si>
    <t>Počet skupín (stl.4/r.2 žiadosti školy)</t>
  </si>
  <si>
    <t>Počet odučených hodín 
(stl.4/r.4 žiadosti školy)</t>
  </si>
  <si>
    <t>Potreba FP (stl.4/r.9 žiadosti školy)</t>
  </si>
  <si>
    <t>j</t>
  </si>
  <si>
    <t xml:space="preserve">k </t>
  </si>
  <si>
    <t>l</t>
  </si>
  <si>
    <t>m</t>
  </si>
  <si>
    <t>n</t>
  </si>
  <si>
    <t>13a</t>
  </si>
  <si>
    <t>13b</t>
  </si>
  <si>
    <t>13c</t>
  </si>
  <si>
    <t>13d</t>
  </si>
  <si>
    <t>14a,</t>
  </si>
  <si>
    <t>14b</t>
  </si>
  <si>
    <t>14c</t>
  </si>
  <si>
    <t>14d</t>
  </si>
  <si>
    <t>15a</t>
  </si>
  <si>
    <t>15b</t>
  </si>
  <si>
    <t>15c</t>
  </si>
  <si>
    <t>15d</t>
  </si>
  <si>
    <t>16a</t>
  </si>
  <si>
    <t>16b</t>
  </si>
  <si>
    <t>16c</t>
  </si>
  <si>
    <t>16d</t>
  </si>
  <si>
    <t>Bratislava III</t>
  </si>
  <si>
    <t>Počet detí odídencov z Ukrajiny</t>
  </si>
  <si>
    <t>Dofinancovanie JK pre deti odídencov z Ukrajiny v €
(zdroj 11UA)</t>
  </si>
  <si>
    <t>Počet iných detí ako detí odídencov z Ukrajiny</t>
  </si>
  <si>
    <t>Dofinancovanie JK pre iné deti ako deti odídencov z Ukrajiny v € (zdroj 111)</t>
  </si>
  <si>
    <t>Počet detí spolu</t>
  </si>
  <si>
    <t>Dofinancovanie JK spolu v €</t>
  </si>
  <si>
    <t>Databáza na predkladanie žiadosti na podporné opatrenie - jazykový kurz marec 2026</t>
  </si>
  <si>
    <t>Podporné opatrenie  na zabezpečenie jazykového kurzu - marec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</si>
</sst>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 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Calibri 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22" xfId="0" applyBorder="1"/>
    <xf numFmtId="0" fontId="0" fillId="0" borderId="6" xfId="0" applyBorder="1"/>
    <xf numFmtId="3" fontId="0" fillId="0" borderId="1" xfId="0" applyNumberFormat="1" applyBorder="1"/>
    <xf numFmtId="0" fontId="7" fillId="0" borderId="0" xfId="0" applyFont="1"/>
    <xf numFmtId="0" fontId="12" fillId="0" borderId="0" xfId="0" applyFont="1"/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4" fillId="2" borderId="38" xfId="3" applyFont="1" applyFill="1" applyBorder="1" applyAlignment="1">
      <alignment horizontal="center" vertical="center" wrapText="1"/>
    </xf>
    <xf numFmtId="0" fontId="14" fillId="2" borderId="44" xfId="3" applyFont="1" applyFill="1" applyBorder="1" applyAlignment="1">
      <alignment horizontal="center" vertical="center" wrapText="1"/>
    </xf>
    <xf numFmtId="0" fontId="15" fillId="4" borderId="20" xfId="3" applyFont="1" applyFill="1" applyBorder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horizontal="center" vertical="center" wrapText="1"/>
    </xf>
    <xf numFmtId="0" fontId="15" fillId="4" borderId="14" xfId="3" applyFont="1" applyFill="1" applyBorder="1" applyAlignment="1">
      <alignment horizontal="center" vertical="center" wrapText="1"/>
    </xf>
    <xf numFmtId="0" fontId="17" fillId="8" borderId="46" xfId="8" applyFont="1" applyFill="1" applyBorder="1" applyAlignment="1">
      <alignment horizontal="center" vertical="center" wrapText="1"/>
    </xf>
    <xf numFmtId="0" fontId="17" fillId="8" borderId="24" xfId="8" applyFont="1" applyFill="1" applyBorder="1" applyAlignment="1">
      <alignment horizontal="center" vertical="center" wrapText="1"/>
    </xf>
    <xf numFmtId="0" fontId="17" fillId="8" borderId="25" xfId="8" applyFont="1" applyFill="1" applyBorder="1" applyAlignment="1">
      <alignment horizontal="center" vertical="center" wrapText="1"/>
    </xf>
    <xf numFmtId="0" fontId="17" fillId="8" borderId="26" xfId="8" applyFont="1" applyFill="1" applyBorder="1" applyAlignment="1">
      <alignment horizontal="center" vertical="center" wrapText="1"/>
    </xf>
    <xf numFmtId="0" fontId="18" fillId="8" borderId="47" xfId="3" applyFont="1" applyFill="1" applyBorder="1" applyAlignment="1">
      <alignment horizontal="center" vertical="center" wrapText="1"/>
    </xf>
    <xf numFmtId="0" fontId="19" fillId="8" borderId="48" xfId="3" applyFont="1" applyFill="1" applyBorder="1" applyAlignment="1">
      <alignment horizontal="center" vertical="center" wrapText="1"/>
    </xf>
    <xf numFmtId="0" fontId="18" fillId="8" borderId="48" xfId="3" applyFont="1" applyFill="1" applyBorder="1" applyAlignment="1">
      <alignment horizontal="center" vertical="center" wrapText="1"/>
    </xf>
    <xf numFmtId="0" fontId="20" fillId="8" borderId="48" xfId="3" applyFont="1" applyFill="1" applyBorder="1" applyAlignment="1">
      <alignment horizontal="center" vertical="center" wrapText="1"/>
    </xf>
    <xf numFmtId="3" fontId="20" fillId="8" borderId="48" xfId="3" applyNumberFormat="1" applyFont="1" applyFill="1" applyBorder="1" applyAlignment="1" applyProtection="1">
      <alignment horizontal="center" vertical="center" wrapText="1"/>
      <protection locked="0"/>
    </xf>
    <xf numFmtId="0" fontId="19" fillId="8" borderId="49" xfId="3" applyFont="1" applyFill="1" applyBorder="1" applyAlignment="1">
      <alignment horizontal="center" vertical="center" wrapText="1"/>
    </xf>
    <xf numFmtId="0" fontId="19" fillId="8" borderId="47" xfId="3" applyFont="1" applyFill="1" applyBorder="1" applyAlignment="1">
      <alignment horizontal="center" vertical="center" wrapText="1"/>
    </xf>
    <xf numFmtId="0" fontId="19" fillId="8" borderId="50" xfId="3" applyFont="1" applyFill="1" applyBorder="1" applyAlignment="1">
      <alignment horizontal="center" vertical="center" wrapText="1"/>
    </xf>
    <xf numFmtId="0" fontId="19" fillId="8" borderId="51" xfId="3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1" xfId="0" applyFont="1" applyBorder="1"/>
    <xf numFmtId="0" fontId="21" fillId="0" borderId="3" xfId="0" applyFont="1" applyBorder="1"/>
    <xf numFmtId="0" fontId="21" fillId="0" borderId="6" xfId="0" applyFont="1" applyBorder="1"/>
    <xf numFmtId="0" fontId="0" fillId="7" borderId="2" xfId="0" applyFill="1" applyBorder="1"/>
    <xf numFmtId="0" fontId="0" fillId="7" borderId="1" xfId="0" applyFill="1" applyBorder="1"/>
    <xf numFmtId="0" fontId="0" fillId="7" borderId="6" xfId="0" applyFill="1" applyBorder="1"/>
    <xf numFmtId="0" fontId="22" fillId="7" borderId="5" xfId="0" applyFont="1" applyFill="1" applyBorder="1" applyAlignment="1">
      <alignment horizontal="left"/>
    </xf>
    <xf numFmtId="0" fontId="13" fillId="7" borderId="10" xfId="0" applyFont="1" applyFill="1" applyBorder="1" applyAlignment="1">
      <alignment horizontal="right" vertical="center"/>
    </xf>
    <xf numFmtId="164" fontId="13" fillId="0" borderId="10" xfId="0" applyNumberFormat="1" applyFont="1" applyBorder="1" applyAlignment="1">
      <alignment horizontal="right" vertical="center"/>
    </xf>
    <xf numFmtId="164" fontId="18" fillId="8" borderId="48" xfId="3" applyNumberFormat="1" applyFont="1" applyFill="1" applyBorder="1" applyAlignment="1">
      <alignment horizontal="center" vertical="center" wrapText="1"/>
    </xf>
    <xf numFmtId="164" fontId="19" fillId="8" borderId="48" xfId="3" applyNumberFormat="1" applyFont="1" applyFill="1" applyBorder="1" applyAlignment="1">
      <alignment horizontal="center" vertical="center" wrapText="1"/>
    </xf>
    <xf numFmtId="164" fontId="13" fillId="7" borderId="10" xfId="0" applyNumberFormat="1" applyFont="1" applyFill="1" applyBorder="1" applyAlignment="1">
      <alignment horizontal="right" vertical="center"/>
    </xf>
    <xf numFmtId="164" fontId="7" fillId="0" borderId="0" xfId="0" applyNumberFormat="1" applyFont="1"/>
    <xf numFmtId="3" fontId="0" fillId="0" borderId="2" xfId="0" applyNumberFormat="1" applyBorder="1"/>
    <xf numFmtId="3" fontId="0" fillId="0" borderId="22" xfId="0" applyNumberFormat="1" applyBorder="1"/>
    <xf numFmtId="3" fontId="0" fillId="0" borderId="7" xfId="0" applyNumberFormat="1" applyBorder="1"/>
    <xf numFmtId="3" fontId="13" fillId="7" borderId="9" xfId="0" applyNumberFormat="1" applyFont="1" applyFill="1" applyBorder="1" applyAlignment="1">
      <alignment horizontal="right" vertical="center"/>
    </xf>
    <xf numFmtId="3" fontId="13" fillId="7" borderId="10" xfId="0" applyNumberFormat="1" applyFont="1" applyFill="1" applyBorder="1" applyAlignment="1">
      <alignment horizontal="right" vertical="center"/>
    </xf>
    <xf numFmtId="3" fontId="13" fillId="7" borderId="11" xfId="0" applyNumberFormat="1" applyFont="1" applyFill="1" applyBorder="1" applyAlignment="1">
      <alignment horizontal="right" vertical="center"/>
    </xf>
    <xf numFmtId="3" fontId="13" fillId="7" borderId="12" xfId="0" applyNumberFormat="1" applyFont="1" applyFill="1" applyBorder="1" applyAlignment="1">
      <alignment horizontal="right" vertical="center"/>
    </xf>
    <xf numFmtId="3" fontId="13" fillId="7" borderId="21" xfId="0" applyNumberFormat="1" applyFont="1" applyFill="1" applyBorder="1" applyAlignment="1">
      <alignment horizontal="right" vertical="center"/>
    </xf>
    <xf numFmtId="0" fontId="0" fillId="0" borderId="18" xfId="0" applyBorder="1"/>
    <xf numFmtId="0" fontId="0" fillId="0" borderId="19" xfId="0" applyBorder="1" applyAlignment="1">
      <alignment horizontal="left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6" fillId="5" borderId="29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3" fontId="7" fillId="0" borderId="18" xfId="0" applyNumberFormat="1" applyFont="1" applyBorder="1"/>
    <xf numFmtId="3" fontId="0" fillId="0" borderId="27" xfId="0" applyNumberFormat="1" applyBorder="1"/>
    <xf numFmtId="3" fontId="6" fillId="0" borderId="28" xfId="0" applyNumberFormat="1" applyFont="1" applyBorder="1"/>
    <xf numFmtId="3" fontId="6" fillId="0" borderId="12" xfId="0" applyNumberFormat="1" applyFont="1" applyBorder="1"/>
    <xf numFmtId="3" fontId="7" fillId="0" borderId="0" xfId="0" applyNumberFormat="1" applyFont="1"/>
    <xf numFmtId="165" fontId="7" fillId="0" borderId="0" xfId="0" applyNumberFormat="1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5" fillId="3" borderId="17" xfId="3" applyFont="1" applyFill="1" applyBorder="1" applyAlignment="1">
      <alignment horizontal="center" vertical="center" wrapText="1"/>
    </xf>
    <xf numFmtId="0" fontId="15" fillId="3" borderId="31" xfId="3" applyFont="1" applyFill="1" applyBorder="1" applyAlignment="1">
      <alignment horizontal="center" vertical="center" wrapText="1"/>
    </xf>
    <xf numFmtId="0" fontId="11" fillId="5" borderId="16" xfId="8" applyFont="1" applyFill="1" applyBorder="1" applyAlignment="1">
      <alignment horizontal="center" vertical="center" wrapText="1"/>
    </xf>
    <xf numFmtId="0" fontId="11" fillId="5" borderId="7" xfId="8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14" fillId="2" borderId="44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 wrapText="1"/>
    </xf>
    <xf numFmtId="0" fontId="16" fillId="2" borderId="45" xfId="3" applyFont="1" applyFill="1" applyBorder="1" applyAlignment="1">
      <alignment horizontal="center" vertical="center" wrapText="1"/>
    </xf>
    <xf numFmtId="164" fontId="14" fillId="2" borderId="15" xfId="3" applyNumberFormat="1" applyFont="1" applyFill="1" applyBorder="1" applyAlignment="1">
      <alignment horizontal="center" vertical="center" wrapText="1"/>
    </xf>
    <xf numFmtId="164" fontId="14" fillId="2" borderId="33" xfId="3" applyNumberFormat="1" applyFont="1" applyFill="1" applyBorder="1" applyAlignment="1">
      <alignment horizontal="center" vertical="center" wrapText="1"/>
    </xf>
    <xf numFmtId="164" fontId="15" fillId="3" borderId="17" xfId="3" applyNumberFormat="1" applyFont="1" applyFill="1" applyBorder="1" applyAlignment="1">
      <alignment horizontal="center" vertical="center" wrapText="1"/>
    </xf>
    <xf numFmtId="164" fontId="15" fillId="3" borderId="31" xfId="3" applyNumberFormat="1" applyFont="1" applyFill="1" applyBorder="1" applyAlignment="1">
      <alignment horizontal="center" vertical="center" wrapText="1"/>
    </xf>
    <xf numFmtId="3" fontId="16" fillId="2" borderId="15" xfId="3" applyNumberFormat="1" applyFont="1" applyFill="1" applyBorder="1" applyAlignment="1" applyProtection="1">
      <alignment horizontal="center" vertical="center" wrapText="1"/>
      <protection locked="0"/>
    </xf>
    <xf numFmtId="3" fontId="16" fillId="2" borderId="45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36" xfId="3" applyFont="1" applyFill="1" applyBorder="1" applyAlignment="1">
      <alignment horizontal="center" vertical="center" wrapText="1"/>
    </xf>
    <xf numFmtId="0" fontId="15" fillId="3" borderId="37" xfId="3" applyFont="1" applyFill="1" applyBorder="1" applyAlignment="1">
      <alignment horizontal="center" vertical="center" wrapText="1"/>
    </xf>
    <xf numFmtId="3" fontId="16" fillId="7" borderId="15" xfId="0" applyNumberFormat="1" applyFont="1" applyFill="1" applyBorder="1" applyAlignment="1">
      <alignment horizontal="center" vertical="center" wrapText="1"/>
    </xf>
    <xf numFmtId="3" fontId="16" fillId="7" borderId="33" xfId="0" applyNumberFormat="1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>
      <alignment horizontal="center" vertical="center" wrapText="1"/>
    </xf>
    <xf numFmtId="3" fontId="16" fillId="7" borderId="32" xfId="0" applyNumberFormat="1" applyFont="1" applyFill="1" applyBorder="1" applyAlignment="1">
      <alignment horizontal="center" vertical="center" wrapText="1"/>
    </xf>
    <xf numFmtId="3" fontId="16" fillId="7" borderId="17" xfId="0" applyNumberFormat="1" applyFont="1" applyFill="1" applyBorder="1" applyAlignment="1">
      <alignment horizontal="center" vertical="center" wrapText="1"/>
    </xf>
    <xf numFmtId="3" fontId="16" fillId="7" borderId="31" xfId="0" applyNumberFormat="1" applyFont="1" applyFill="1" applyBorder="1" applyAlignment="1">
      <alignment horizontal="center" vertical="center" wrapText="1"/>
    </xf>
    <xf numFmtId="0" fontId="15" fillId="4" borderId="39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0" fontId="15" fillId="4" borderId="41" xfId="3" applyFont="1" applyFill="1" applyBorder="1" applyAlignment="1">
      <alignment horizontal="center" vertical="center" wrapText="1"/>
    </xf>
    <xf numFmtId="0" fontId="15" fillId="4" borderId="42" xfId="3" applyFont="1" applyFill="1" applyBorder="1" applyAlignment="1">
      <alignment horizontal="center" vertical="center" wrapText="1"/>
    </xf>
    <xf numFmtId="3" fontId="9" fillId="2" borderId="34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2" fillId="7" borderId="9" xfId="0" applyFont="1" applyFill="1" applyBorder="1" applyAlignment="1">
      <alignment horizontal="left"/>
    </xf>
    <xf numFmtId="0" fontId="22" fillId="7" borderId="10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1" fillId="5" borderId="16" xfId="8" applyFont="1" applyFill="1" applyBorder="1" applyAlignment="1">
      <alignment horizontal="center" vertical="center" textRotation="90" wrapText="1"/>
    </xf>
    <xf numFmtId="0" fontId="11" fillId="5" borderId="7" xfId="8" applyFont="1" applyFill="1" applyBorder="1" applyAlignment="1">
      <alignment horizontal="center" vertical="center" textRotation="90" wrapText="1"/>
    </xf>
    <xf numFmtId="0" fontId="11" fillId="5" borderId="15" xfId="8" applyFont="1" applyFill="1" applyBorder="1" applyAlignment="1">
      <alignment horizontal="center" vertical="center" textRotation="90" wrapText="1"/>
    </xf>
    <xf numFmtId="0" fontId="11" fillId="5" borderId="18" xfId="8" applyFont="1" applyFill="1" applyBorder="1" applyAlignment="1">
      <alignment horizontal="center" vertical="center" textRotation="90" wrapText="1"/>
    </xf>
    <xf numFmtId="166" fontId="0" fillId="0" borderId="1" xfId="0" applyNumberFormat="1" applyBorder="1"/>
  </cellXfs>
  <cellStyles count="9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16 2" xfId="8" xr:uid="{E17A662C-7DC0-49C4-902A-31F428259546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1"/>
  <sheetViews>
    <sheetView workbookViewId="0">
      <selection activeCell="F18" sqref="F18"/>
    </sheetView>
  </sheetViews>
  <sheetFormatPr defaultRowHeight="15"/>
  <cols>
    <col min="1" max="2" width="6" customWidth="1"/>
    <col min="3" max="3" width="12.140625" bestFit="1" customWidth="1"/>
    <col min="4" max="4" width="10.140625" bestFit="1" customWidth="1"/>
    <col min="5" max="5" width="33.5703125" customWidth="1"/>
    <col min="6" max="6" width="14.42578125" customWidth="1"/>
    <col min="7" max="7" width="15.28515625" customWidth="1"/>
    <col min="8" max="8" width="14.42578125" customWidth="1"/>
    <col min="9" max="9" width="16.140625" customWidth="1"/>
    <col min="10" max="10" width="14.42578125" customWidth="1"/>
    <col min="11" max="11" width="15.5703125" customWidth="1"/>
  </cols>
  <sheetData>
    <row r="1" spans="1:11" ht="15" customHeight="1">
      <c r="A1" s="74" t="s">
        <v>135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.75" customHeight="1" thickBo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96.75" customHeight="1" thickBot="1">
      <c r="A5" s="55" t="s">
        <v>71</v>
      </c>
      <c r="B5" s="56" t="s">
        <v>72</v>
      </c>
      <c r="C5" s="57" t="s">
        <v>73</v>
      </c>
      <c r="D5" s="56" t="s">
        <v>74</v>
      </c>
      <c r="E5" s="58" t="s">
        <v>4</v>
      </c>
      <c r="F5" s="59" t="s">
        <v>128</v>
      </c>
      <c r="G5" s="60" t="s">
        <v>129</v>
      </c>
      <c r="H5" s="61" t="s">
        <v>130</v>
      </c>
      <c r="I5" s="62" t="s">
        <v>131</v>
      </c>
      <c r="J5" s="63" t="s">
        <v>132</v>
      </c>
      <c r="K5" s="63" t="s">
        <v>133</v>
      </c>
    </row>
    <row r="6" spans="1:11" ht="25.5" customHeight="1">
      <c r="A6" s="53" t="s">
        <v>7</v>
      </c>
      <c r="B6" s="4" t="s">
        <v>16</v>
      </c>
      <c r="C6" s="4" t="s">
        <v>18</v>
      </c>
      <c r="D6" s="4">
        <v>305049</v>
      </c>
      <c r="E6" s="54" t="s">
        <v>23</v>
      </c>
      <c r="F6" s="64">
        <v>4</v>
      </c>
      <c r="G6" s="64">
        <v>507</v>
      </c>
      <c r="H6" s="65">
        <v>6</v>
      </c>
      <c r="I6" s="64">
        <v>510</v>
      </c>
      <c r="J6" s="66">
        <f>+F6+H6</f>
        <v>10</v>
      </c>
      <c r="K6" s="67">
        <f>+G6+I6</f>
        <v>1017</v>
      </c>
    </row>
    <row r="7" spans="1:11" ht="25.5" customHeight="1">
      <c r="A7" s="53" t="s">
        <v>7</v>
      </c>
      <c r="B7" s="4" t="s">
        <v>16</v>
      </c>
      <c r="C7" s="4" t="s">
        <v>19</v>
      </c>
      <c r="D7" s="4">
        <v>305065</v>
      </c>
      <c r="E7" s="54" t="s">
        <v>24</v>
      </c>
      <c r="F7" s="64">
        <v>0</v>
      </c>
      <c r="G7" s="64">
        <v>0</v>
      </c>
      <c r="H7" s="65">
        <v>1</v>
      </c>
      <c r="I7" s="64">
        <v>98</v>
      </c>
      <c r="J7" s="66">
        <f t="shared" ref="J7:J10" si="0">+F7+H7</f>
        <v>1</v>
      </c>
      <c r="K7" s="67">
        <f t="shared" ref="K7:K10" si="1">+G7+I7</f>
        <v>98</v>
      </c>
    </row>
    <row r="8" spans="1:11" ht="25.5" customHeight="1">
      <c r="A8" s="53" t="s">
        <v>7</v>
      </c>
      <c r="B8" s="4" t="s">
        <v>16</v>
      </c>
      <c r="C8" s="4" t="s">
        <v>17</v>
      </c>
      <c r="D8" s="4">
        <v>603317</v>
      </c>
      <c r="E8" s="54" t="s">
        <v>22</v>
      </c>
      <c r="F8" s="64">
        <v>11</v>
      </c>
      <c r="G8" s="64">
        <v>2439</v>
      </c>
      <c r="H8" s="65">
        <v>33</v>
      </c>
      <c r="I8" s="64">
        <v>3421</v>
      </c>
      <c r="J8" s="66">
        <f t="shared" si="0"/>
        <v>44</v>
      </c>
      <c r="K8" s="67">
        <f t="shared" si="1"/>
        <v>5860</v>
      </c>
    </row>
    <row r="9" spans="1:11" ht="25.5" customHeight="1">
      <c r="A9" s="53" t="s">
        <v>12</v>
      </c>
      <c r="B9" s="4" t="s">
        <v>16</v>
      </c>
      <c r="C9" s="4" t="s">
        <v>21</v>
      </c>
      <c r="D9" s="4">
        <v>310905</v>
      </c>
      <c r="E9" s="54" t="s">
        <v>26</v>
      </c>
      <c r="F9" s="64">
        <v>1</v>
      </c>
      <c r="G9" s="64">
        <v>1425</v>
      </c>
      <c r="H9" s="65">
        <v>0</v>
      </c>
      <c r="I9" s="64">
        <v>0</v>
      </c>
      <c r="J9" s="66">
        <f t="shared" si="0"/>
        <v>1</v>
      </c>
      <c r="K9" s="67">
        <f t="shared" si="1"/>
        <v>1425</v>
      </c>
    </row>
    <row r="10" spans="1:11" ht="25.5" customHeight="1" thickBot="1">
      <c r="A10" s="53" t="s">
        <v>12</v>
      </c>
      <c r="B10" s="4" t="s">
        <v>16</v>
      </c>
      <c r="C10" s="4" t="s">
        <v>20</v>
      </c>
      <c r="D10" s="4">
        <v>311201</v>
      </c>
      <c r="E10" s="54" t="s">
        <v>25</v>
      </c>
      <c r="F10" s="64">
        <v>3</v>
      </c>
      <c r="G10" s="64">
        <v>2935</v>
      </c>
      <c r="H10" s="65">
        <v>0</v>
      </c>
      <c r="I10" s="64">
        <v>0</v>
      </c>
      <c r="J10" s="66">
        <f t="shared" si="0"/>
        <v>3</v>
      </c>
      <c r="K10" s="67">
        <f t="shared" si="1"/>
        <v>2935</v>
      </c>
    </row>
    <row r="11" spans="1:11" ht="15.75" thickBot="1">
      <c r="A11" s="71" t="s">
        <v>75</v>
      </c>
      <c r="B11" s="72"/>
      <c r="C11" s="72"/>
      <c r="D11" s="72"/>
      <c r="E11" s="73"/>
      <c r="F11" s="68">
        <f t="shared" ref="F11:K11" si="2">SUM(F6:F10)</f>
        <v>19</v>
      </c>
      <c r="G11" s="68">
        <f t="shared" si="2"/>
        <v>7306</v>
      </c>
      <c r="H11" s="68">
        <f t="shared" si="2"/>
        <v>40</v>
      </c>
      <c r="I11" s="68">
        <f t="shared" si="2"/>
        <v>4029</v>
      </c>
      <c r="J11" s="68">
        <f t="shared" si="2"/>
        <v>59</v>
      </c>
      <c r="K11" s="68">
        <f t="shared" si="2"/>
        <v>11335</v>
      </c>
    </row>
  </sheetData>
  <autoFilter ref="A5:I10" xr:uid="{C7F29F3F-57F4-4CFD-A689-23DF1038DB03}"/>
  <mergeCells count="2">
    <mergeCell ref="A11:E11"/>
    <mergeCell ref="A1:K4"/>
  </mergeCells>
  <printOptions horizontalCentered="1"/>
  <pageMargins left="0.11811023622047245" right="0.11811023622047245" top="0.94488188976377963" bottom="0.35433070866141736" header="0.78740157480314965" footer="0.11811023622047245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BE18"/>
  <sheetViews>
    <sheetView tabSelected="1" zoomScale="80" zoomScaleNormal="80" workbookViewId="0">
      <selection activeCell="E20" sqref="E20"/>
    </sheetView>
  </sheetViews>
  <sheetFormatPr defaultRowHeight="15"/>
  <cols>
    <col min="1" max="1" width="6.140625" style="8" customWidth="1"/>
    <col min="2" max="2" width="6.28515625" style="8" customWidth="1"/>
    <col min="3" max="3" width="8.42578125" style="8" customWidth="1"/>
    <col min="4" max="4" width="9.85546875" style="8" bestFit="1" customWidth="1"/>
    <col min="5" max="5" width="11.85546875" style="8" customWidth="1"/>
    <col min="6" max="6" width="17" style="8" customWidth="1"/>
    <col min="7" max="7" width="12.5703125" style="8" customWidth="1"/>
    <col min="8" max="8" width="10.85546875" style="8" customWidth="1"/>
    <col min="9" max="9" width="29" style="8" customWidth="1"/>
    <col min="10" max="10" width="9.140625" style="8"/>
    <col min="11" max="11" width="24.85546875" style="8" customWidth="1"/>
    <col min="12" max="12" width="9.140625" style="8" customWidth="1"/>
    <col min="13" max="13" width="33.85546875" style="8" bestFit="1" customWidth="1"/>
    <col min="14" max="14" width="32.7109375" style="8" customWidth="1"/>
    <col min="15" max="15" width="11.42578125" style="8" customWidth="1"/>
    <col min="16" max="19" width="9.28515625" style="8" bestFit="1" customWidth="1"/>
    <col min="20" max="20" width="11.140625" style="8" customWidth="1"/>
    <col min="21" max="24" width="9.28515625" style="8" bestFit="1" customWidth="1"/>
    <col min="25" max="25" width="9.28515625" style="44" bestFit="1" customWidth="1"/>
    <col min="26" max="26" width="10" style="44" customWidth="1"/>
    <col min="27" max="28" width="9.28515625" style="8" bestFit="1" customWidth="1"/>
    <col min="29" max="29" width="9.28515625" style="44" bestFit="1" customWidth="1"/>
    <col min="30" max="30" width="11.140625" style="44" customWidth="1"/>
    <col min="31" max="43" width="9.28515625" style="8" bestFit="1" customWidth="1"/>
    <col min="44" max="51" width="9.140625" style="8"/>
    <col min="52" max="52" width="23.85546875" style="8" customWidth="1"/>
    <col min="53" max="16384" width="9.140625" style="8"/>
  </cols>
  <sheetData>
    <row r="1" spans="1:57" ht="27" customHeight="1" thickBot="1">
      <c r="A1" s="9" t="s">
        <v>134</v>
      </c>
      <c r="B1"/>
      <c r="C1"/>
      <c r="D1"/>
      <c r="E1"/>
      <c r="F1"/>
      <c r="G1"/>
      <c r="H1"/>
      <c r="I1"/>
      <c r="J1"/>
      <c r="K1"/>
      <c r="L1"/>
      <c r="M1"/>
      <c r="N1" t="s">
        <v>77</v>
      </c>
      <c r="O1" s="10">
        <f>SUBTOTAL(9,O5:O9)</f>
        <v>59</v>
      </c>
      <c r="P1" s="10">
        <f>SUBTOTAL(9,P5:P9)</f>
        <v>19</v>
      </c>
      <c r="Q1" s="11">
        <f>SUBTOTAL(9,Q5:Q9)</f>
        <v>23</v>
      </c>
      <c r="R1" s="11">
        <f>SUBTOTAL(9,R5:R9)</f>
        <v>10</v>
      </c>
      <c r="S1" s="11">
        <f>+O1/Q1</f>
        <v>2.5652173913043477</v>
      </c>
      <c r="T1" s="11">
        <f>+P1/R1</f>
        <v>1.9</v>
      </c>
      <c r="U1" s="11">
        <f>SUBTOTAL(9,U5:U9)</f>
        <v>518</v>
      </c>
      <c r="V1" s="11">
        <f>SUBTOTAL(9,V5:V9)</f>
        <v>273</v>
      </c>
      <c r="W1" s="11">
        <f>SUBTOTAL(9,W5:W9)</f>
        <v>10570</v>
      </c>
      <c r="X1" s="11">
        <f>SUBTOTAL(9,X5:X9)</f>
        <v>6562</v>
      </c>
      <c r="Y1" s="40">
        <f>+W1/U1</f>
        <v>20.405405405405407</v>
      </c>
      <c r="Z1" s="40">
        <f>+X1/V1</f>
        <v>24.036630036630036</v>
      </c>
      <c r="AA1" s="11">
        <f>SUBTOTAL(9,AA5:AA9)</f>
        <v>765</v>
      </c>
      <c r="AB1" s="11">
        <f>SUBTOTAL(9,AB5:AB9)</f>
        <v>744</v>
      </c>
      <c r="AC1" s="40">
        <f>+AA1/U1</f>
        <v>1.4768339768339769</v>
      </c>
      <c r="AD1" s="40">
        <f>+AB1/V1</f>
        <v>2.7252747252747254</v>
      </c>
      <c r="AE1" s="11">
        <f>SUBTOTAL(9,AE5:AE9)</f>
        <v>11335</v>
      </c>
      <c r="AF1" s="11">
        <f>SUBTOTAL(9,AF5:AF9)</f>
        <v>7306</v>
      </c>
      <c r="AG1" s="11">
        <f>SUBTOTAL(9,AG5:AG9)</f>
        <v>11335</v>
      </c>
      <c r="AH1" s="11">
        <f>SUBTOTAL(9,AH5:AH9)</f>
        <v>7306</v>
      </c>
      <c r="AI1" s="11">
        <f>SUBTOTAL(9,AI5:AI9)</f>
        <v>4029</v>
      </c>
      <c r="AJ1" s="11">
        <f>SUBTOTAL(9,AJ5:AJ9)</f>
        <v>44</v>
      </c>
      <c r="AK1" s="11">
        <f>SUBTOTAL(9,AK5:AK9)</f>
        <v>13</v>
      </c>
      <c r="AL1" s="11">
        <f>SUBTOTAL(9,AL5:AL9)</f>
        <v>338</v>
      </c>
      <c r="AM1" s="11">
        <f>SUBTOTAL(9,AM5:AM9)</f>
        <v>8610</v>
      </c>
      <c r="AN1" s="11">
        <f>SUBTOTAL(9,AN5:AN9)</f>
        <v>0</v>
      </c>
      <c r="AO1" s="11">
        <f>SUBTOTAL(9,AO5:AO9)</f>
        <v>0</v>
      </c>
      <c r="AP1" s="11">
        <f>SUBTOTAL(9,AP5:AP9)</f>
        <v>0</v>
      </c>
      <c r="AQ1" s="11">
        <f>SUBTOTAL(9,AQ5:AQ9)</f>
        <v>0</v>
      </c>
      <c r="AR1" s="11">
        <f>SUBTOTAL(9,AR5:AR9)</f>
        <v>11</v>
      </c>
      <c r="AS1" s="11">
        <f>SUBTOTAL(9,AS5:AS9)</f>
        <v>9</v>
      </c>
      <c r="AT1" s="11">
        <f>SUBTOTAL(9,AT5:AT9)</f>
        <v>167</v>
      </c>
      <c r="AU1" s="11">
        <f>SUBTOTAL(9,AU5:AU9)</f>
        <v>2712</v>
      </c>
      <c r="AV1" s="11">
        <f>SUBTOTAL(9,AV5:AV9)</f>
        <v>4</v>
      </c>
      <c r="AW1" s="11">
        <f>SUBTOTAL(9,AW5:AW9)</f>
        <v>1</v>
      </c>
      <c r="AX1" s="11">
        <f>SUBTOTAL(9,AX5:AX9)</f>
        <v>13</v>
      </c>
      <c r="AY1" s="11">
        <f>SUBTOTAL(9,AY5:AY9)</f>
        <v>13</v>
      </c>
      <c r="BA1"/>
      <c r="BB1"/>
      <c r="BC1"/>
      <c r="BD1"/>
      <c r="BE1"/>
    </row>
    <row r="2" spans="1:57" ht="112.5" customHeight="1">
      <c r="A2" s="114" t="s">
        <v>0</v>
      </c>
      <c r="B2" s="112" t="s">
        <v>1</v>
      </c>
      <c r="C2" s="112" t="s">
        <v>2</v>
      </c>
      <c r="D2" s="112" t="s">
        <v>3</v>
      </c>
      <c r="E2" s="112" t="s">
        <v>78</v>
      </c>
      <c r="F2" s="112" t="s">
        <v>4</v>
      </c>
      <c r="G2" s="112" t="s">
        <v>79</v>
      </c>
      <c r="H2" s="112" t="s">
        <v>80</v>
      </c>
      <c r="I2" s="112" t="s">
        <v>5</v>
      </c>
      <c r="J2" s="112" t="s">
        <v>81</v>
      </c>
      <c r="K2" s="112" t="s">
        <v>82</v>
      </c>
      <c r="L2" s="112" t="s">
        <v>83</v>
      </c>
      <c r="M2" s="78" t="s">
        <v>84</v>
      </c>
      <c r="N2" s="78" t="s">
        <v>6</v>
      </c>
      <c r="O2" s="80" t="s">
        <v>34</v>
      </c>
      <c r="P2" s="76" t="s">
        <v>35</v>
      </c>
      <c r="Q2" s="12" t="s">
        <v>36</v>
      </c>
      <c r="R2" s="76" t="s">
        <v>35</v>
      </c>
      <c r="S2" s="82" t="s">
        <v>37</v>
      </c>
      <c r="T2" s="76" t="s">
        <v>35</v>
      </c>
      <c r="U2" s="82" t="s">
        <v>38</v>
      </c>
      <c r="V2" s="76" t="s">
        <v>35</v>
      </c>
      <c r="W2" s="84" t="s">
        <v>39</v>
      </c>
      <c r="X2" s="76" t="s">
        <v>35</v>
      </c>
      <c r="Y2" s="86" t="s">
        <v>85</v>
      </c>
      <c r="Z2" s="88" t="s">
        <v>86</v>
      </c>
      <c r="AA2" s="90" t="s">
        <v>40</v>
      </c>
      <c r="AB2" s="76" t="s">
        <v>35</v>
      </c>
      <c r="AC2" s="86" t="s">
        <v>41</v>
      </c>
      <c r="AD2" s="88" t="s">
        <v>35</v>
      </c>
      <c r="AE2" s="84" t="s">
        <v>42</v>
      </c>
      <c r="AF2" s="92" t="s">
        <v>35</v>
      </c>
      <c r="AG2" s="94" t="s">
        <v>60</v>
      </c>
      <c r="AH2" s="96" t="s">
        <v>87</v>
      </c>
      <c r="AI2" s="98" t="s">
        <v>88</v>
      </c>
      <c r="AJ2" s="100" t="s">
        <v>56</v>
      </c>
      <c r="AK2" s="101"/>
      <c r="AL2" s="101"/>
      <c r="AM2" s="102"/>
      <c r="AN2" s="103" t="s">
        <v>57</v>
      </c>
      <c r="AO2" s="101"/>
      <c r="AP2" s="101"/>
      <c r="AQ2" s="102"/>
      <c r="AR2" s="103" t="s">
        <v>58</v>
      </c>
      <c r="AS2" s="101"/>
      <c r="AT2" s="101"/>
      <c r="AU2" s="102"/>
      <c r="AV2" s="103" t="s">
        <v>59</v>
      </c>
      <c r="AW2" s="101"/>
      <c r="AX2" s="101"/>
      <c r="AY2" s="102"/>
      <c r="AZ2" s="104" t="s">
        <v>76</v>
      </c>
      <c r="BA2" s="106" t="s">
        <v>89</v>
      </c>
      <c r="BB2" s="107"/>
      <c r="BC2" s="107"/>
      <c r="BD2" s="107"/>
      <c r="BE2"/>
    </row>
    <row r="3" spans="1:57" ht="141.75" customHeight="1" thickBot="1">
      <c r="A3" s="115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9"/>
      <c r="N3" s="79"/>
      <c r="O3" s="81"/>
      <c r="P3" s="77"/>
      <c r="Q3" s="13"/>
      <c r="R3" s="77"/>
      <c r="S3" s="83"/>
      <c r="T3" s="77"/>
      <c r="U3" s="83"/>
      <c r="V3" s="77"/>
      <c r="W3" s="85"/>
      <c r="X3" s="77"/>
      <c r="Y3" s="87"/>
      <c r="Z3" s="89"/>
      <c r="AA3" s="91"/>
      <c r="AB3" s="77"/>
      <c r="AC3" s="87"/>
      <c r="AD3" s="89"/>
      <c r="AE3" s="85"/>
      <c r="AF3" s="93"/>
      <c r="AG3" s="95"/>
      <c r="AH3" s="97"/>
      <c r="AI3" s="99"/>
      <c r="AJ3" s="14" t="s">
        <v>90</v>
      </c>
      <c r="AK3" s="15" t="s">
        <v>91</v>
      </c>
      <c r="AL3" s="15" t="s">
        <v>92</v>
      </c>
      <c r="AM3" s="16" t="s">
        <v>93</v>
      </c>
      <c r="AN3" s="17" t="s">
        <v>94</v>
      </c>
      <c r="AO3" s="15" t="s">
        <v>95</v>
      </c>
      <c r="AP3" s="15" t="s">
        <v>96</v>
      </c>
      <c r="AQ3" s="16" t="s">
        <v>97</v>
      </c>
      <c r="AR3" s="17" t="s">
        <v>98</v>
      </c>
      <c r="AS3" s="15" t="s">
        <v>99</v>
      </c>
      <c r="AT3" s="15" t="s">
        <v>100</v>
      </c>
      <c r="AU3" s="16" t="s">
        <v>101</v>
      </c>
      <c r="AV3" s="17" t="s">
        <v>102</v>
      </c>
      <c r="AW3" s="15" t="s">
        <v>103</v>
      </c>
      <c r="AX3" s="15" t="s">
        <v>104</v>
      </c>
      <c r="AY3" s="16" t="s">
        <v>105</v>
      </c>
      <c r="AZ3" s="105"/>
      <c r="BA3" s="108"/>
      <c r="BB3" s="107"/>
      <c r="BC3" s="107"/>
      <c r="BD3" s="107"/>
      <c r="BE3"/>
    </row>
    <row r="4" spans="1:57" ht="15.75" customHeight="1" thickBot="1">
      <c r="A4" s="18" t="s">
        <v>62</v>
      </c>
      <c r="B4" s="19" t="s">
        <v>63</v>
      </c>
      <c r="C4" s="19" t="s">
        <v>64</v>
      </c>
      <c r="D4" s="19" t="s">
        <v>65</v>
      </c>
      <c r="E4" s="19" t="s">
        <v>66</v>
      </c>
      <c r="F4" s="19" t="s">
        <v>67</v>
      </c>
      <c r="G4" s="19" t="s">
        <v>68</v>
      </c>
      <c r="H4" s="19" t="s">
        <v>70</v>
      </c>
      <c r="I4" s="19" t="s">
        <v>69</v>
      </c>
      <c r="J4" s="19" t="s">
        <v>106</v>
      </c>
      <c r="K4" s="19" t="s">
        <v>107</v>
      </c>
      <c r="L4" s="19" t="s">
        <v>108</v>
      </c>
      <c r="M4" s="20" t="s">
        <v>109</v>
      </c>
      <c r="N4" s="21" t="s">
        <v>110</v>
      </c>
      <c r="O4" s="22">
        <v>1</v>
      </c>
      <c r="P4" s="23" t="s">
        <v>43</v>
      </c>
      <c r="Q4" s="24">
        <v>2</v>
      </c>
      <c r="R4" s="23" t="s">
        <v>44</v>
      </c>
      <c r="S4" s="24" t="s">
        <v>45</v>
      </c>
      <c r="T4" s="23" t="s">
        <v>46</v>
      </c>
      <c r="U4" s="24">
        <v>4</v>
      </c>
      <c r="V4" s="23" t="s">
        <v>47</v>
      </c>
      <c r="W4" s="25">
        <v>5</v>
      </c>
      <c r="X4" s="23" t="s">
        <v>48</v>
      </c>
      <c r="Y4" s="41" t="s">
        <v>49</v>
      </c>
      <c r="Z4" s="42" t="s">
        <v>50</v>
      </c>
      <c r="AA4" s="26">
        <v>7</v>
      </c>
      <c r="AB4" s="23" t="s">
        <v>51</v>
      </c>
      <c r="AC4" s="41" t="s">
        <v>52</v>
      </c>
      <c r="AD4" s="42" t="s">
        <v>53</v>
      </c>
      <c r="AE4" s="25" t="s">
        <v>54</v>
      </c>
      <c r="AF4" s="27" t="s">
        <v>55</v>
      </c>
      <c r="AG4" s="28">
        <v>10</v>
      </c>
      <c r="AH4" s="23">
        <v>11</v>
      </c>
      <c r="AI4" s="29" t="s">
        <v>61</v>
      </c>
      <c r="AJ4" s="30" t="s">
        <v>111</v>
      </c>
      <c r="AK4" s="23" t="s">
        <v>112</v>
      </c>
      <c r="AL4" s="23" t="s">
        <v>113</v>
      </c>
      <c r="AM4" s="23" t="s">
        <v>114</v>
      </c>
      <c r="AN4" s="23" t="s">
        <v>115</v>
      </c>
      <c r="AO4" s="23" t="s">
        <v>116</v>
      </c>
      <c r="AP4" s="23" t="s">
        <v>117</v>
      </c>
      <c r="AQ4" s="23" t="s">
        <v>118</v>
      </c>
      <c r="AR4" s="23" t="s">
        <v>119</v>
      </c>
      <c r="AS4" s="23" t="s">
        <v>120</v>
      </c>
      <c r="AT4" s="23" t="s">
        <v>121</v>
      </c>
      <c r="AU4" s="23" t="s">
        <v>122</v>
      </c>
      <c r="AV4" s="23" t="s">
        <v>123</v>
      </c>
      <c r="AW4" s="23" t="s">
        <v>124</v>
      </c>
      <c r="AX4" s="23" t="s">
        <v>125</v>
      </c>
      <c r="AY4" s="23" t="s">
        <v>126</v>
      </c>
      <c r="AZ4" s="29">
        <v>17</v>
      </c>
      <c r="BA4"/>
      <c r="BB4"/>
      <c r="BC4"/>
      <c r="BD4"/>
      <c r="BE4"/>
    </row>
    <row r="5" spans="1:57" customFormat="1" ht="15.75" thickTop="1">
      <c r="A5" s="31" t="s">
        <v>7</v>
      </c>
      <c r="B5" s="32" t="s">
        <v>16</v>
      </c>
      <c r="C5" s="32" t="s">
        <v>18</v>
      </c>
      <c r="D5" s="32">
        <v>305049</v>
      </c>
      <c r="E5" s="32">
        <v>200000233</v>
      </c>
      <c r="F5" s="32" t="s">
        <v>23</v>
      </c>
      <c r="G5" s="32">
        <v>31810276</v>
      </c>
      <c r="H5" s="32">
        <v>100001102</v>
      </c>
      <c r="I5" s="32" t="s">
        <v>11</v>
      </c>
      <c r="J5" s="32" t="s">
        <v>7</v>
      </c>
      <c r="K5" s="32" t="s">
        <v>9</v>
      </c>
      <c r="L5" s="32">
        <v>90068</v>
      </c>
      <c r="M5" s="33" t="s">
        <v>29</v>
      </c>
      <c r="N5" s="34" t="s">
        <v>30</v>
      </c>
      <c r="O5" s="3">
        <v>10</v>
      </c>
      <c r="P5" s="1">
        <v>4</v>
      </c>
      <c r="Q5" s="1">
        <v>4</v>
      </c>
      <c r="R5" s="1">
        <v>1</v>
      </c>
      <c r="S5" s="116">
        <v>2.5</v>
      </c>
      <c r="T5" s="116">
        <v>4</v>
      </c>
      <c r="U5" s="1">
        <v>81</v>
      </c>
      <c r="V5" s="1">
        <v>32</v>
      </c>
      <c r="W5" s="1">
        <v>1017</v>
      </c>
      <c r="X5" s="1">
        <v>507</v>
      </c>
      <c r="Y5" s="116">
        <v>12.555555555555555</v>
      </c>
      <c r="Z5" s="116">
        <v>15.84375</v>
      </c>
      <c r="AA5" s="1">
        <v>0</v>
      </c>
      <c r="AB5" s="1">
        <v>0</v>
      </c>
      <c r="AC5" s="116">
        <v>0</v>
      </c>
      <c r="AD5" s="116">
        <v>0</v>
      </c>
      <c r="AE5" s="1">
        <v>1017</v>
      </c>
      <c r="AF5" s="2">
        <v>507</v>
      </c>
      <c r="AG5" s="35">
        <v>1017</v>
      </c>
      <c r="AH5" s="36">
        <v>507</v>
      </c>
      <c r="AI5" s="37">
        <v>510</v>
      </c>
      <c r="AJ5" s="5">
        <v>5</v>
      </c>
      <c r="AK5" s="4">
        <v>2</v>
      </c>
      <c r="AL5" s="4">
        <v>64</v>
      </c>
      <c r="AM5" s="4">
        <v>1000</v>
      </c>
      <c r="AN5" s="4"/>
      <c r="AO5" s="4"/>
      <c r="AP5" s="4"/>
      <c r="AQ5" s="4"/>
      <c r="AR5" s="4">
        <v>1</v>
      </c>
      <c r="AS5" s="4">
        <v>1</v>
      </c>
      <c r="AT5" s="4">
        <v>4</v>
      </c>
      <c r="AU5" s="4">
        <v>4</v>
      </c>
      <c r="AV5" s="4">
        <v>4</v>
      </c>
      <c r="AW5" s="4">
        <v>1</v>
      </c>
      <c r="AX5" s="4">
        <v>13</v>
      </c>
      <c r="AY5" s="4">
        <v>13</v>
      </c>
      <c r="AZ5" s="6"/>
      <c r="BA5">
        <f t="shared" ref="BA5:BA6" si="0">+AJ5+AN5+AR5+AV5-O5</f>
        <v>0</v>
      </c>
      <c r="BB5">
        <f t="shared" ref="BB5:BB6" si="1">+AK5+AO5+AS5+AW5-Q5</f>
        <v>0</v>
      </c>
      <c r="BC5">
        <f t="shared" ref="BC5:BC6" si="2">+AL5+AP5+AT5+AX5-U5</f>
        <v>0</v>
      </c>
      <c r="BD5">
        <f t="shared" ref="BD5:BD6" si="3">+AM5+AQ5+AU5+AY5-AG5</f>
        <v>0</v>
      </c>
    </row>
    <row r="6" spans="1:57" customFormat="1">
      <c r="A6" s="31" t="s">
        <v>7</v>
      </c>
      <c r="B6" s="32" t="s">
        <v>16</v>
      </c>
      <c r="C6" s="32" t="s">
        <v>19</v>
      </c>
      <c r="D6" s="32">
        <v>305065</v>
      </c>
      <c r="E6" s="32">
        <v>200000267</v>
      </c>
      <c r="F6" s="32" t="s">
        <v>24</v>
      </c>
      <c r="G6" s="32">
        <v>51896150</v>
      </c>
      <c r="H6" s="32">
        <v>100018418</v>
      </c>
      <c r="I6" s="32" t="s">
        <v>11</v>
      </c>
      <c r="J6" s="32" t="s">
        <v>7</v>
      </c>
      <c r="K6" s="32" t="s">
        <v>10</v>
      </c>
      <c r="L6" s="32">
        <v>90301</v>
      </c>
      <c r="M6" s="33" t="s">
        <v>10</v>
      </c>
      <c r="N6" s="34" t="s">
        <v>28</v>
      </c>
      <c r="O6" s="45">
        <v>1</v>
      </c>
      <c r="P6" s="7"/>
      <c r="Q6" s="7">
        <v>1</v>
      </c>
      <c r="R6" s="7">
        <v>0</v>
      </c>
      <c r="S6" s="116">
        <v>1</v>
      </c>
      <c r="T6" s="116">
        <v>0</v>
      </c>
      <c r="U6" s="7">
        <v>60</v>
      </c>
      <c r="V6" s="7">
        <v>0</v>
      </c>
      <c r="W6" s="7">
        <v>98</v>
      </c>
      <c r="X6" s="7">
        <v>0</v>
      </c>
      <c r="Y6" s="116">
        <v>1.6333333333333333</v>
      </c>
      <c r="Z6" s="116">
        <v>0</v>
      </c>
      <c r="AA6" s="7">
        <v>0</v>
      </c>
      <c r="AB6" s="7">
        <v>0</v>
      </c>
      <c r="AC6" s="116">
        <v>0</v>
      </c>
      <c r="AD6" s="116">
        <v>0</v>
      </c>
      <c r="AE6" s="1">
        <v>98</v>
      </c>
      <c r="AF6" s="2">
        <v>0</v>
      </c>
      <c r="AG6" s="35">
        <v>98</v>
      </c>
      <c r="AH6" s="36">
        <v>0</v>
      </c>
      <c r="AI6" s="37">
        <v>98</v>
      </c>
      <c r="AJ6" s="46"/>
      <c r="AK6" s="47"/>
      <c r="AL6" s="47"/>
      <c r="AM6" s="47"/>
      <c r="AN6" s="47"/>
      <c r="AO6" s="47"/>
      <c r="AP6" s="47"/>
      <c r="AQ6" s="47"/>
      <c r="AR6" s="4">
        <v>1</v>
      </c>
      <c r="AS6" s="4">
        <v>1</v>
      </c>
      <c r="AT6" s="4">
        <v>60</v>
      </c>
      <c r="AU6" s="4">
        <v>98</v>
      </c>
      <c r="AV6" s="4"/>
      <c r="AW6" s="4"/>
      <c r="AX6" s="4"/>
      <c r="AY6" s="4"/>
      <c r="AZ6" s="6"/>
      <c r="BA6">
        <f t="shared" si="0"/>
        <v>0</v>
      </c>
      <c r="BB6">
        <f t="shared" si="1"/>
        <v>0</v>
      </c>
      <c r="BC6">
        <f t="shared" si="2"/>
        <v>0</v>
      </c>
      <c r="BD6">
        <f t="shared" si="3"/>
        <v>0</v>
      </c>
    </row>
    <row r="7" spans="1:57" customFormat="1">
      <c r="A7" s="31" t="s">
        <v>7</v>
      </c>
      <c r="B7" s="32" t="s">
        <v>16</v>
      </c>
      <c r="C7" s="32" t="s">
        <v>17</v>
      </c>
      <c r="D7" s="32">
        <v>603317</v>
      </c>
      <c r="E7" s="32">
        <v>200000130</v>
      </c>
      <c r="F7" s="32" t="s">
        <v>22</v>
      </c>
      <c r="G7" s="32">
        <v>31785204</v>
      </c>
      <c r="H7" s="32">
        <v>100000476</v>
      </c>
      <c r="I7" s="32" t="s">
        <v>27</v>
      </c>
      <c r="J7" s="32" t="s">
        <v>7</v>
      </c>
      <c r="K7" s="32" t="s">
        <v>127</v>
      </c>
      <c r="L7" s="32">
        <v>83102</v>
      </c>
      <c r="M7" s="33" t="s">
        <v>8</v>
      </c>
      <c r="N7" s="34" t="s">
        <v>15</v>
      </c>
      <c r="O7" s="3">
        <v>44</v>
      </c>
      <c r="P7" s="1">
        <v>11</v>
      </c>
      <c r="Q7" s="1">
        <v>15</v>
      </c>
      <c r="R7" s="1">
        <v>6</v>
      </c>
      <c r="S7" s="116">
        <v>2.9333333333333331</v>
      </c>
      <c r="T7" s="116">
        <v>1.8333333333333333</v>
      </c>
      <c r="U7" s="1">
        <v>233</v>
      </c>
      <c r="V7" s="1">
        <v>97</v>
      </c>
      <c r="W7" s="1">
        <v>5825</v>
      </c>
      <c r="X7" s="1">
        <v>2425</v>
      </c>
      <c r="Y7" s="116">
        <v>25</v>
      </c>
      <c r="Z7" s="116">
        <v>25</v>
      </c>
      <c r="AA7" s="1">
        <v>35</v>
      </c>
      <c r="AB7" s="1">
        <v>14</v>
      </c>
      <c r="AC7" s="116">
        <v>0.15021459227467812</v>
      </c>
      <c r="AD7" s="116">
        <v>0.14432989690721648</v>
      </c>
      <c r="AE7" s="1">
        <v>5860</v>
      </c>
      <c r="AF7" s="2">
        <v>2439</v>
      </c>
      <c r="AG7" s="35">
        <v>5860</v>
      </c>
      <c r="AH7" s="36">
        <v>2439</v>
      </c>
      <c r="AI7" s="37">
        <v>3421</v>
      </c>
      <c r="AJ7" s="5">
        <v>35</v>
      </c>
      <c r="AK7" s="4">
        <v>8</v>
      </c>
      <c r="AL7" s="4">
        <v>130</v>
      </c>
      <c r="AM7" s="4">
        <v>3250</v>
      </c>
      <c r="AN7" s="4"/>
      <c r="AO7" s="4"/>
      <c r="AP7" s="4"/>
      <c r="AQ7" s="4"/>
      <c r="AR7" s="4">
        <v>9</v>
      </c>
      <c r="AS7" s="4">
        <v>7</v>
      </c>
      <c r="AT7" s="4">
        <v>103</v>
      </c>
      <c r="AU7" s="4">
        <v>2610</v>
      </c>
      <c r="AV7" s="4"/>
      <c r="AW7" s="4"/>
      <c r="AX7" s="4"/>
      <c r="AY7" s="4"/>
      <c r="AZ7" s="6"/>
      <c r="BA7">
        <f t="shared" ref="BA7" si="4">+AJ7+AN7+AR7+AV7-O7</f>
        <v>0</v>
      </c>
      <c r="BB7">
        <f t="shared" ref="BB7" si="5">+AK7+AO7+AS7+AW7-Q7</f>
        <v>0</v>
      </c>
      <c r="BC7">
        <f t="shared" ref="BC7" si="6">+AL7+AP7+AT7+AX7-U7</f>
        <v>0</v>
      </c>
      <c r="BD7">
        <f t="shared" ref="BD7" si="7">+AM7+AQ7+AU7+AY7-AG7</f>
        <v>0</v>
      </c>
    </row>
    <row r="8" spans="1:57" customFormat="1">
      <c r="A8" s="31" t="s">
        <v>12</v>
      </c>
      <c r="B8" s="32" t="s">
        <v>16</v>
      </c>
      <c r="C8" s="32" t="s">
        <v>21</v>
      </c>
      <c r="D8" s="32">
        <v>310905</v>
      </c>
      <c r="E8" s="32">
        <v>200000701</v>
      </c>
      <c r="F8" s="32" t="s">
        <v>26</v>
      </c>
      <c r="G8" s="32">
        <v>36125610</v>
      </c>
      <c r="H8" s="32">
        <v>100003821</v>
      </c>
      <c r="I8" s="32" t="s">
        <v>11</v>
      </c>
      <c r="J8" s="32" t="s">
        <v>12</v>
      </c>
      <c r="K8" s="32" t="s">
        <v>14</v>
      </c>
      <c r="L8" s="32">
        <v>95806</v>
      </c>
      <c r="M8" s="33" t="s">
        <v>14</v>
      </c>
      <c r="N8" s="34" t="s">
        <v>33</v>
      </c>
      <c r="O8" s="3">
        <v>1</v>
      </c>
      <c r="P8" s="1">
        <v>1</v>
      </c>
      <c r="Q8" s="1">
        <v>1</v>
      </c>
      <c r="R8" s="1">
        <v>1</v>
      </c>
      <c r="S8" s="116">
        <v>1</v>
      </c>
      <c r="T8" s="116">
        <v>1</v>
      </c>
      <c r="U8" s="1">
        <v>48</v>
      </c>
      <c r="V8" s="1">
        <v>48</v>
      </c>
      <c r="W8" s="1">
        <v>1425</v>
      </c>
      <c r="X8" s="1">
        <v>1425</v>
      </c>
      <c r="Y8" s="116">
        <v>29.6875</v>
      </c>
      <c r="Z8" s="116">
        <v>29.6875</v>
      </c>
      <c r="AA8" s="1">
        <v>0</v>
      </c>
      <c r="AB8" s="1">
        <v>0</v>
      </c>
      <c r="AC8" s="116">
        <v>0</v>
      </c>
      <c r="AD8" s="116">
        <v>0</v>
      </c>
      <c r="AE8" s="1">
        <v>1425</v>
      </c>
      <c r="AF8" s="2">
        <v>1425</v>
      </c>
      <c r="AG8" s="35">
        <v>1425</v>
      </c>
      <c r="AH8" s="36">
        <v>1425</v>
      </c>
      <c r="AI8" s="37">
        <v>0</v>
      </c>
      <c r="AJ8" s="5">
        <v>1</v>
      </c>
      <c r="AK8" s="4">
        <v>1</v>
      </c>
      <c r="AL8" s="4">
        <v>48</v>
      </c>
      <c r="AM8" s="4">
        <v>1425</v>
      </c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6"/>
      <c r="BA8">
        <f t="shared" ref="BA8:BA9" si="8">+AJ8+AN8+AR8+AV8-O8</f>
        <v>0</v>
      </c>
      <c r="BB8">
        <f t="shared" ref="BB8:BB9" si="9">+AK8+AO8+AS8+AW8-Q8</f>
        <v>0</v>
      </c>
      <c r="BC8">
        <f t="shared" ref="BC8:BC9" si="10">+AL8+AP8+AT8+AX8-U8</f>
        <v>0</v>
      </c>
      <c r="BD8">
        <f t="shared" ref="BD8:BD9" si="11">+AM8+AQ8+AU8+AY8-AG8</f>
        <v>0</v>
      </c>
    </row>
    <row r="9" spans="1:57" customFormat="1" ht="15.75" thickBot="1">
      <c r="A9" s="31" t="s">
        <v>12</v>
      </c>
      <c r="B9" s="32" t="s">
        <v>16</v>
      </c>
      <c r="C9" s="32" t="s">
        <v>20</v>
      </c>
      <c r="D9" s="32">
        <v>311201</v>
      </c>
      <c r="E9" s="32">
        <v>200000609</v>
      </c>
      <c r="F9" s="32" t="s">
        <v>25</v>
      </c>
      <c r="G9" s="32">
        <v>36128538</v>
      </c>
      <c r="H9" s="32">
        <v>100003391</v>
      </c>
      <c r="I9" s="32" t="s">
        <v>27</v>
      </c>
      <c r="J9" s="32" t="s">
        <v>12</v>
      </c>
      <c r="K9" s="32" t="s">
        <v>13</v>
      </c>
      <c r="L9" s="32">
        <v>95641</v>
      </c>
      <c r="M9" s="33" t="s">
        <v>32</v>
      </c>
      <c r="N9" s="34" t="s">
        <v>31</v>
      </c>
      <c r="O9" s="3">
        <v>3</v>
      </c>
      <c r="P9" s="1">
        <v>3</v>
      </c>
      <c r="Q9" s="1">
        <v>2</v>
      </c>
      <c r="R9" s="1">
        <v>2</v>
      </c>
      <c r="S9" s="116">
        <v>1.5</v>
      </c>
      <c r="T9" s="116">
        <v>1.5</v>
      </c>
      <c r="U9" s="1">
        <v>96</v>
      </c>
      <c r="V9" s="1">
        <v>96</v>
      </c>
      <c r="W9" s="1">
        <v>2205</v>
      </c>
      <c r="X9" s="1">
        <v>2205</v>
      </c>
      <c r="Y9" s="116">
        <v>22.96875</v>
      </c>
      <c r="Z9" s="116">
        <v>22.96875</v>
      </c>
      <c r="AA9" s="1">
        <v>730</v>
      </c>
      <c r="AB9" s="1">
        <v>730</v>
      </c>
      <c r="AC9" s="116">
        <v>7.604166666666667</v>
      </c>
      <c r="AD9" s="116">
        <v>7.604166666666667</v>
      </c>
      <c r="AE9" s="1">
        <v>2935</v>
      </c>
      <c r="AF9" s="2">
        <v>2935</v>
      </c>
      <c r="AG9" s="35">
        <v>2935</v>
      </c>
      <c r="AH9" s="36">
        <v>2935</v>
      </c>
      <c r="AI9" s="37">
        <v>0</v>
      </c>
      <c r="AJ9" s="5">
        <v>3</v>
      </c>
      <c r="AK9" s="4">
        <v>2</v>
      </c>
      <c r="AL9" s="4">
        <v>96</v>
      </c>
      <c r="AM9" s="4">
        <v>2935</v>
      </c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6"/>
      <c r="BA9">
        <f t="shared" si="8"/>
        <v>0</v>
      </c>
      <c r="BB9">
        <f t="shared" si="9"/>
        <v>0</v>
      </c>
      <c r="BC9">
        <f t="shared" si="10"/>
        <v>0</v>
      </c>
      <c r="BD9">
        <f t="shared" si="11"/>
        <v>0</v>
      </c>
    </row>
    <row r="10" spans="1:57" ht="18.75" thickBot="1">
      <c r="A10" s="109" t="s">
        <v>75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1"/>
      <c r="N10" s="38"/>
      <c r="O10" s="48">
        <f>SUBTOTAL(9,O5:O9)</f>
        <v>59</v>
      </c>
      <c r="P10" s="49">
        <f>SUBTOTAL(9,P5:P9)</f>
        <v>19</v>
      </c>
      <c r="Q10" s="49">
        <f>SUBTOTAL(9,Q5:Q9)</f>
        <v>23</v>
      </c>
      <c r="R10" s="49">
        <f>SUBTOTAL(9,R5:R9)</f>
        <v>10</v>
      </c>
      <c r="S10" s="43">
        <f t="shared" ref="S10:T10" si="12">+O10/Q10</f>
        <v>2.5652173913043477</v>
      </c>
      <c r="T10" s="43">
        <f t="shared" si="12"/>
        <v>1.9</v>
      </c>
      <c r="U10" s="49">
        <f>SUBTOTAL(9,U5:U9)</f>
        <v>518</v>
      </c>
      <c r="V10" s="49">
        <f>SUBTOTAL(9,V5:V9)</f>
        <v>273</v>
      </c>
      <c r="W10" s="49">
        <f>SUBTOTAL(9,W5:W9)</f>
        <v>10570</v>
      </c>
      <c r="X10" s="49">
        <f>SUBTOTAL(9,X5:X9)</f>
        <v>6562</v>
      </c>
      <c r="Y10" s="43">
        <f t="shared" ref="Y10:Z10" si="13">+W10/U10</f>
        <v>20.405405405405407</v>
      </c>
      <c r="Z10" s="43">
        <f t="shared" si="13"/>
        <v>24.036630036630036</v>
      </c>
      <c r="AA10" s="49">
        <f>SUBTOTAL(9,AA5:AA9)</f>
        <v>765</v>
      </c>
      <c r="AB10" s="49">
        <f>SUBTOTAL(9,AB5:AB9)</f>
        <v>744</v>
      </c>
      <c r="AC10" s="43">
        <f t="shared" ref="AC10:AD10" si="14">+AA10/U10</f>
        <v>1.4768339768339769</v>
      </c>
      <c r="AD10" s="43">
        <f t="shared" si="14"/>
        <v>2.7252747252747254</v>
      </c>
      <c r="AE10" s="49">
        <f t="shared" ref="AE10:AF10" si="15">+W10+AA10</f>
        <v>11335</v>
      </c>
      <c r="AF10" s="50">
        <f t="shared" si="15"/>
        <v>7306</v>
      </c>
      <c r="AG10" s="48">
        <f t="shared" ref="AG10:AH10" si="16">ROUNDUP(AE10,0)</f>
        <v>11335</v>
      </c>
      <c r="AH10" s="49">
        <f t="shared" si="16"/>
        <v>7306</v>
      </c>
      <c r="AI10" s="51">
        <f t="shared" ref="AI10" si="17">+AG10-AH10</f>
        <v>4029</v>
      </c>
      <c r="AJ10" s="52">
        <f>SUBTOTAL(9,AJ5:AJ9)</f>
        <v>44</v>
      </c>
      <c r="AK10" s="49">
        <f>SUBTOTAL(9,AK5:AK9)</f>
        <v>13</v>
      </c>
      <c r="AL10" s="49">
        <f>SUBTOTAL(9,AL5:AL9)</f>
        <v>338</v>
      </c>
      <c r="AM10" s="49">
        <f>SUBTOTAL(9,AM5:AM9)</f>
        <v>8610</v>
      </c>
      <c r="AN10" s="49">
        <f>SUBTOTAL(9,AN5:AN9)</f>
        <v>0</v>
      </c>
      <c r="AO10" s="49">
        <f>SUBTOTAL(9,AO5:AO9)</f>
        <v>0</v>
      </c>
      <c r="AP10" s="49">
        <f>SUBTOTAL(9,AP5:AP9)</f>
        <v>0</v>
      </c>
      <c r="AQ10" s="49">
        <f>SUBTOTAL(9,AQ5:AQ9)</f>
        <v>0</v>
      </c>
      <c r="AR10" s="39">
        <f>SUBTOTAL(9,AR5:AR9)</f>
        <v>11</v>
      </c>
      <c r="AS10" s="39">
        <f>SUBTOTAL(9,AS5:AS9)</f>
        <v>9</v>
      </c>
      <c r="AT10" s="39">
        <f>SUBTOTAL(9,AT5:AT9)</f>
        <v>167</v>
      </c>
      <c r="AU10" s="39">
        <f>SUBTOTAL(9,AU5:AU9)</f>
        <v>2712</v>
      </c>
      <c r="AV10" s="39">
        <f>SUBTOTAL(9,AV5:AV9)</f>
        <v>4</v>
      </c>
      <c r="AW10" s="39">
        <f>SUBTOTAL(9,AW5:AW9)</f>
        <v>1</v>
      </c>
      <c r="AX10" s="39">
        <f>SUBTOTAL(9,AX5:AX9)</f>
        <v>13</v>
      </c>
      <c r="AY10" s="39">
        <f>SUBTOTAL(9,AY5:AY9)</f>
        <v>13</v>
      </c>
      <c r="AZ10" s="39"/>
      <c r="BA10" s="39">
        <f>SUBTOTAL(9,BA5:BA9)</f>
        <v>0</v>
      </c>
      <c r="BB10" s="39">
        <f>SUBTOTAL(9,BB5:BB9)</f>
        <v>0</v>
      </c>
      <c r="BC10" s="39">
        <f>SUBTOTAL(9,BC5:BC9)</f>
        <v>0</v>
      </c>
      <c r="BD10" s="39">
        <f>SUBTOTAL(9,BD5:BD9)</f>
        <v>0</v>
      </c>
      <c r="BE10"/>
    </row>
    <row r="12" spans="1:57">
      <c r="AI12" s="69"/>
    </row>
    <row r="13" spans="1:57"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</row>
    <row r="18" spans="15:51"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</row>
  </sheetData>
  <autoFilter ref="A4:BE9" xr:uid="{35C8B90E-6689-4EBD-9CE3-F7DB7D18CD06}"/>
  <mergeCells count="41">
    <mergeCell ref="A10:M10"/>
    <mergeCell ref="C2:C3"/>
    <mergeCell ref="D2:D3"/>
    <mergeCell ref="E2:E3"/>
    <mergeCell ref="F2:F3"/>
    <mergeCell ref="H2:H3"/>
    <mergeCell ref="I2:I3"/>
    <mergeCell ref="A2:A3"/>
    <mergeCell ref="B2:B3"/>
    <mergeCell ref="G2:G3"/>
    <mergeCell ref="J2:J3"/>
    <mergeCell ref="K2:K3"/>
    <mergeCell ref="L2:L3"/>
    <mergeCell ref="M2:M3"/>
    <mergeCell ref="AN2:AQ2"/>
    <mergeCell ref="AR2:AU2"/>
    <mergeCell ref="AV2:AY2"/>
    <mergeCell ref="AZ2:AZ3"/>
    <mergeCell ref="BA2:BD3"/>
    <mergeCell ref="AF2:AF3"/>
    <mergeCell ref="AG2:AG3"/>
    <mergeCell ref="AH2:AH3"/>
    <mergeCell ref="AI2:AI3"/>
    <mergeCell ref="AJ2:AM2"/>
    <mergeCell ref="Z2:Z3"/>
    <mergeCell ref="AA2:AA3"/>
    <mergeCell ref="AC2:AC3"/>
    <mergeCell ref="AD2:AD3"/>
    <mergeCell ref="AE2:AE3"/>
    <mergeCell ref="AB2:AB3"/>
    <mergeCell ref="U2:U3"/>
    <mergeCell ref="V2:V3"/>
    <mergeCell ref="W2:W3"/>
    <mergeCell ref="X2:X3"/>
    <mergeCell ref="Y2:Y3"/>
    <mergeCell ref="T2:T3"/>
    <mergeCell ref="N2:N3"/>
    <mergeCell ref="O2:O3"/>
    <mergeCell ref="P2:P3"/>
    <mergeCell ref="R2:R3"/>
    <mergeCell ref="S2:S3"/>
  </mergeCells>
  <conditionalFormatting sqref="F4">
    <cfRule type="duplicateValues" dxfId="1" priority="2"/>
  </conditionalFormatting>
  <conditionalFormatting sqref="G1:G10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zriaďovatelia</vt:lpstr>
      <vt:lpstr>db školy</vt:lpstr>
      <vt:lpstr>'db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2026-03-09T10:26:36Z</cp:lastPrinted>
  <dcterms:created xsi:type="dcterms:W3CDTF">2015-06-05T18:19:34Z</dcterms:created>
  <dcterms:modified xsi:type="dcterms:W3CDTF">2026-03-10T10:44:59Z</dcterms:modified>
</cp:coreProperties>
</file>