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JK 2026/JK máj 2026/"/>
    </mc:Choice>
  </mc:AlternateContent>
  <xr:revisionPtr revIDLastSave="24" documentId="8_{FA4F56DD-5398-4475-B414-B7148B2ADFC6}" xr6:coauthVersionLast="47" xr6:coauthVersionMax="47" xr10:uidLastSave="{03E0E1BB-2A2D-4A8D-A209-CC64D64B1B0F}"/>
  <bookViews>
    <workbookView xWindow="-120" yWindow="-120" windowWidth="29040" windowHeight="15720" activeTab="1" xr2:uid="{00000000-000D-0000-FFFF-FFFF00000000}"/>
  </bookViews>
  <sheets>
    <sheet name="db zriaďovateľ" sheetId="5" r:id="rId1"/>
    <sheet name="db školy" sheetId="6" r:id="rId2"/>
  </sheets>
  <definedNames>
    <definedName name="_xlnm._FilterDatabase" localSheetId="1" hidden="1">'db školy'!$A$4:$BA$11</definedName>
    <definedName name="_xlnm._FilterDatabase" localSheetId="0" hidden="1">'db zriaďovateľ'!$A$5:$I$9</definedName>
    <definedName name="_xlnm.Print_Area" localSheetId="0">'db zriaďovateľ'!$A$1:$K$19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7" i="6" l="1"/>
  <c r="AF6" i="6"/>
  <c r="AH6" i="6" s="1"/>
  <c r="AI6" i="6" s="1"/>
  <c r="I10" i="5" l="1"/>
  <c r="H10" i="5"/>
  <c r="J8" i="5"/>
  <c r="K8" i="5"/>
  <c r="J9" i="5"/>
  <c r="K9" i="5"/>
  <c r="AD9" i="6" l="1"/>
  <c r="AC9" i="6"/>
  <c r="AD8" i="6"/>
  <c r="AC8" i="6"/>
  <c r="AD7" i="6"/>
  <c r="AC7" i="6"/>
  <c r="AD6" i="6"/>
  <c r="AC6" i="6"/>
  <c r="Y9" i="6"/>
  <c r="Z9" i="6"/>
  <c r="Z8" i="6"/>
  <c r="Y8" i="6"/>
  <c r="Z7" i="6"/>
  <c r="Y7" i="6"/>
  <c r="Z6" i="6"/>
  <c r="Y6" i="6"/>
  <c r="Z5" i="6"/>
  <c r="Y5" i="6"/>
  <c r="T9" i="6"/>
  <c r="S9" i="6"/>
  <c r="T8" i="6"/>
  <c r="S8" i="6"/>
  <c r="T7" i="6"/>
  <c r="S7" i="6"/>
  <c r="T6" i="6"/>
  <c r="S6" i="6"/>
  <c r="T5" i="6"/>
  <c r="S5" i="6"/>
  <c r="K7" i="5" l="1"/>
  <c r="J7" i="5"/>
  <c r="K6" i="5"/>
  <c r="J6" i="5"/>
  <c r="G10" i="5"/>
  <c r="F10" i="5"/>
  <c r="K10" i="5" l="1"/>
  <c r="J10" i="5"/>
  <c r="AF5" i="6" l="1"/>
  <c r="AH5" i="6" s="1"/>
  <c r="AY12" i="6"/>
  <c r="AX12" i="6"/>
  <c r="AW12" i="6"/>
  <c r="AV12" i="6"/>
  <c r="AU12" i="6"/>
  <c r="AT12" i="6"/>
  <c r="AS12" i="6"/>
  <c r="AR12" i="6"/>
  <c r="AF11" i="6"/>
  <c r="AH11" i="6" s="1"/>
  <c r="AE11" i="6"/>
  <c r="AG11" i="6" s="1"/>
  <c r="AC11" i="6"/>
  <c r="Y11" i="6"/>
  <c r="S11" i="6"/>
  <c r="AF10" i="6"/>
  <c r="AH10" i="6" s="1"/>
  <c r="AE10" i="6"/>
  <c r="AG10" i="6" s="1"/>
  <c r="AD10" i="6"/>
  <c r="AC10" i="6"/>
  <c r="Z10" i="6"/>
  <c r="Y10" i="6"/>
  <c r="T10" i="6"/>
  <c r="S10" i="6"/>
  <c r="AD5" i="6" l="1"/>
  <c r="AE5" i="6"/>
  <c r="AG5" i="6" s="1"/>
  <c r="R12" i="6"/>
  <c r="AQ12" i="6"/>
  <c r="V12" i="6"/>
  <c r="X12" i="6"/>
  <c r="U12" i="6"/>
  <c r="AJ12" i="6"/>
  <c r="AM12" i="6"/>
  <c r="Q12" i="6"/>
  <c r="AK12" i="6"/>
  <c r="AN12" i="6"/>
  <c r="AP12" i="6"/>
  <c r="AA12" i="6"/>
  <c r="AB12" i="6"/>
  <c r="AO12" i="6"/>
  <c r="AL12" i="6"/>
  <c r="AC5" i="6"/>
  <c r="W12" i="6"/>
  <c r="P12" i="6"/>
  <c r="O12" i="6"/>
  <c r="AI10" i="6"/>
  <c r="AI11" i="6"/>
  <c r="T12" i="6" l="1"/>
  <c r="S12" i="6"/>
  <c r="Z12" i="6"/>
  <c r="AI5" i="6"/>
  <c r="AF12" i="6"/>
  <c r="AH12" i="6" s="1"/>
  <c r="Y12" i="6"/>
  <c r="AC12" i="6"/>
  <c r="AE12" i="6"/>
  <c r="AG12" i="6" s="1"/>
  <c r="AD12" i="6"/>
  <c r="AI12" i="6" l="1"/>
</calcChain>
</file>

<file path=xl/sharedStrings.xml><?xml version="1.0" encoding="utf-8"?>
<sst xmlns="http://schemas.openxmlformats.org/spreadsheetml/2006/main" count="194" uniqueCount="134">
  <si>
    <t>Kraj sídla zriaďovateľa</t>
  </si>
  <si>
    <t>Typ zriaďovateľa</t>
  </si>
  <si>
    <t>Kód zriaďovateľa pre financovanie</t>
  </si>
  <si>
    <t>IČO zriaďovateľa</t>
  </si>
  <si>
    <t>Názov zriaďovateľa</t>
  </si>
  <si>
    <t>Názov právneho subjektu</t>
  </si>
  <si>
    <t>Ulica</t>
  </si>
  <si>
    <t>BA</t>
  </si>
  <si>
    <t>Bratislava-Nové Mesto</t>
  </si>
  <si>
    <t>Senec</t>
  </si>
  <si>
    <t>Základná škola</t>
  </si>
  <si>
    <t>ZA</t>
  </si>
  <si>
    <t>Čadca</t>
  </si>
  <si>
    <t>Dolný Kubín</t>
  </si>
  <si>
    <t>Odborárska 2</t>
  </si>
  <si>
    <t>O</t>
  </si>
  <si>
    <t>O529346</t>
  </si>
  <si>
    <t>O507822</t>
  </si>
  <si>
    <t>O509213</t>
  </si>
  <si>
    <t>O509540</t>
  </si>
  <si>
    <t>Mestská časť Bratislava - Nové Mesto</t>
  </si>
  <si>
    <t>Obec Blatné</t>
  </si>
  <si>
    <t>Obec Klokočov</t>
  </si>
  <si>
    <t>Mesto Dolný Kubín</t>
  </si>
  <si>
    <t>Základná škola s materskou školou</t>
  </si>
  <si>
    <t>Základná škola Janka Matúšku</t>
  </si>
  <si>
    <t>Riazanská 75</t>
  </si>
  <si>
    <t>Za kasárňou 2</t>
  </si>
  <si>
    <t>Sibírska 39</t>
  </si>
  <si>
    <t>Blatné</t>
  </si>
  <si>
    <t>Šarfická 301</t>
  </si>
  <si>
    <t>Klokočov</t>
  </si>
  <si>
    <t>Ústredie 976</t>
  </si>
  <si>
    <t>Kohútov sad 1752/4</t>
  </si>
  <si>
    <t>Počet detí a žiakov, ktorí sa zúčastnili jazykového kurzu</t>
  </si>
  <si>
    <t>z toho žiaci z Ukrajiny</t>
  </si>
  <si>
    <t>Počet skupín</t>
  </si>
  <si>
    <t>Priemerný počet detí/žiakov
v skupine</t>
  </si>
  <si>
    <t>Počet odučených hodín jazykového kurzu spolu
 (za všetky skupiny)</t>
  </si>
  <si>
    <t>Potreba na dofinancovanie ON
 ( mzdy + odvody)</t>
  </si>
  <si>
    <t>Potreba na dofinancovanie prevádzkových nákladov</t>
  </si>
  <si>
    <t>Výška FP- prevádzka  za 1 hodinu JK</t>
  </si>
  <si>
    <t>Potreba finančných prostriedkov celkom</t>
  </si>
  <si>
    <t>1a</t>
  </si>
  <si>
    <t>2a</t>
  </si>
  <si>
    <t>3=1/2</t>
  </si>
  <si>
    <t>3a=1a/2a</t>
  </si>
  <si>
    <t>4a</t>
  </si>
  <si>
    <t>5a</t>
  </si>
  <si>
    <t>6=5/4</t>
  </si>
  <si>
    <t>6a=5a/4a</t>
  </si>
  <si>
    <t>7a</t>
  </si>
  <si>
    <t>8=7/4</t>
  </si>
  <si>
    <t>8a=7a/4a</t>
  </si>
  <si>
    <t>9=5+7</t>
  </si>
  <si>
    <t>9a=5a+7a</t>
  </si>
  <si>
    <t>Základný  jazykový kurz  pre deti cudzincov
 ( podľa § 146 ods. 3 zákona 245/2008 Z. z.)
 s dotáciou 48 h - 200 h/kurz</t>
  </si>
  <si>
    <t>Rozširujúci jazykový kurz  pre deti cudzincov
 ( podľa § 146 ods. 3 zákona 245/2008 Z. z.)
 s dotáciou 64 h - 150 h/kurz</t>
  </si>
  <si>
    <t>Jazykový kurz  detí a žiakov, ktorí  majú občianstvo SR,  odlišný materinský jazyk a potrebujú podporu pri osvojení si vyučovacieho jazyka (podľa § 11 ods. 6 písm. a) siedmeho bodu zákona 245/2008 Z. z.) s dotáciou 33h a 66 h/kurz</t>
  </si>
  <si>
    <t>Jazykový kurz  detí a žiakov, ktorí  sa dlhodobo vzdelávali v inom jazyku a potrebujú podporu pri osvojovaní si vyučovacieho jazyka
 (podľa § 25 ods. 10 zákona 245/2008 Z. z.)
 s dotáciou 33h a 66 h/kurz</t>
  </si>
  <si>
    <t>SUMA NA DOFINANCOVANIE SPOLU</t>
  </si>
  <si>
    <t>12=10-11</t>
  </si>
  <si>
    <t>a</t>
  </si>
  <si>
    <t>b</t>
  </si>
  <si>
    <t>c</t>
  </si>
  <si>
    <t>d</t>
  </si>
  <si>
    <t>e</t>
  </si>
  <si>
    <t>f</t>
  </si>
  <si>
    <t>g</t>
  </si>
  <si>
    <t>i</t>
  </si>
  <si>
    <t>h</t>
  </si>
  <si>
    <t>Kraj sídla zriaď.</t>
  </si>
  <si>
    <t>Typ zriaď.</t>
  </si>
  <si>
    <t>Kód zriaď. pre fin.</t>
  </si>
  <si>
    <t>IČO zriaď.</t>
  </si>
  <si>
    <t>Celkom</t>
  </si>
  <si>
    <t>Poznámky</t>
  </si>
  <si>
    <t>EDUID zriaďovateľa</t>
  </si>
  <si>
    <t>IČO právneho subjektu, resp IČO právneho subjektu, do ktorého škola/školské zariadenie patrí</t>
  </si>
  <si>
    <t>EDUID subjektu</t>
  </si>
  <si>
    <t>Kraj sídla školy / školského zariadenia</t>
  </si>
  <si>
    <t>Okres sídla školy / školského zariadenia</t>
  </si>
  <si>
    <t>PSČ</t>
  </si>
  <si>
    <t>Názov obce, v ktorej škola / školské zariadenie sídli</t>
  </si>
  <si>
    <t>Výška FP za  1 hodinu v €</t>
  </si>
  <si>
    <t>z toho žiaci z Ukrajiny v €</t>
  </si>
  <si>
    <t xml:space="preserve">z toho: UA 
</t>
  </si>
  <si>
    <t>z toho: ostatní</t>
  </si>
  <si>
    <t>Počet detí a žiakov
(stl.1/r.1 žiadosti školy)</t>
  </si>
  <si>
    <t>Počet skupín (stl.1/r.2 žiadosti školy)</t>
  </si>
  <si>
    <t>Počet odučených hodín (stl.1/r.4 žiadosti školy)</t>
  </si>
  <si>
    <t>Potreba FP (stl.1/r.9 žiadosti školy)</t>
  </si>
  <si>
    <t>Počet detí a žiakov
(stl.2/r.1 žiadosti školy)</t>
  </si>
  <si>
    <t>Počet skupín (stl.2/r.2 žiadosti školy)</t>
  </si>
  <si>
    <t>Počet odučených hodín
 (stl.2/r.4 žiadosti školy)</t>
  </si>
  <si>
    <t>Potreba FP (stl.2/r.9 žiadosti školy)</t>
  </si>
  <si>
    <t>Počet detí a žiakov
(stl.3/r.1 žiadosti školy)</t>
  </si>
  <si>
    <t>Počet skupín (stl.3/r.2 žiadosti školy)</t>
  </si>
  <si>
    <t>Počet odučených hodín
 (stl.3/r.4 žiadosti školy)</t>
  </si>
  <si>
    <t>Potreba FP (stl.3/r.9 žiadosti školy)</t>
  </si>
  <si>
    <t>Počet detí a žiakov
(stl.4/r.1 žiadosti školy)</t>
  </si>
  <si>
    <t>Počet skupín (stl.4/r.2 žiadosti školy)</t>
  </si>
  <si>
    <t>Počet odučených hodín 
(stl.4/r.4 žiadosti školy)</t>
  </si>
  <si>
    <t>Potreba FP (stl.4/r.9 žiadosti školy)</t>
  </si>
  <si>
    <t>j</t>
  </si>
  <si>
    <t xml:space="preserve">k </t>
  </si>
  <si>
    <t>l</t>
  </si>
  <si>
    <t>m</t>
  </si>
  <si>
    <t>n</t>
  </si>
  <si>
    <t>13a</t>
  </si>
  <si>
    <t>13b</t>
  </si>
  <si>
    <t>13c</t>
  </si>
  <si>
    <t>13d</t>
  </si>
  <si>
    <t>14a,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</si>
  <si>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</si>
  <si>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</si>
  <si>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</si>
  <si>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</si>
  <si>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</si>
  <si>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</si>
  <si>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</si>
  <si>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</si>
  <si>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</si>
  <si>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</si>
  <si>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</si>
  <si>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Bratislava III</t>
  </si>
  <si>
    <t>Počet detí odídencov z Ukrajiny</t>
  </si>
  <si>
    <t>Dofinancovanie JK pre deti odídencov z Ukrajiny v €
(zdroj 11UA)</t>
  </si>
  <si>
    <t>Počet iných detí ako detí odídencov z Ukrajiny</t>
  </si>
  <si>
    <t>Dofinancovanie JK pre iné deti ako deti odídencov z Ukrajiny v € (zdroj 111)</t>
  </si>
  <si>
    <t>Počet detí spolu</t>
  </si>
  <si>
    <t>Dofinancovanie JK spolu v €</t>
  </si>
  <si>
    <t>PO  na zabezpečenie jazykového kurzu - máj 2026</t>
  </si>
  <si>
    <t>Databáza na predkladanie žiadosti na podporné opatrenie - jazykový kurz máj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</si>
</sst>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Calibri 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Calibri 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11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0" fillId="0" borderId="22" xfId="0" applyBorder="1"/>
    <xf numFmtId="0" fontId="0" fillId="0" borderId="6" xfId="0" applyBorder="1"/>
    <xf numFmtId="3" fontId="0" fillId="0" borderId="1" xfId="0" applyNumberFormat="1" applyBorder="1"/>
    <xf numFmtId="0" fontId="7" fillId="0" borderId="0" xfId="0" applyFont="1"/>
    <xf numFmtId="0" fontId="12" fillId="0" borderId="0" xfId="0" applyFont="1"/>
    <xf numFmtId="0" fontId="14" fillId="2" borderId="38" xfId="3" applyFont="1" applyFill="1" applyBorder="1" applyAlignment="1">
      <alignment horizontal="center" vertical="center" wrapText="1"/>
    </xf>
    <xf numFmtId="0" fontId="14" fillId="2" borderId="43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23" xfId="3" applyFont="1" applyFill="1" applyBorder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8" borderId="45" xfId="8" applyFont="1" applyFill="1" applyBorder="1" applyAlignment="1">
      <alignment horizontal="center" vertical="center" wrapText="1"/>
    </xf>
    <xf numFmtId="0" fontId="17" fillId="8" borderId="24" xfId="8" applyFont="1" applyFill="1" applyBorder="1" applyAlignment="1">
      <alignment horizontal="center" vertical="center" wrapText="1"/>
    </xf>
    <xf numFmtId="0" fontId="17" fillId="8" borderId="25" xfId="8" applyFont="1" applyFill="1" applyBorder="1" applyAlignment="1">
      <alignment horizontal="center" vertical="center" wrapText="1"/>
    </xf>
    <xf numFmtId="0" fontId="17" fillId="8" borderId="26" xfId="8" applyFont="1" applyFill="1" applyBorder="1" applyAlignment="1">
      <alignment horizontal="center" vertical="center" wrapText="1"/>
    </xf>
    <xf numFmtId="0" fontId="18" fillId="8" borderId="46" xfId="3" applyFont="1" applyFill="1" applyBorder="1" applyAlignment="1">
      <alignment horizontal="center" vertical="center" wrapText="1"/>
    </xf>
    <xf numFmtId="0" fontId="19" fillId="8" borderId="47" xfId="3" applyFont="1" applyFill="1" applyBorder="1" applyAlignment="1">
      <alignment horizontal="center" vertical="center" wrapText="1"/>
    </xf>
    <xf numFmtId="0" fontId="18" fillId="8" borderId="47" xfId="3" applyFont="1" applyFill="1" applyBorder="1" applyAlignment="1">
      <alignment horizontal="center" vertical="center" wrapText="1"/>
    </xf>
    <xf numFmtId="0" fontId="20" fillId="8" borderId="47" xfId="3" applyFont="1" applyFill="1" applyBorder="1" applyAlignment="1">
      <alignment horizontal="center" vertical="center" wrapText="1"/>
    </xf>
    <xf numFmtId="3" fontId="20" fillId="8" borderId="47" xfId="3" applyNumberFormat="1" applyFont="1" applyFill="1" applyBorder="1" applyAlignment="1" applyProtection="1">
      <alignment horizontal="center" vertical="center" wrapText="1"/>
      <protection locked="0"/>
    </xf>
    <xf numFmtId="0" fontId="19" fillId="8" borderId="48" xfId="3" applyFont="1" applyFill="1" applyBorder="1" applyAlignment="1">
      <alignment horizontal="center" vertical="center" wrapText="1"/>
    </xf>
    <xf numFmtId="0" fontId="19" fillId="8" borderId="46" xfId="3" applyFont="1" applyFill="1" applyBorder="1" applyAlignment="1">
      <alignment horizontal="center" vertical="center" wrapText="1"/>
    </xf>
    <xf numFmtId="0" fontId="19" fillId="8" borderId="49" xfId="3" applyFont="1" applyFill="1" applyBorder="1" applyAlignment="1">
      <alignment horizontal="center" vertical="center" wrapText="1"/>
    </xf>
    <xf numFmtId="0" fontId="19" fillId="8" borderId="50" xfId="3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1" xfId="0" applyFont="1" applyBorder="1"/>
    <xf numFmtId="0" fontId="21" fillId="0" borderId="3" xfId="0" applyFont="1" applyBorder="1"/>
    <xf numFmtId="0" fontId="21" fillId="0" borderId="6" xfId="0" applyFont="1" applyBorder="1"/>
    <xf numFmtId="0" fontId="22" fillId="7" borderId="5" xfId="0" applyFont="1" applyFill="1" applyBorder="1" applyAlignment="1">
      <alignment horizontal="left"/>
    </xf>
    <xf numFmtId="0" fontId="13" fillId="7" borderId="10" xfId="0" applyFont="1" applyFill="1" applyBorder="1" applyAlignment="1">
      <alignment horizontal="right" vertical="center"/>
    </xf>
    <xf numFmtId="164" fontId="18" fillId="8" borderId="47" xfId="3" applyNumberFormat="1" applyFont="1" applyFill="1" applyBorder="1" applyAlignment="1">
      <alignment horizontal="center" vertical="center" wrapText="1"/>
    </xf>
    <xf numFmtId="164" fontId="19" fillId="8" borderId="47" xfId="3" applyNumberFormat="1" applyFont="1" applyFill="1" applyBorder="1" applyAlignment="1">
      <alignment horizontal="center" vertical="center" wrapText="1"/>
    </xf>
    <xf numFmtId="164" fontId="13" fillId="7" borderId="10" xfId="0" applyNumberFormat="1" applyFont="1" applyFill="1" applyBorder="1" applyAlignment="1">
      <alignment horizontal="right" vertical="center"/>
    </xf>
    <xf numFmtId="164" fontId="7" fillId="0" borderId="0" xfId="0" applyNumberFormat="1" applyFont="1"/>
    <xf numFmtId="3" fontId="0" fillId="0" borderId="2" xfId="0" applyNumberFormat="1" applyBorder="1"/>
    <xf numFmtId="3" fontId="0" fillId="0" borderId="3" xfId="0" applyNumberFormat="1" applyBorder="1"/>
    <xf numFmtId="3" fontId="0" fillId="0" borderId="22" xfId="0" applyNumberFormat="1" applyBorder="1"/>
    <xf numFmtId="3" fontId="0" fillId="0" borderId="7" xfId="0" applyNumberFormat="1" applyBorder="1"/>
    <xf numFmtId="3" fontId="13" fillId="7" borderId="9" xfId="0" applyNumberFormat="1" applyFont="1" applyFill="1" applyBorder="1" applyAlignment="1">
      <alignment horizontal="right" vertical="center"/>
    </xf>
    <xf numFmtId="3" fontId="13" fillId="7" borderId="10" xfId="0" applyNumberFormat="1" applyFont="1" applyFill="1" applyBorder="1" applyAlignment="1">
      <alignment horizontal="right" vertical="center"/>
    </xf>
    <xf numFmtId="3" fontId="13" fillId="7" borderId="11" xfId="0" applyNumberFormat="1" applyFont="1" applyFill="1" applyBorder="1" applyAlignment="1">
      <alignment horizontal="right" vertical="center"/>
    </xf>
    <xf numFmtId="3" fontId="13" fillId="7" borderId="12" xfId="0" applyNumberFormat="1" applyFont="1" applyFill="1" applyBorder="1" applyAlignment="1">
      <alignment horizontal="right" vertical="center"/>
    </xf>
    <xf numFmtId="3" fontId="13" fillId="7" borderId="21" xfId="0" applyNumberFormat="1" applyFont="1" applyFill="1" applyBorder="1" applyAlignment="1">
      <alignment horizontal="right" vertical="center"/>
    </xf>
    <xf numFmtId="0" fontId="0" fillId="0" borderId="18" xfId="0" applyBorder="1"/>
    <xf numFmtId="0" fontId="0" fillId="0" borderId="19" xfId="0" applyBorder="1" applyAlignment="1">
      <alignment horizontal="left" wrapText="1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wrapText="1"/>
    </xf>
    <xf numFmtId="3" fontId="1" fillId="6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6" fillId="5" borderId="29" xfId="0" applyNumberFormat="1" applyFont="1" applyFill="1" applyBorder="1" applyAlignment="1">
      <alignment horizontal="center" vertical="center" wrapText="1"/>
    </xf>
    <xf numFmtId="3" fontId="0" fillId="0" borderId="8" xfId="0" applyNumberFormat="1" applyBorder="1"/>
    <xf numFmtId="3" fontId="7" fillId="0" borderId="18" xfId="0" applyNumberFormat="1" applyFont="1" applyBorder="1"/>
    <xf numFmtId="3" fontId="0" fillId="0" borderId="27" xfId="0" applyNumberFormat="1" applyBorder="1"/>
    <xf numFmtId="3" fontId="6" fillId="0" borderId="28" xfId="0" applyNumberFormat="1" applyFont="1" applyBorder="1"/>
    <xf numFmtId="3" fontId="6" fillId="0" borderId="12" xfId="0" applyNumberFormat="1" applyFont="1" applyBorder="1"/>
    <xf numFmtId="3" fontId="7" fillId="0" borderId="0" xfId="0" applyNumberFormat="1" applyFont="1"/>
    <xf numFmtId="165" fontId="7" fillId="0" borderId="0" xfId="0" applyNumberFormat="1" applyFont="1"/>
    <xf numFmtId="166" fontId="0" fillId="0" borderId="1" xfId="0" applyNumberFormat="1" applyBorder="1"/>
    <xf numFmtId="0" fontId="6" fillId="7" borderId="2" xfId="0" applyFont="1" applyFill="1" applyBorder="1"/>
    <xf numFmtId="0" fontId="6" fillId="7" borderId="1" xfId="0" applyFont="1" applyFill="1" applyBorder="1"/>
    <xf numFmtId="0" fontId="6" fillId="7" borderId="6" xfId="0" applyFont="1" applyFill="1" applyBorder="1"/>
    <xf numFmtId="3" fontId="6" fillId="7" borderId="2" xfId="0" applyNumberFormat="1" applyFont="1" applyFill="1" applyBorder="1"/>
    <xf numFmtId="3" fontId="6" fillId="7" borderId="1" xfId="0" applyNumberFormat="1" applyFont="1" applyFill="1" applyBorder="1"/>
    <xf numFmtId="166" fontId="13" fillId="7" borderId="10" xfId="0" applyNumberFormat="1" applyFont="1" applyFill="1" applyBorder="1" applyAlignment="1">
      <alignment horizontal="right" vertical="center"/>
    </xf>
    <xf numFmtId="0" fontId="15" fillId="3" borderId="17" xfId="3" applyFont="1" applyFill="1" applyBorder="1" applyAlignment="1">
      <alignment horizontal="center" vertical="center" wrapText="1"/>
    </xf>
    <xf numFmtId="0" fontId="15" fillId="3" borderId="31" xfId="3" applyFont="1" applyFill="1" applyBorder="1" applyAlignment="1">
      <alignment horizontal="center" vertical="center" wrapText="1"/>
    </xf>
    <xf numFmtId="0" fontId="11" fillId="5" borderId="16" xfId="8" applyFont="1" applyFill="1" applyBorder="1" applyAlignment="1">
      <alignment horizontal="center" vertical="center" wrapText="1"/>
    </xf>
    <xf numFmtId="0" fontId="11" fillId="5" borderId="7" xfId="8" applyFont="1" applyFill="1" applyBorder="1" applyAlignment="1">
      <alignment horizontal="center" vertical="center" wrapText="1"/>
    </xf>
    <xf numFmtId="0" fontId="14" fillId="2" borderId="38" xfId="3" applyFont="1" applyFill="1" applyBorder="1" applyAlignment="1">
      <alignment horizontal="center" vertical="center" wrapText="1"/>
    </xf>
    <xf numFmtId="0" fontId="14" fillId="2" borderId="43" xfId="3" applyFont="1" applyFill="1" applyBorder="1" applyAlignment="1">
      <alignment horizontal="center" vertical="center" wrapText="1"/>
    </xf>
    <xf numFmtId="0" fontId="14" fillId="2" borderId="15" xfId="3" applyFont="1" applyFill="1" applyBorder="1" applyAlignment="1">
      <alignment horizontal="center" vertical="center" wrapText="1"/>
    </xf>
    <xf numFmtId="0" fontId="14" fillId="2" borderId="33" xfId="3" applyFont="1" applyFill="1" applyBorder="1" applyAlignment="1">
      <alignment horizontal="center" vertical="center" wrapText="1"/>
    </xf>
    <xf numFmtId="0" fontId="16" fillId="2" borderId="15" xfId="3" applyFont="1" applyFill="1" applyBorder="1" applyAlignment="1">
      <alignment horizontal="center" vertical="center" wrapText="1"/>
    </xf>
    <xf numFmtId="0" fontId="16" fillId="2" borderId="44" xfId="3" applyFont="1" applyFill="1" applyBorder="1" applyAlignment="1">
      <alignment horizontal="center" vertical="center" wrapText="1"/>
    </xf>
    <xf numFmtId="164" fontId="14" fillId="2" borderId="15" xfId="3" applyNumberFormat="1" applyFont="1" applyFill="1" applyBorder="1" applyAlignment="1">
      <alignment horizontal="center" vertical="center" wrapText="1"/>
    </xf>
    <xf numFmtId="164" fontId="14" fillId="2" borderId="33" xfId="3" applyNumberFormat="1" applyFont="1" applyFill="1" applyBorder="1" applyAlignment="1">
      <alignment horizontal="center" vertical="center" wrapText="1"/>
    </xf>
    <xf numFmtId="164" fontId="15" fillId="3" borderId="17" xfId="3" applyNumberFormat="1" applyFont="1" applyFill="1" applyBorder="1" applyAlignment="1">
      <alignment horizontal="center" vertical="center" wrapText="1"/>
    </xf>
    <xf numFmtId="164" fontId="15" fillId="3" borderId="31" xfId="3" applyNumberFormat="1" applyFont="1" applyFill="1" applyBorder="1" applyAlignment="1">
      <alignment horizontal="center" vertical="center" wrapText="1"/>
    </xf>
    <xf numFmtId="3" fontId="16" fillId="2" borderId="15" xfId="3" applyNumberFormat="1" applyFont="1" applyFill="1" applyBorder="1" applyAlignment="1" applyProtection="1">
      <alignment horizontal="center" vertical="center" wrapText="1"/>
      <protection locked="0"/>
    </xf>
    <xf numFmtId="3" fontId="16" fillId="2" borderId="44" xfId="3" applyNumberFormat="1" applyFont="1" applyFill="1" applyBorder="1" applyAlignment="1" applyProtection="1">
      <alignment horizontal="center" vertical="center" wrapText="1"/>
      <protection locked="0"/>
    </xf>
    <xf numFmtId="0" fontId="15" fillId="3" borderId="36" xfId="3" applyFont="1" applyFill="1" applyBorder="1" applyAlignment="1">
      <alignment horizontal="center" vertical="center" wrapText="1"/>
    </xf>
    <xf numFmtId="0" fontId="15" fillId="3" borderId="37" xfId="3" applyFont="1" applyFill="1" applyBorder="1" applyAlignment="1">
      <alignment horizontal="center" vertical="center" wrapText="1"/>
    </xf>
    <xf numFmtId="3" fontId="16" fillId="7" borderId="15" xfId="0" applyNumberFormat="1" applyFont="1" applyFill="1" applyBorder="1" applyAlignment="1">
      <alignment horizontal="center" vertical="center" wrapText="1"/>
    </xf>
    <xf numFmtId="3" fontId="16" fillId="7" borderId="33" xfId="0" applyNumberFormat="1" applyFont="1" applyFill="1" applyBorder="1" applyAlignment="1">
      <alignment horizontal="center" vertical="center" wrapText="1"/>
    </xf>
    <xf numFmtId="3" fontId="16" fillId="7" borderId="16" xfId="0" applyNumberFormat="1" applyFont="1" applyFill="1" applyBorder="1" applyAlignment="1">
      <alignment horizontal="center" vertical="center" wrapText="1"/>
    </xf>
    <xf numFmtId="3" fontId="16" fillId="7" borderId="32" xfId="0" applyNumberFormat="1" applyFont="1" applyFill="1" applyBorder="1" applyAlignment="1">
      <alignment horizontal="center" vertical="center" wrapText="1"/>
    </xf>
    <xf numFmtId="3" fontId="16" fillId="7" borderId="17" xfId="0" applyNumberFormat="1" applyFont="1" applyFill="1" applyBorder="1" applyAlignment="1">
      <alignment horizontal="center" vertical="center" wrapText="1"/>
    </xf>
    <xf numFmtId="3" fontId="16" fillId="7" borderId="31" xfId="0" applyNumberFormat="1" applyFont="1" applyFill="1" applyBorder="1" applyAlignment="1">
      <alignment horizontal="center" vertical="center" wrapText="1"/>
    </xf>
    <xf numFmtId="0" fontId="15" fillId="4" borderId="39" xfId="3" applyFont="1" applyFill="1" applyBorder="1" applyAlignment="1">
      <alignment horizontal="center" vertical="center" wrapText="1"/>
    </xf>
    <xf numFmtId="0" fontId="15" fillId="4" borderId="40" xfId="3" applyFont="1" applyFill="1" applyBorder="1" applyAlignment="1">
      <alignment horizontal="center" vertical="center" wrapText="1"/>
    </xf>
    <xf numFmtId="0" fontId="15" fillId="4" borderId="41" xfId="3" applyFont="1" applyFill="1" applyBorder="1" applyAlignment="1">
      <alignment horizontal="center" vertical="center" wrapText="1"/>
    </xf>
    <xf numFmtId="0" fontId="15" fillId="4" borderId="42" xfId="3" applyFont="1" applyFill="1" applyBorder="1" applyAlignment="1">
      <alignment horizontal="center" vertical="center" wrapText="1"/>
    </xf>
    <xf numFmtId="3" fontId="9" fillId="2" borderId="34" xfId="3" applyNumberFormat="1" applyFont="1" applyFill="1" applyBorder="1" applyAlignment="1" applyProtection="1">
      <alignment horizontal="center" vertical="center" wrapText="1"/>
      <protection locked="0"/>
    </xf>
    <xf numFmtId="3" fontId="9" fillId="2" borderId="30" xfId="3" applyNumberFormat="1" applyFont="1" applyFill="1" applyBorder="1" applyAlignment="1" applyProtection="1">
      <alignment horizontal="center" vertical="center" wrapText="1"/>
      <protection locked="0"/>
    </xf>
    <xf numFmtId="0" fontId="22" fillId="7" borderId="9" xfId="0" applyFont="1" applyFill="1" applyBorder="1" applyAlignment="1">
      <alignment horizontal="left"/>
    </xf>
    <xf numFmtId="0" fontId="22" fillId="7" borderId="10" xfId="0" applyFont="1" applyFill="1" applyBorder="1" applyAlignment="1">
      <alignment horizontal="left"/>
    </xf>
    <xf numFmtId="0" fontId="22" fillId="7" borderId="12" xfId="0" applyFont="1" applyFill="1" applyBorder="1" applyAlignment="1">
      <alignment horizontal="left"/>
    </xf>
    <xf numFmtId="0" fontId="11" fillId="5" borderId="16" xfId="8" applyFont="1" applyFill="1" applyBorder="1" applyAlignment="1">
      <alignment horizontal="center" vertical="center" textRotation="90" wrapText="1"/>
    </xf>
    <xf numFmtId="0" fontId="11" fillId="5" borderId="7" xfId="8" applyFont="1" applyFill="1" applyBorder="1" applyAlignment="1">
      <alignment horizontal="center" vertical="center" textRotation="90" wrapText="1"/>
    </xf>
    <xf numFmtId="0" fontId="11" fillId="5" borderId="15" xfId="8" applyFont="1" applyFill="1" applyBorder="1" applyAlignment="1">
      <alignment horizontal="center" vertical="center" textRotation="90" wrapText="1"/>
    </xf>
    <xf numFmtId="0" fontId="11" fillId="5" borderId="18" xfId="8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35" xfId="0" applyFont="1" applyBorder="1" applyAlignment="1">
      <alignment horizontal="center" vertical="center"/>
    </xf>
  </cellXfs>
  <cellStyles count="9">
    <cellStyle name="Normálna" xfId="0" builtinId="0"/>
    <cellStyle name="Normálna 2" xfId="1" xr:uid="{00000000-0005-0000-0000-00002F000000}"/>
    <cellStyle name="Normálna 2 2" xfId="4" xr:uid="{00000000-0005-0000-0000-000001000000}"/>
    <cellStyle name="Normálna 2 3" xfId="6" xr:uid="{00000000-0005-0000-0000-000001000000}"/>
    <cellStyle name="Normálna 5" xfId="2" xr:uid="{94AE8FCF-E3E3-435E-9A8D-381092F17AB4}"/>
    <cellStyle name="Normálna 5 16 2" xfId="8" xr:uid="{E17A662C-7DC0-49C4-902A-31F428259546}"/>
    <cellStyle name="Normálna 5 2" xfId="5" xr:uid="{00000000-0005-0000-0000-000002000000}"/>
    <cellStyle name="Normálna 5 3" xfId="7" xr:uid="{00000000-0005-0000-0000-000002000000}"/>
    <cellStyle name="normálne 2" xfId="3" xr:uid="{4F891ADD-A1DE-44B5-BD09-D9912CB0E5D2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C46-0F78-4757-B889-D35F627C898D}">
  <sheetPr>
    <pageSetUpPr fitToPage="1"/>
  </sheetPr>
  <dimension ref="A1:K10"/>
  <sheetViews>
    <sheetView workbookViewId="0">
      <selection activeCell="H18" sqref="H18"/>
    </sheetView>
  </sheetViews>
  <sheetFormatPr defaultRowHeight="15"/>
  <cols>
    <col min="1" max="2" width="6" customWidth="1"/>
    <col min="3" max="3" width="12.140625" bestFit="1" customWidth="1"/>
    <col min="4" max="4" width="10.140625" bestFit="1" customWidth="1"/>
    <col min="5" max="5" width="33.5703125" customWidth="1"/>
    <col min="6" max="6" width="14.42578125" customWidth="1"/>
    <col min="7" max="7" width="15.28515625" customWidth="1"/>
    <col min="8" max="8" width="14.42578125" customWidth="1"/>
    <col min="9" max="9" width="16.140625" customWidth="1"/>
    <col min="10" max="10" width="14.42578125" customWidth="1"/>
    <col min="11" max="11" width="15.5703125" customWidth="1"/>
  </cols>
  <sheetData>
    <row r="1" spans="1:11" ht="15" customHeight="1">
      <c r="A1" s="113" t="s">
        <v>132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ht="15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ht="1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ht="15.75" customHeight="1" thickBot="1">
      <c r="A4" s="114"/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96.75" customHeight="1" thickBot="1">
      <c r="A5" s="50" t="s">
        <v>71</v>
      </c>
      <c r="B5" s="51" t="s">
        <v>72</v>
      </c>
      <c r="C5" s="52" t="s">
        <v>73</v>
      </c>
      <c r="D5" s="51" t="s">
        <v>74</v>
      </c>
      <c r="E5" s="53" t="s">
        <v>4</v>
      </c>
      <c r="F5" s="54" t="s">
        <v>126</v>
      </c>
      <c r="G5" s="55" t="s">
        <v>127</v>
      </c>
      <c r="H5" s="56" t="s">
        <v>128</v>
      </c>
      <c r="I5" s="57" t="s">
        <v>129</v>
      </c>
      <c r="J5" s="58" t="s">
        <v>130</v>
      </c>
      <c r="K5" s="58" t="s">
        <v>131</v>
      </c>
    </row>
    <row r="6" spans="1:11" ht="25.5" customHeight="1">
      <c r="A6" s="48" t="s">
        <v>7</v>
      </c>
      <c r="B6" s="4" t="s">
        <v>15</v>
      </c>
      <c r="C6" s="4" t="s">
        <v>17</v>
      </c>
      <c r="D6" s="4">
        <v>304671</v>
      </c>
      <c r="E6" s="49" t="s">
        <v>21</v>
      </c>
      <c r="F6" s="59">
        <v>5</v>
      </c>
      <c r="G6" s="59">
        <v>2780</v>
      </c>
      <c r="H6" s="60">
        <v>0</v>
      </c>
      <c r="I6" s="59">
        <v>0</v>
      </c>
      <c r="J6" s="61">
        <f>+F6+H6</f>
        <v>5</v>
      </c>
      <c r="K6" s="62">
        <f>+G6+I6</f>
        <v>2780</v>
      </c>
    </row>
    <row r="7" spans="1:11" ht="25.5" customHeight="1">
      <c r="A7" s="48" t="s">
        <v>7</v>
      </c>
      <c r="B7" s="4" t="s">
        <v>15</v>
      </c>
      <c r="C7" s="4" t="s">
        <v>16</v>
      </c>
      <c r="D7" s="4">
        <v>603317</v>
      </c>
      <c r="E7" s="49" t="s">
        <v>20</v>
      </c>
      <c r="F7" s="59">
        <v>101</v>
      </c>
      <c r="G7" s="59">
        <v>8998</v>
      </c>
      <c r="H7" s="60">
        <v>77</v>
      </c>
      <c r="I7" s="59">
        <v>6436</v>
      </c>
      <c r="J7" s="61">
        <f t="shared" ref="J7" si="0">+F7+H7</f>
        <v>178</v>
      </c>
      <c r="K7" s="62">
        <f t="shared" ref="K7" si="1">+G7+I7</f>
        <v>15434</v>
      </c>
    </row>
    <row r="8" spans="1:11" ht="25.5" customHeight="1">
      <c r="A8" s="48" t="s">
        <v>11</v>
      </c>
      <c r="B8" s="4" t="s">
        <v>15</v>
      </c>
      <c r="C8" s="4" t="s">
        <v>18</v>
      </c>
      <c r="D8" s="4">
        <v>314048</v>
      </c>
      <c r="E8" s="49" t="s">
        <v>22</v>
      </c>
      <c r="F8" s="59">
        <v>1</v>
      </c>
      <c r="G8" s="59">
        <v>870</v>
      </c>
      <c r="H8" s="60">
        <v>0</v>
      </c>
      <c r="I8" s="59">
        <v>0</v>
      </c>
      <c r="J8" s="61">
        <f t="shared" ref="J8:J9" si="2">+F8+H8</f>
        <v>1</v>
      </c>
      <c r="K8" s="62">
        <f t="shared" ref="K8:K9" si="3">+G8+I8</f>
        <v>870</v>
      </c>
    </row>
    <row r="9" spans="1:11" ht="25.5" customHeight="1" thickBot="1">
      <c r="A9" s="48" t="s">
        <v>11</v>
      </c>
      <c r="B9" s="4" t="s">
        <v>15</v>
      </c>
      <c r="C9" s="4" t="s">
        <v>19</v>
      </c>
      <c r="D9" s="4">
        <v>314463</v>
      </c>
      <c r="E9" s="49" t="s">
        <v>23</v>
      </c>
      <c r="F9" s="59">
        <v>0</v>
      </c>
      <c r="G9" s="59">
        <v>0</v>
      </c>
      <c r="H9" s="60">
        <v>1</v>
      </c>
      <c r="I9" s="59">
        <v>827</v>
      </c>
      <c r="J9" s="61">
        <f t="shared" si="2"/>
        <v>1</v>
      </c>
      <c r="K9" s="62">
        <f t="shared" si="3"/>
        <v>827</v>
      </c>
    </row>
    <row r="10" spans="1:11" ht="15.75" thickBot="1">
      <c r="A10" s="110" t="s">
        <v>75</v>
      </c>
      <c r="B10" s="111"/>
      <c r="C10" s="111"/>
      <c r="D10" s="111"/>
      <c r="E10" s="112"/>
      <c r="F10" s="63">
        <f t="shared" ref="F10:K10" si="4">SUM(F6:F9)</f>
        <v>107</v>
      </c>
      <c r="G10" s="63">
        <f t="shared" si="4"/>
        <v>12648</v>
      </c>
      <c r="H10" s="63">
        <f t="shared" si="4"/>
        <v>78</v>
      </c>
      <c r="I10" s="63">
        <f t="shared" si="4"/>
        <v>7263</v>
      </c>
      <c r="J10" s="63">
        <f t="shared" si="4"/>
        <v>185</v>
      </c>
      <c r="K10" s="63">
        <f t="shared" si="4"/>
        <v>19911</v>
      </c>
    </row>
  </sheetData>
  <autoFilter ref="A5:I9" xr:uid="{C7F29F3F-57F4-4CFD-A689-23DF1038DB03}"/>
  <mergeCells count="2">
    <mergeCell ref="A10:E10"/>
    <mergeCell ref="A1:K4"/>
  </mergeCells>
  <printOptions horizontalCentered="1"/>
  <pageMargins left="0.11811023622047245" right="0.11811023622047245" top="0.94488188976377963" bottom="0.35433070866141736" header="0.78740157480314965" footer="0.11811023622047245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B90E-6689-4EBD-9CE3-F7DB7D18CD06}">
  <dimension ref="A1:BA20"/>
  <sheetViews>
    <sheetView tabSelected="1" zoomScale="80" zoomScaleNormal="80" workbookViewId="0">
      <selection activeCell="K18" sqref="K18"/>
    </sheetView>
  </sheetViews>
  <sheetFormatPr defaultRowHeight="15"/>
  <cols>
    <col min="1" max="1" width="6.140625" style="8" customWidth="1"/>
    <col min="2" max="2" width="6.28515625" style="8" customWidth="1"/>
    <col min="3" max="3" width="8.42578125" style="8" customWidth="1"/>
    <col min="4" max="4" width="9.85546875" style="8" bestFit="1" customWidth="1"/>
    <col min="5" max="5" width="11.85546875" style="8" customWidth="1"/>
    <col min="6" max="6" width="38.5703125" style="8" bestFit="1" customWidth="1"/>
    <col min="7" max="7" width="12.5703125" style="8" customWidth="1"/>
    <col min="8" max="8" width="10.85546875" style="8" customWidth="1"/>
    <col min="9" max="9" width="29" style="8" customWidth="1"/>
    <col min="10" max="10" width="9.140625" style="8"/>
    <col min="11" max="11" width="24.85546875" style="8" customWidth="1"/>
    <col min="12" max="12" width="9.140625" style="8" customWidth="1"/>
    <col min="13" max="13" width="33.85546875" style="8" bestFit="1" customWidth="1"/>
    <col min="14" max="14" width="32.7109375" style="8" customWidth="1"/>
    <col min="15" max="15" width="11.42578125" style="8" customWidth="1"/>
    <col min="16" max="19" width="9.28515625" style="8" bestFit="1" customWidth="1"/>
    <col min="20" max="20" width="11.140625" style="8" customWidth="1"/>
    <col min="21" max="24" width="9.28515625" style="8" bestFit="1" customWidth="1"/>
    <col min="25" max="25" width="13.5703125" style="38" bestFit="1" customWidth="1"/>
    <col min="26" max="26" width="10" style="38" customWidth="1"/>
    <col min="27" max="28" width="9.28515625" style="8" bestFit="1" customWidth="1"/>
    <col min="29" max="29" width="9.28515625" style="38" bestFit="1" customWidth="1"/>
    <col min="30" max="30" width="11.140625" style="38" customWidth="1"/>
    <col min="31" max="43" width="9.28515625" style="8" bestFit="1" customWidth="1"/>
    <col min="44" max="51" width="9.140625" style="8"/>
    <col min="52" max="52" width="23.85546875" style="8" customWidth="1"/>
    <col min="53" max="16384" width="9.140625" style="8"/>
  </cols>
  <sheetData>
    <row r="1" spans="1:53" ht="27" customHeight="1" thickBot="1">
      <c r="A1" s="9" t="s">
        <v>133</v>
      </c>
      <c r="B1"/>
      <c r="C1"/>
      <c r="D1"/>
      <c r="E1"/>
      <c r="F1"/>
      <c r="G1"/>
      <c r="H1"/>
      <c r="I1"/>
      <c r="J1"/>
      <c r="K1"/>
      <c r="L1"/>
      <c r="M1"/>
      <c r="N1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BA1"/>
    </row>
    <row r="2" spans="1:53" ht="112.5" customHeight="1">
      <c r="A2" s="108" t="s">
        <v>0</v>
      </c>
      <c r="B2" s="106" t="s">
        <v>1</v>
      </c>
      <c r="C2" s="106" t="s">
        <v>2</v>
      </c>
      <c r="D2" s="106" t="s">
        <v>3</v>
      </c>
      <c r="E2" s="106" t="s">
        <v>77</v>
      </c>
      <c r="F2" s="106" t="s">
        <v>4</v>
      </c>
      <c r="G2" s="106" t="s">
        <v>78</v>
      </c>
      <c r="H2" s="106" t="s">
        <v>79</v>
      </c>
      <c r="I2" s="106" t="s">
        <v>5</v>
      </c>
      <c r="J2" s="106" t="s">
        <v>80</v>
      </c>
      <c r="K2" s="106" t="s">
        <v>81</v>
      </c>
      <c r="L2" s="106" t="s">
        <v>82</v>
      </c>
      <c r="M2" s="75" t="s">
        <v>83</v>
      </c>
      <c r="N2" s="75" t="s">
        <v>6</v>
      </c>
      <c r="O2" s="77" t="s">
        <v>34</v>
      </c>
      <c r="P2" s="73" t="s">
        <v>35</v>
      </c>
      <c r="Q2" s="10" t="s">
        <v>36</v>
      </c>
      <c r="R2" s="73" t="s">
        <v>35</v>
      </c>
      <c r="S2" s="79" t="s">
        <v>37</v>
      </c>
      <c r="T2" s="73" t="s">
        <v>35</v>
      </c>
      <c r="U2" s="79" t="s">
        <v>38</v>
      </c>
      <c r="V2" s="73" t="s">
        <v>35</v>
      </c>
      <c r="W2" s="81" t="s">
        <v>39</v>
      </c>
      <c r="X2" s="73" t="s">
        <v>35</v>
      </c>
      <c r="Y2" s="83" t="s">
        <v>84</v>
      </c>
      <c r="Z2" s="85" t="s">
        <v>85</v>
      </c>
      <c r="AA2" s="87" t="s">
        <v>40</v>
      </c>
      <c r="AB2" s="73" t="s">
        <v>35</v>
      </c>
      <c r="AC2" s="83" t="s">
        <v>41</v>
      </c>
      <c r="AD2" s="85" t="s">
        <v>35</v>
      </c>
      <c r="AE2" s="81" t="s">
        <v>42</v>
      </c>
      <c r="AF2" s="89" t="s">
        <v>35</v>
      </c>
      <c r="AG2" s="91" t="s">
        <v>60</v>
      </c>
      <c r="AH2" s="93" t="s">
        <v>86</v>
      </c>
      <c r="AI2" s="95" t="s">
        <v>87</v>
      </c>
      <c r="AJ2" s="97" t="s">
        <v>56</v>
      </c>
      <c r="AK2" s="98"/>
      <c r="AL2" s="98"/>
      <c r="AM2" s="99"/>
      <c r="AN2" s="100" t="s">
        <v>57</v>
      </c>
      <c r="AO2" s="98"/>
      <c r="AP2" s="98"/>
      <c r="AQ2" s="99"/>
      <c r="AR2" s="100" t="s">
        <v>58</v>
      </c>
      <c r="AS2" s="98"/>
      <c r="AT2" s="98"/>
      <c r="AU2" s="99"/>
      <c r="AV2" s="100" t="s">
        <v>59</v>
      </c>
      <c r="AW2" s="98"/>
      <c r="AX2" s="98"/>
      <c r="AY2" s="99"/>
      <c r="AZ2" s="101" t="s">
        <v>76</v>
      </c>
      <c r="BA2"/>
    </row>
    <row r="3" spans="1:53" ht="141.75" customHeight="1" thickBot="1">
      <c r="A3" s="109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76"/>
      <c r="N3" s="76"/>
      <c r="O3" s="78"/>
      <c r="P3" s="74"/>
      <c r="Q3" s="11"/>
      <c r="R3" s="74"/>
      <c r="S3" s="80"/>
      <c r="T3" s="74"/>
      <c r="U3" s="80"/>
      <c r="V3" s="74"/>
      <c r="W3" s="82"/>
      <c r="X3" s="74"/>
      <c r="Y3" s="84"/>
      <c r="Z3" s="86"/>
      <c r="AA3" s="88"/>
      <c r="AB3" s="74"/>
      <c r="AC3" s="84"/>
      <c r="AD3" s="86"/>
      <c r="AE3" s="82"/>
      <c r="AF3" s="90"/>
      <c r="AG3" s="92"/>
      <c r="AH3" s="94"/>
      <c r="AI3" s="96"/>
      <c r="AJ3" s="12" t="s">
        <v>88</v>
      </c>
      <c r="AK3" s="13" t="s">
        <v>89</v>
      </c>
      <c r="AL3" s="13" t="s">
        <v>90</v>
      </c>
      <c r="AM3" s="14" t="s">
        <v>91</v>
      </c>
      <c r="AN3" s="15" t="s">
        <v>92</v>
      </c>
      <c r="AO3" s="13" t="s">
        <v>93</v>
      </c>
      <c r="AP3" s="13" t="s">
        <v>94</v>
      </c>
      <c r="AQ3" s="14" t="s">
        <v>95</v>
      </c>
      <c r="AR3" s="15" t="s">
        <v>96</v>
      </c>
      <c r="AS3" s="13" t="s">
        <v>97</v>
      </c>
      <c r="AT3" s="13" t="s">
        <v>98</v>
      </c>
      <c r="AU3" s="14" t="s">
        <v>99</v>
      </c>
      <c r="AV3" s="15" t="s">
        <v>100</v>
      </c>
      <c r="AW3" s="13" t="s">
        <v>101</v>
      </c>
      <c r="AX3" s="13" t="s">
        <v>102</v>
      </c>
      <c r="AY3" s="14" t="s">
        <v>103</v>
      </c>
      <c r="AZ3" s="102"/>
      <c r="BA3"/>
    </row>
    <row r="4" spans="1:53" ht="15.75" customHeight="1" thickBot="1">
      <c r="A4" s="16" t="s">
        <v>62</v>
      </c>
      <c r="B4" s="17" t="s">
        <v>63</v>
      </c>
      <c r="C4" s="17" t="s">
        <v>64</v>
      </c>
      <c r="D4" s="17" t="s">
        <v>65</v>
      </c>
      <c r="E4" s="17" t="s">
        <v>66</v>
      </c>
      <c r="F4" s="17" t="s">
        <v>67</v>
      </c>
      <c r="G4" s="17" t="s">
        <v>68</v>
      </c>
      <c r="H4" s="17" t="s">
        <v>70</v>
      </c>
      <c r="I4" s="17" t="s">
        <v>69</v>
      </c>
      <c r="J4" s="17" t="s">
        <v>104</v>
      </c>
      <c r="K4" s="17" t="s">
        <v>105</v>
      </c>
      <c r="L4" s="17" t="s">
        <v>106</v>
      </c>
      <c r="M4" s="18" t="s">
        <v>107</v>
      </c>
      <c r="N4" s="19" t="s">
        <v>108</v>
      </c>
      <c r="O4" s="20">
        <v>1</v>
      </c>
      <c r="P4" s="21" t="s">
        <v>43</v>
      </c>
      <c r="Q4" s="22">
        <v>2</v>
      </c>
      <c r="R4" s="21" t="s">
        <v>44</v>
      </c>
      <c r="S4" s="22" t="s">
        <v>45</v>
      </c>
      <c r="T4" s="21" t="s">
        <v>46</v>
      </c>
      <c r="U4" s="22">
        <v>4</v>
      </c>
      <c r="V4" s="21" t="s">
        <v>47</v>
      </c>
      <c r="W4" s="23">
        <v>5</v>
      </c>
      <c r="X4" s="21" t="s">
        <v>48</v>
      </c>
      <c r="Y4" s="35" t="s">
        <v>49</v>
      </c>
      <c r="Z4" s="36" t="s">
        <v>50</v>
      </c>
      <c r="AA4" s="24">
        <v>7</v>
      </c>
      <c r="AB4" s="21" t="s">
        <v>51</v>
      </c>
      <c r="AC4" s="35" t="s">
        <v>52</v>
      </c>
      <c r="AD4" s="36" t="s">
        <v>53</v>
      </c>
      <c r="AE4" s="23" t="s">
        <v>54</v>
      </c>
      <c r="AF4" s="25" t="s">
        <v>55</v>
      </c>
      <c r="AG4" s="26">
        <v>10</v>
      </c>
      <c r="AH4" s="21">
        <v>11</v>
      </c>
      <c r="AI4" s="27" t="s">
        <v>61</v>
      </c>
      <c r="AJ4" s="28" t="s">
        <v>109</v>
      </c>
      <c r="AK4" s="21" t="s">
        <v>110</v>
      </c>
      <c r="AL4" s="21" t="s">
        <v>111</v>
      </c>
      <c r="AM4" s="21" t="s">
        <v>112</v>
      </c>
      <c r="AN4" s="21" t="s">
        <v>113</v>
      </c>
      <c r="AO4" s="21" t="s">
        <v>114</v>
      </c>
      <c r="AP4" s="21" t="s">
        <v>115</v>
      </c>
      <c r="AQ4" s="21" t="s">
        <v>116</v>
      </c>
      <c r="AR4" s="21" t="s">
        <v>117</v>
      </c>
      <c r="AS4" s="21" t="s">
        <v>118</v>
      </c>
      <c r="AT4" s="21" t="s">
        <v>119</v>
      </c>
      <c r="AU4" s="21" t="s">
        <v>120</v>
      </c>
      <c r="AV4" s="21" t="s">
        <v>121</v>
      </c>
      <c r="AW4" s="21" t="s">
        <v>122</v>
      </c>
      <c r="AX4" s="21" t="s">
        <v>123</v>
      </c>
      <c r="AY4" s="21" t="s">
        <v>124</v>
      </c>
      <c r="AZ4" s="27">
        <v>17</v>
      </c>
      <c r="BA4"/>
    </row>
    <row r="5" spans="1:53" customFormat="1" ht="15.75" thickTop="1">
      <c r="A5" s="29" t="s">
        <v>7</v>
      </c>
      <c r="B5" s="30" t="s">
        <v>15</v>
      </c>
      <c r="C5" s="30" t="s">
        <v>17</v>
      </c>
      <c r="D5" s="30">
        <v>304671</v>
      </c>
      <c r="E5" s="30">
        <v>200000269</v>
      </c>
      <c r="F5" s="30" t="s">
        <v>21</v>
      </c>
      <c r="G5" s="30">
        <v>31810446</v>
      </c>
      <c r="H5" s="30">
        <v>100001331</v>
      </c>
      <c r="I5" s="30" t="s">
        <v>10</v>
      </c>
      <c r="J5" s="30" t="s">
        <v>7</v>
      </c>
      <c r="K5" s="30" t="s">
        <v>9</v>
      </c>
      <c r="L5" s="30">
        <v>90082</v>
      </c>
      <c r="M5" s="31" t="s">
        <v>29</v>
      </c>
      <c r="N5" s="32" t="s">
        <v>30</v>
      </c>
      <c r="O5" s="3">
        <v>5</v>
      </c>
      <c r="P5" s="1">
        <v>5</v>
      </c>
      <c r="Q5" s="1">
        <v>2</v>
      </c>
      <c r="R5" s="1">
        <v>2</v>
      </c>
      <c r="S5" s="66">
        <f>+O5/Q5</f>
        <v>2.5</v>
      </c>
      <c r="T5" s="66">
        <f>+P5/R5</f>
        <v>2.5</v>
      </c>
      <c r="U5" s="1">
        <v>121</v>
      </c>
      <c r="V5" s="1">
        <v>121</v>
      </c>
      <c r="W5" s="1">
        <v>2420</v>
      </c>
      <c r="X5" s="1">
        <v>2420</v>
      </c>
      <c r="Y5" s="66">
        <f>+W5/U5</f>
        <v>20</v>
      </c>
      <c r="Z5" s="66">
        <f>+X5/V5</f>
        <v>20</v>
      </c>
      <c r="AA5" s="1">
        <v>360</v>
      </c>
      <c r="AB5" s="1">
        <v>360</v>
      </c>
      <c r="AC5" s="66">
        <f t="shared" ref="AC5:AD5" si="0">+AA5/U5</f>
        <v>2.9752066115702478</v>
      </c>
      <c r="AD5" s="66">
        <f t="shared" si="0"/>
        <v>2.9752066115702478</v>
      </c>
      <c r="AE5" s="1">
        <f t="shared" ref="AE5:AF5" si="1">+W5+AA5</f>
        <v>2780</v>
      </c>
      <c r="AF5" s="2">
        <f t="shared" si="1"/>
        <v>2780</v>
      </c>
      <c r="AG5" s="67">
        <f t="shared" ref="AG5:AH5" si="2">ROUNDUP(AE5,0)</f>
        <v>2780</v>
      </c>
      <c r="AH5" s="68">
        <f t="shared" si="2"/>
        <v>2780</v>
      </c>
      <c r="AI5" s="69">
        <f t="shared" ref="AI5" si="3">+AG5-AH5</f>
        <v>0</v>
      </c>
      <c r="AJ5" s="5">
        <v>1</v>
      </c>
      <c r="AK5" s="4">
        <v>1</v>
      </c>
      <c r="AL5" s="4">
        <v>47</v>
      </c>
      <c r="AM5" s="4">
        <v>1090</v>
      </c>
      <c r="AN5" s="4">
        <v>4</v>
      </c>
      <c r="AO5" s="4">
        <v>1</v>
      </c>
      <c r="AP5" s="4">
        <v>74</v>
      </c>
      <c r="AQ5" s="4">
        <v>1690</v>
      </c>
      <c r="AR5" s="4"/>
      <c r="AS5" s="4"/>
      <c r="AT5" s="4"/>
      <c r="AU5" s="4"/>
      <c r="AV5" s="4"/>
      <c r="AW5" s="4"/>
      <c r="AX5" s="4"/>
      <c r="AY5" s="4"/>
      <c r="AZ5" s="6"/>
    </row>
    <row r="6" spans="1:53" customFormat="1">
      <c r="A6" s="29" t="s">
        <v>7</v>
      </c>
      <c r="B6" s="30" t="s">
        <v>15</v>
      </c>
      <c r="C6" s="30" t="s">
        <v>16</v>
      </c>
      <c r="D6" s="30">
        <v>603317</v>
      </c>
      <c r="E6" s="30">
        <v>200000130</v>
      </c>
      <c r="F6" s="30" t="s">
        <v>20</v>
      </c>
      <c r="G6" s="30">
        <v>31768873</v>
      </c>
      <c r="H6" s="30">
        <v>100000497</v>
      </c>
      <c r="I6" s="30" t="s">
        <v>24</v>
      </c>
      <c r="J6" s="30" t="s">
        <v>7</v>
      </c>
      <c r="K6" s="30" t="s">
        <v>125</v>
      </c>
      <c r="L6" s="30">
        <v>83103</v>
      </c>
      <c r="M6" s="31" t="s">
        <v>8</v>
      </c>
      <c r="N6" s="32" t="s">
        <v>26</v>
      </c>
      <c r="O6" s="39">
        <v>58</v>
      </c>
      <c r="P6" s="7">
        <v>31</v>
      </c>
      <c r="Q6" s="7">
        <v>12</v>
      </c>
      <c r="R6" s="7">
        <v>9</v>
      </c>
      <c r="S6" s="66">
        <f t="shared" ref="S6:T7" si="4">+O6/Q6</f>
        <v>4.833333333333333</v>
      </c>
      <c r="T6" s="66">
        <f t="shared" si="4"/>
        <v>3.4444444444444446</v>
      </c>
      <c r="U6" s="7">
        <v>256</v>
      </c>
      <c r="V6" s="7">
        <v>136</v>
      </c>
      <c r="W6" s="7">
        <v>7993</v>
      </c>
      <c r="X6" s="7">
        <v>4272</v>
      </c>
      <c r="Y6" s="66">
        <f t="shared" ref="Y6:Z7" si="5">+W6/U6</f>
        <v>31.22265625</v>
      </c>
      <c r="Z6" s="66">
        <f t="shared" si="5"/>
        <v>31.411764705882351</v>
      </c>
      <c r="AA6" s="7">
        <v>0</v>
      </c>
      <c r="AB6" s="7">
        <v>0</v>
      </c>
      <c r="AC6" s="66">
        <f t="shared" ref="AC6:AD9" si="6">+AA6/U6</f>
        <v>0</v>
      </c>
      <c r="AD6" s="66">
        <f t="shared" si="6"/>
        <v>0</v>
      </c>
      <c r="AE6" s="7">
        <v>7993</v>
      </c>
      <c r="AF6" s="40">
        <f t="shared" ref="AF6" si="7">+X6+AB6</f>
        <v>4272</v>
      </c>
      <c r="AG6" s="70">
        <v>7993</v>
      </c>
      <c r="AH6" s="71">
        <f t="shared" ref="AH6" si="8">ROUNDUP(AF6,0)</f>
        <v>4272</v>
      </c>
      <c r="AI6" s="69">
        <f t="shared" ref="AI6:AI7" si="9">+AG6-AH6</f>
        <v>3721</v>
      </c>
      <c r="AJ6" s="41">
        <v>30</v>
      </c>
      <c r="AK6" s="42">
        <v>5</v>
      </c>
      <c r="AL6" s="42">
        <v>132</v>
      </c>
      <c r="AM6" s="42">
        <v>4134</v>
      </c>
      <c r="AN6" s="42">
        <v>16</v>
      </c>
      <c r="AO6" s="42">
        <v>4</v>
      </c>
      <c r="AP6" s="42">
        <v>71</v>
      </c>
      <c r="AQ6" s="42">
        <v>2205</v>
      </c>
      <c r="AR6" s="4">
        <v>12</v>
      </c>
      <c r="AS6" s="4">
        <v>3</v>
      </c>
      <c r="AT6" s="4">
        <v>53</v>
      </c>
      <c r="AU6" s="4">
        <v>1654</v>
      </c>
      <c r="AV6" s="4"/>
      <c r="AW6" s="4"/>
      <c r="AX6" s="4"/>
      <c r="AY6" s="4"/>
      <c r="AZ6" s="6"/>
    </row>
    <row r="7" spans="1:53" customFormat="1">
      <c r="A7" s="29" t="s">
        <v>7</v>
      </c>
      <c r="B7" s="30" t="s">
        <v>15</v>
      </c>
      <c r="C7" s="30" t="s">
        <v>16</v>
      </c>
      <c r="D7" s="30">
        <v>603317</v>
      </c>
      <c r="E7" s="30">
        <v>200000130</v>
      </c>
      <c r="F7" s="30" t="s">
        <v>20</v>
      </c>
      <c r="G7" s="30">
        <v>31768989</v>
      </c>
      <c r="H7" s="30">
        <v>100000524</v>
      </c>
      <c r="I7" s="30" t="s">
        <v>24</v>
      </c>
      <c r="J7" s="30" t="s">
        <v>7</v>
      </c>
      <c r="K7" s="30" t="s">
        <v>125</v>
      </c>
      <c r="L7" s="30">
        <v>83103</v>
      </c>
      <c r="M7" s="31" t="s">
        <v>8</v>
      </c>
      <c r="N7" s="32" t="s">
        <v>27</v>
      </c>
      <c r="O7" s="39">
        <v>3</v>
      </c>
      <c r="P7" s="7">
        <v>3</v>
      </c>
      <c r="Q7" s="7">
        <v>1</v>
      </c>
      <c r="R7" s="7">
        <v>1</v>
      </c>
      <c r="S7" s="66">
        <f t="shared" si="4"/>
        <v>3</v>
      </c>
      <c r="T7" s="66">
        <f t="shared" si="4"/>
        <v>3</v>
      </c>
      <c r="U7" s="7">
        <v>114</v>
      </c>
      <c r="V7" s="7">
        <v>114</v>
      </c>
      <c r="W7" s="7">
        <v>0</v>
      </c>
      <c r="X7" s="7">
        <v>0</v>
      </c>
      <c r="Y7" s="66">
        <f t="shared" si="5"/>
        <v>0</v>
      </c>
      <c r="Z7" s="66">
        <f t="shared" si="5"/>
        <v>0</v>
      </c>
      <c r="AA7" s="7">
        <v>2700</v>
      </c>
      <c r="AB7" s="7">
        <v>2700</v>
      </c>
      <c r="AC7" s="66">
        <f t="shared" si="6"/>
        <v>23.684210526315791</v>
      </c>
      <c r="AD7" s="66">
        <f t="shared" si="6"/>
        <v>23.684210526315791</v>
      </c>
      <c r="AE7" s="7">
        <v>2700</v>
      </c>
      <c r="AF7" s="40">
        <v>2700</v>
      </c>
      <c r="AG7" s="70">
        <v>2700</v>
      </c>
      <c r="AH7" s="71">
        <v>2700</v>
      </c>
      <c r="AI7" s="69">
        <f t="shared" si="9"/>
        <v>0</v>
      </c>
      <c r="AJ7" s="41">
        <v>3</v>
      </c>
      <c r="AK7" s="42">
        <v>1</v>
      </c>
      <c r="AL7" s="42">
        <v>114</v>
      </c>
      <c r="AM7" s="42">
        <v>2700</v>
      </c>
      <c r="AN7" s="42"/>
      <c r="AO7" s="42"/>
      <c r="AP7" s="42"/>
      <c r="AQ7" s="42"/>
      <c r="AR7" s="4"/>
      <c r="AS7" s="4"/>
      <c r="AT7" s="4"/>
      <c r="AU7" s="4"/>
      <c r="AV7" s="4"/>
      <c r="AW7" s="4"/>
      <c r="AX7" s="4"/>
      <c r="AY7" s="4"/>
      <c r="AZ7" s="6"/>
    </row>
    <row r="8" spans="1:53" customFormat="1">
      <c r="A8" s="29" t="s">
        <v>7</v>
      </c>
      <c r="B8" s="30" t="s">
        <v>15</v>
      </c>
      <c r="C8" s="30" t="s">
        <v>16</v>
      </c>
      <c r="D8" s="30">
        <v>603317</v>
      </c>
      <c r="E8" s="30">
        <v>200000130</v>
      </c>
      <c r="F8" s="30" t="s">
        <v>20</v>
      </c>
      <c r="G8" s="30">
        <v>31785204</v>
      </c>
      <c r="H8" s="30">
        <v>100000476</v>
      </c>
      <c r="I8" s="30" t="s">
        <v>24</v>
      </c>
      <c r="J8" s="30" t="s">
        <v>7</v>
      </c>
      <c r="K8" s="30" t="s">
        <v>125</v>
      </c>
      <c r="L8" s="30">
        <v>83102</v>
      </c>
      <c r="M8" s="31" t="s">
        <v>8</v>
      </c>
      <c r="N8" s="32" t="s">
        <v>14</v>
      </c>
      <c r="O8" s="3">
        <v>47</v>
      </c>
      <c r="P8" s="1">
        <v>9</v>
      </c>
      <c r="Q8" s="1">
        <v>15</v>
      </c>
      <c r="R8" s="1">
        <v>6</v>
      </c>
      <c r="S8" s="66">
        <f>+O8/Q8</f>
        <v>3.1333333333333333</v>
      </c>
      <c r="T8" s="66">
        <f>+P8/R8</f>
        <v>1.5</v>
      </c>
      <c r="U8" s="1">
        <v>114</v>
      </c>
      <c r="V8" s="1">
        <v>39</v>
      </c>
      <c r="W8" s="1">
        <v>3762</v>
      </c>
      <c r="X8" s="1">
        <v>1287</v>
      </c>
      <c r="Y8" s="66">
        <f>+W8/U8</f>
        <v>33</v>
      </c>
      <c r="Z8" s="66">
        <f>+X8/V8</f>
        <v>33</v>
      </c>
      <c r="AA8" s="1">
        <v>114</v>
      </c>
      <c r="AB8" s="1">
        <v>39</v>
      </c>
      <c r="AC8" s="66">
        <f t="shared" si="6"/>
        <v>1</v>
      </c>
      <c r="AD8" s="66">
        <f t="shared" si="6"/>
        <v>1</v>
      </c>
      <c r="AE8" s="1">
        <v>3876</v>
      </c>
      <c r="AF8" s="2">
        <v>1326</v>
      </c>
      <c r="AG8" s="67">
        <v>3876</v>
      </c>
      <c r="AH8" s="68">
        <v>1326</v>
      </c>
      <c r="AI8" s="69">
        <v>2550</v>
      </c>
      <c r="AJ8" s="5">
        <v>38</v>
      </c>
      <c r="AK8" s="4">
        <v>9</v>
      </c>
      <c r="AL8" s="4">
        <v>74</v>
      </c>
      <c r="AM8" s="4">
        <v>2516</v>
      </c>
      <c r="AN8" s="4"/>
      <c r="AO8" s="4"/>
      <c r="AP8" s="4"/>
      <c r="AQ8" s="4"/>
      <c r="AR8" s="4">
        <v>9</v>
      </c>
      <c r="AS8" s="4">
        <v>6</v>
      </c>
      <c r="AT8" s="4">
        <v>40</v>
      </c>
      <c r="AU8" s="4">
        <v>1360</v>
      </c>
      <c r="AV8" s="4"/>
      <c r="AW8" s="4"/>
      <c r="AX8" s="4"/>
      <c r="AY8" s="4"/>
      <c r="AZ8" s="6"/>
    </row>
    <row r="9" spans="1:53" customFormat="1">
      <c r="A9" s="29" t="s">
        <v>7</v>
      </c>
      <c r="B9" s="30" t="s">
        <v>15</v>
      </c>
      <c r="C9" s="30" t="s">
        <v>16</v>
      </c>
      <c r="D9" s="30">
        <v>603317</v>
      </c>
      <c r="E9" s="30">
        <v>200000130</v>
      </c>
      <c r="F9" s="30" t="s">
        <v>20</v>
      </c>
      <c r="G9" s="30">
        <v>31785221</v>
      </c>
      <c r="H9" s="30">
        <v>100000504</v>
      </c>
      <c r="I9" s="30" t="s">
        <v>24</v>
      </c>
      <c r="J9" s="30" t="s">
        <v>7</v>
      </c>
      <c r="K9" s="30" t="s">
        <v>125</v>
      </c>
      <c r="L9" s="30">
        <v>83102</v>
      </c>
      <c r="M9" s="31" t="s">
        <v>8</v>
      </c>
      <c r="N9" s="32" t="s">
        <v>28</v>
      </c>
      <c r="O9" s="3">
        <v>70</v>
      </c>
      <c r="P9" s="1">
        <v>58</v>
      </c>
      <c r="Q9" s="1">
        <v>14</v>
      </c>
      <c r="R9" s="1">
        <v>14</v>
      </c>
      <c r="S9" s="66">
        <f>+O9/Q9</f>
        <v>5</v>
      </c>
      <c r="T9" s="66">
        <f>+P9/R9</f>
        <v>4.1428571428571432</v>
      </c>
      <c r="U9" s="1">
        <v>50</v>
      </c>
      <c r="V9" s="1">
        <v>50</v>
      </c>
      <c r="W9" s="1">
        <v>865</v>
      </c>
      <c r="X9" s="1">
        <v>700</v>
      </c>
      <c r="Y9" s="66">
        <f>+W9/U9</f>
        <v>17.3</v>
      </c>
      <c r="Z9" s="66">
        <f>+X9/V9</f>
        <v>14</v>
      </c>
      <c r="AA9" s="1">
        <v>0</v>
      </c>
      <c r="AB9" s="1">
        <v>0</v>
      </c>
      <c r="AC9" s="66">
        <f t="shared" si="6"/>
        <v>0</v>
      </c>
      <c r="AD9" s="66">
        <f t="shared" si="6"/>
        <v>0</v>
      </c>
      <c r="AE9" s="1">
        <v>865</v>
      </c>
      <c r="AF9" s="2">
        <v>700</v>
      </c>
      <c r="AG9" s="67">
        <v>865</v>
      </c>
      <c r="AH9" s="68">
        <v>700</v>
      </c>
      <c r="AI9" s="69">
        <v>165</v>
      </c>
      <c r="AJ9" s="5">
        <v>70</v>
      </c>
      <c r="AK9" s="4">
        <v>14</v>
      </c>
      <c r="AL9" s="4">
        <v>50</v>
      </c>
      <c r="AM9" s="4">
        <v>865</v>
      </c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6"/>
    </row>
    <row r="10" spans="1:53" customFormat="1">
      <c r="A10" s="29" t="s">
        <v>11</v>
      </c>
      <c r="B10" s="30" t="s">
        <v>15</v>
      </c>
      <c r="C10" s="30" t="s">
        <v>18</v>
      </c>
      <c r="D10" s="30">
        <v>314048</v>
      </c>
      <c r="E10" s="30">
        <v>200001299</v>
      </c>
      <c r="F10" s="30" t="s">
        <v>22</v>
      </c>
      <c r="G10" s="30">
        <v>37812289</v>
      </c>
      <c r="H10" s="30">
        <v>100007173</v>
      </c>
      <c r="I10" s="30" t="s">
        <v>10</v>
      </c>
      <c r="J10" s="30" t="s">
        <v>11</v>
      </c>
      <c r="K10" s="30" t="s">
        <v>12</v>
      </c>
      <c r="L10" s="30">
        <v>2322</v>
      </c>
      <c r="M10" s="31" t="s">
        <v>31</v>
      </c>
      <c r="N10" s="32" t="s">
        <v>32</v>
      </c>
      <c r="O10" s="3">
        <v>1</v>
      </c>
      <c r="P10" s="1">
        <v>1</v>
      </c>
      <c r="Q10" s="1">
        <v>1</v>
      </c>
      <c r="R10" s="1">
        <v>1</v>
      </c>
      <c r="S10" s="66">
        <f t="shared" ref="S10:T10" si="10">+O10/Q10</f>
        <v>1</v>
      </c>
      <c r="T10" s="66">
        <f t="shared" si="10"/>
        <v>1</v>
      </c>
      <c r="U10" s="1">
        <v>60</v>
      </c>
      <c r="V10" s="1">
        <v>60</v>
      </c>
      <c r="W10" s="1">
        <v>780</v>
      </c>
      <c r="X10" s="1">
        <v>780</v>
      </c>
      <c r="Y10" s="66">
        <f t="shared" ref="Y10:Z10" si="11">+W10/U10</f>
        <v>13</v>
      </c>
      <c r="Z10" s="66">
        <f t="shared" si="11"/>
        <v>13</v>
      </c>
      <c r="AA10" s="1">
        <v>90</v>
      </c>
      <c r="AB10" s="1">
        <v>90</v>
      </c>
      <c r="AC10" s="66">
        <f t="shared" ref="AC10:AD10" si="12">+AA10/U10</f>
        <v>1.5</v>
      </c>
      <c r="AD10" s="66">
        <f t="shared" si="12"/>
        <v>1.5</v>
      </c>
      <c r="AE10" s="1">
        <f t="shared" ref="AE10:AF10" si="13">+W10+AA10</f>
        <v>870</v>
      </c>
      <c r="AF10" s="2">
        <f t="shared" si="13"/>
        <v>870</v>
      </c>
      <c r="AG10" s="67">
        <f t="shared" ref="AG10:AH10" si="14">ROUNDUP(AE10,0)</f>
        <v>870</v>
      </c>
      <c r="AH10" s="68">
        <f t="shared" si="14"/>
        <v>870</v>
      </c>
      <c r="AI10" s="69">
        <f t="shared" ref="AI10" si="15">+AG10-AH10</f>
        <v>0</v>
      </c>
      <c r="AJ10" s="5">
        <v>1</v>
      </c>
      <c r="AK10" s="4">
        <v>1</v>
      </c>
      <c r="AL10" s="4">
        <v>60</v>
      </c>
      <c r="AM10" s="4">
        <v>870</v>
      </c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6"/>
    </row>
    <row r="11" spans="1:53" customFormat="1" ht="15.75" thickBot="1">
      <c r="A11" s="29" t="s">
        <v>11</v>
      </c>
      <c r="B11" s="30" t="s">
        <v>15</v>
      </c>
      <c r="C11" s="30" t="s">
        <v>19</v>
      </c>
      <c r="D11" s="30">
        <v>314463</v>
      </c>
      <c r="E11" s="30">
        <v>200001319</v>
      </c>
      <c r="F11" s="30" t="s">
        <v>23</v>
      </c>
      <c r="G11" s="30">
        <v>37808699</v>
      </c>
      <c r="H11" s="30">
        <v>100007373</v>
      </c>
      <c r="I11" s="30" t="s">
        <v>25</v>
      </c>
      <c r="J11" s="30" t="s">
        <v>11</v>
      </c>
      <c r="K11" s="30" t="s">
        <v>13</v>
      </c>
      <c r="L11" s="30">
        <v>2601</v>
      </c>
      <c r="M11" s="31" t="s">
        <v>13</v>
      </c>
      <c r="N11" s="32" t="s">
        <v>33</v>
      </c>
      <c r="O11" s="3">
        <v>1</v>
      </c>
      <c r="P11" s="1">
        <v>0</v>
      </c>
      <c r="Q11" s="1">
        <v>1</v>
      </c>
      <c r="R11" s="1">
        <v>0</v>
      </c>
      <c r="S11" s="66">
        <f t="shared" ref="S11" si="16">+O11/Q11</f>
        <v>1</v>
      </c>
      <c r="T11" s="66">
        <v>0</v>
      </c>
      <c r="U11" s="1">
        <v>32</v>
      </c>
      <c r="V11" s="1">
        <v>0</v>
      </c>
      <c r="W11" s="1">
        <v>827</v>
      </c>
      <c r="X11" s="1">
        <v>0</v>
      </c>
      <c r="Y11" s="66">
        <f t="shared" ref="Y11" si="17">+W11/U11</f>
        <v>25.84375</v>
      </c>
      <c r="Z11" s="66">
        <v>0</v>
      </c>
      <c r="AA11" s="1">
        <v>0</v>
      </c>
      <c r="AB11" s="1">
        <v>0</v>
      </c>
      <c r="AC11" s="66">
        <f t="shared" ref="AC11" si="18">+AA11/U11</f>
        <v>0</v>
      </c>
      <c r="AD11" s="66">
        <v>0</v>
      </c>
      <c r="AE11" s="1">
        <f t="shared" ref="AE11:AF11" si="19">+W11+AA11</f>
        <v>827</v>
      </c>
      <c r="AF11" s="2">
        <f t="shared" si="19"/>
        <v>0</v>
      </c>
      <c r="AG11" s="67">
        <f t="shared" ref="AG11:AH11" si="20">ROUNDUP(AE11,0)</f>
        <v>827</v>
      </c>
      <c r="AH11" s="68">
        <f t="shared" si="20"/>
        <v>0</v>
      </c>
      <c r="AI11" s="69">
        <f t="shared" ref="AI11" si="21">+AG11-AH11</f>
        <v>827</v>
      </c>
      <c r="AJ11" s="5">
        <v>1</v>
      </c>
      <c r="AK11" s="4">
        <v>1</v>
      </c>
      <c r="AL11" s="4">
        <v>32</v>
      </c>
      <c r="AM11" s="4">
        <v>827</v>
      </c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6"/>
    </row>
    <row r="12" spans="1:53" ht="18.75" thickBot="1">
      <c r="A12" s="103" t="s">
        <v>75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5"/>
      <c r="N12" s="33"/>
      <c r="O12" s="43">
        <f>SUBTOTAL(9,O5:O11)</f>
        <v>185</v>
      </c>
      <c r="P12" s="44">
        <f>SUBTOTAL(9,P5:P11)</f>
        <v>107</v>
      </c>
      <c r="Q12" s="44">
        <f>SUBTOTAL(9,Q5:Q11)</f>
        <v>46</v>
      </c>
      <c r="R12" s="44">
        <f>SUBTOTAL(9,R5:R11)</f>
        <v>33</v>
      </c>
      <c r="S12" s="37">
        <f t="shared" ref="S12:T12" si="22">+O12/Q12</f>
        <v>4.0217391304347823</v>
      </c>
      <c r="T12" s="37">
        <f t="shared" si="22"/>
        <v>3.2424242424242422</v>
      </c>
      <c r="U12" s="44">
        <f>SUBTOTAL(9,U5:U11)</f>
        <v>747</v>
      </c>
      <c r="V12" s="44">
        <f>SUBTOTAL(9,V5:V11)</f>
        <v>520</v>
      </c>
      <c r="W12" s="44">
        <f>SUBTOTAL(9,W5:W11)</f>
        <v>16647</v>
      </c>
      <c r="X12" s="44">
        <f>SUBTOTAL(9,X5:X11)</f>
        <v>9459</v>
      </c>
      <c r="Y12" s="37">
        <f t="shared" ref="Y12:Z12" si="23">+W12/U12</f>
        <v>22.285140562248998</v>
      </c>
      <c r="Z12" s="37">
        <f t="shared" si="23"/>
        <v>18.190384615384616</v>
      </c>
      <c r="AA12" s="44">
        <f>SUBTOTAL(9,AA5:AA11)</f>
        <v>3264</v>
      </c>
      <c r="AB12" s="44">
        <f>SUBTOTAL(9,AB5:AB11)</f>
        <v>3189</v>
      </c>
      <c r="AC12" s="72">
        <f t="shared" ref="AC12:AD12" si="24">+AA12/U12</f>
        <v>4.3694779116465865</v>
      </c>
      <c r="AD12" s="72">
        <f t="shared" si="24"/>
        <v>6.1326923076923077</v>
      </c>
      <c r="AE12" s="44">
        <f t="shared" ref="AE12:AF12" si="25">+W12+AA12</f>
        <v>19911</v>
      </c>
      <c r="AF12" s="45">
        <f t="shared" si="25"/>
        <v>12648</v>
      </c>
      <c r="AG12" s="43">
        <f t="shared" ref="AG12:AH12" si="26">ROUNDUP(AE12,0)</f>
        <v>19911</v>
      </c>
      <c r="AH12" s="44">
        <f t="shared" si="26"/>
        <v>12648</v>
      </c>
      <c r="AI12" s="46">
        <f t="shared" ref="AI12" si="27">+AG12-AH12</f>
        <v>7263</v>
      </c>
      <c r="AJ12" s="47">
        <f t="shared" ref="AJ12:AY12" si="28">SUBTOTAL(9,AJ5:AJ11)</f>
        <v>144</v>
      </c>
      <c r="AK12" s="44">
        <f t="shared" si="28"/>
        <v>32</v>
      </c>
      <c r="AL12" s="44">
        <f t="shared" si="28"/>
        <v>509</v>
      </c>
      <c r="AM12" s="44">
        <f t="shared" si="28"/>
        <v>13002</v>
      </c>
      <c r="AN12" s="44">
        <f t="shared" si="28"/>
        <v>20</v>
      </c>
      <c r="AO12" s="44">
        <f t="shared" si="28"/>
        <v>5</v>
      </c>
      <c r="AP12" s="44">
        <f t="shared" si="28"/>
        <v>145</v>
      </c>
      <c r="AQ12" s="44">
        <f t="shared" si="28"/>
        <v>3895</v>
      </c>
      <c r="AR12" s="34">
        <f t="shared" si="28"/>
        <v>21</v>
      </c>
      <c r="AS12" s="34">
        <f t="shared" si="28"/>
        <v>9</v>
      </c>
      <c r="AT12" s="34">
        <f t="shared" si="28"/>
        <v>93</v>
      </c>
      <c r="AU12" s="34">
        <f t="shared" si="28"/>
        <v>3014</v>
      </c>
      <c r="AV12" s="34">
        <f t="shared" si="28"/>
        <v>0</v>
      </c>
      <c r="AW12" s="34">
        <f t="shared" si="28"/>
        <v>0</v>
      </c>
      <c r="AX12" s="34">
        <f t="shared" si="28"/>
        <v>0</v>
      </c>
      <c r="AY12" s="34">
        <f t="shared" si="28"/>
        <v>0</v>
      </c>
      <c r="AZ12" s="34"/>
      <c r="BA12"/>
    </row>
    <row r="14" spans="1:53">
      <c r="P14" s="64"/>
      <c r="AI14" s="64"/>
      <c r="AM14" s="64"/>
    </row>
    <row r="15" spans="1:53"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</row>
    <row r="20" spans="15:51"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</row>
  </sheetData>
  <autoFilter ref="A4:BA11" xr:uid="{35C8B90E-6689-4EBD-9CE3-F7DB7D18CD06}"/>
  <mergeCells count="40">
    <mergeCell ref="L2:L3"/>
    <mergeCell ref="M2:M3"/>
    <mergeCell ref="AN2:AQ2"/>
    <mergeCell ref="AR2:AU2"/>
    <mergeCell ref="AV2:AY2"/>
    <mergeCell ref="AZ2:AZ3"/>
    <mergeCell ref="A12:M12"/>
    <mergeCell ref="C2:C3"/>
    <mergeCell ref="D2:D3"/>
    <mergeCell ref="E2:E3"/>
    <mergeCell ref="F2:F3"/>
    <mergeCell ref="H2:H3"/>
    <mergeCell ref="I2:I3"/>
    <mergeCell ref="A2:A3"/>
    <mergeCell ref="B2:B3"/>
    <mergeCell ref="G2:G3"/>
    <mergeCell ref="J2:J3"/>
    <mergeCell ref="K2:K3"/>
    <mergeCell ref="AF2:AF3"/>
    <mergeCell ref="AG2:AG3"/>
    <mergeCell ref="AH2:AH3"/>
    <mergeCell ref="AI2:AI3"/>
    <mergeCell ref="AJ2:AM2"/>
    <mergeCell ref="Z2:Z3"/>
    <mergeCell ref="AA2:AA3"/>
    <mergeCell ref="AC2:AC3"/>
    <mergeCell ref="AD2:AD3"/>
    <mergeCell ref="AE2:AE3"/>
    <mergeCell ref="AB2:AB3"/>
    <mergeCell ref="U2:U3"/>
    <mergeCell ref="V2:V3"/>
    <mergeCell ref="W2:W3"/>
    <mergeCell ref="X2:X3"/>
    <mergeCell ref="Y2:Y3"/>
    <mergeCell ref="T2:T3"/>
    <mergeCell ref="N2:N3"/>
    <mergeCell ref="O2:O3"/>
    <mergeCell ref="P2:P3"/>
    <mergeCell ref="R2:R3"/>
    <mergeCell ref="S2:S3"/>
  </mergeCells>
  <conditionalFormatting sqref="F4">
    <cfRule type="duplicateValues" dxfId="1" priority="2"/>
  </conditionalFormatting>
  <conditionalFormatting sqref="G1:G12">
    <cfRule type="duplicateValues" dxfId="0" priority="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db zriaďovateľ</vt:lpstr>
      <vt:lpstr>db školy</vt:lpstr>
      <vt:lpstr>'db zriaďovateľ'!Oblasť_tlače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Hambálková Katarína</cp:lastModifiedBy>
  <cp:lastPrinted>2026-05-06T14:07:26Z</cp:lastPrinted>
  <dcterms:created xsi:type="dcterms:W3CDTF">2015-06-05T18:19:34Z</dcterms:created>
  <dcterms:modified xsi:type="dcterms:W3CDTF">2026-05-11T11:37:17Z</dcterms:modified>
</cp:coreProperties>
</file>