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minedu4-my.sharepoint.com/personal/katarina_hambalkova_minedu_sk/Documents/Pracovná plocha/2026/JK 2026/JK jún 2026/"/>
    </mc:Choice>
  </mc:AlternateContent>
  <xr:revisionPtr revIDLastSave="33" documentId="8_{5F771018-FFED-4DCF-B876-A3BDA77DB510}" xr6:coauthVersionLast="47" xr6:coauthVersionMax="47" xr10:uidLastSave="{B2EB383F-AC2D-48F2-B1D9-E7900795E89D}"/>
  <bookViews>
    <workbookView xWindow="-120" yWindow="-120" windowWidth="29040" windowHeight="15720" activeTab="1" xr2:uid="{00000000-000D-0000-FFFF-FFFF00000000}"/>
  </bookViews>
  <sheets>
    <sheet name="db zriaďovateľ" sheetId="5" r:id="rId1"/>
    <sheet name="db školy" sheetId="6" r:id="rId2"/>
  </sheets>
  <definedNames>
    <definedName name="_xlnm._FilterDatabase" localSheetId="1" hidden="1">'db školy'!$A$4:$AZ$19</definedName>
    <definedName name="_xlnm._FilterDatabase" localSheetId="0" hidden="1">'db zriaďovateľ'!$A$5:$I$17</definedName>
    <definedName name="_xlnm.Print_Area" localSheetId="0">'db zriaďovateľ'!$A$1:$K$27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" i="6" l="1"/>
  <c r="AD6" i="6"/>
  <c r="AC7" i="6"/>
  <c r="AC8" i="6"/>
  <c r="AC9" i="6"/>
  <c r="AD9" i="6"/>
  <c r="AC10" i="6"/>
  <c r="AC11" i="6"/>
  <c r="AD11" i="6"/>
  <c r="AC12" i="6"/>
  <c r="AD12" i="6"/>
  <c r="AC13" i="6"/>
  <c r="AD13" i="6"/>
  <c r="AC14" i="6"/>
  <c r="AD14" i="6"/>
  <c r="AC15" i="6"/>
  <c r="AC16" i="6"/>
  <c r="AC17" i="6"/>
  <c r="AD17" i="6"/>
  <c r="AC18" i="6"/>
  <c r="AD18" i="6"/>
  <c r="AC19" i="6"/>
  <c r="AD19" i="6"/>
  <c r="Y6" i="6"/>
  <c r="Z6" i="6"/>
  <c r="Y7" i="6"/>
  <c r="Y8" i="6"/>
  <c r="Y9" i="6"/>
  <c r="Z9" i="6"/>
  <c r="Y10" i="6"/>
  <c r="Y11" i="6"/>
  <c r="Z11" i="6"/>
  <c r="Y12" i="6"/>
  <c r="Z12" i="6"/>
  <c r="Y13" i="6"/>
  <c r="Z13" i="6"/>
  <c r="Y14" i="6"/>
  <c r="Z14" i="6"/>
  <c r="Y15" i="6"/>
  <c r="Y16" i="6"/>
  <c r="Y17" i="6"/>
  <c r="Z17" i="6"/>
  <c r="Y18" i="6"/>
  <c r="Z18" i="6"/>
  <c r="Y19" i="6"/>
  <c r="Z19" i="6"/>
  <c r="AR5" i="6"/>
  <c r="AS5" i="6"/>
  <c r="AT5" i="6"/>
  <c r="AU5" i="6"/>
  <c r="AV5" i="6"/>
  <c r="AW5" i="6"/>
  <c r="AX5" i="6"/>
  <c r="AY5" i="6"/>
  <c r="AR6" i="6"/>
  <c r="AS6" i="6"/>
  <c r="AT6" i="6"/>
  <c r="AU6" i="6"/>
  <c r="AV6" i="6"/>
  <c r="AW6" i="6"/>
  <c r="AX6" i="6"/>
  <c r="AY6" i="6"/>
  <c r="AR7" i="6"/>
  <c r="AS7" i="6"/>
  <c r="AT7" i="6"/>
  <c r="AU7" i="6"/>
  <c r="AV7" i="6"/>
  <c r="AW7" i="6"/>
  <c r="AX7" i="6"/>
  <c r="AY7" i="6"/>
  <c r="AR8" i="6"/>
  <c r="AS8" i="6"/>
  <c r="AT8" i="6"/>
  <c r="AU8" i="6"/>
  <c r="AV8" i="6"/>
  <c r="AW8" i="6"/>
  <c r="AX8" i="6"/>
  <c r="AY8" i="6"/>
  <c r="AR9" i="6"/>
  <c r="AS9" i="6"/>
  <c r="AT9" i="6"/>
  <c r="AU9" i="6"/>
  <c r="AV9" i="6"/>
  <c r="AW9" i="6"/>
  <c r="AX9" i="6"/>
  <c r="AY9" i="6"/>
  <c r="AR10" i="6"/>
  <c r="AS10" i="6"/>
  <c r="AT10" i="6"/>
  <c r="AU10" i="6"/>
  <c r="AV10" i="6"/>
  <c r="AW10" i="6"/>
  <c r="AX10" i="6"/>
  <c r="AY10" i="6"/>
  <c r="AR11" i="6"/>
  <c r="AS11" i="6"/>
  <c r="AT11" i="6"/>
  <c r="AU11" i="6"/>
  <c r="AV11" i="6"/>
  <c r="AW11" i="6"/>
  <c r="AX11" i="6"/>
  <c r="AY11" i="6"/>
  <c r="AR12" i="6"/>
  <c r="AS12" i="6"/>
  <c r="AT12" i="6"/>
  <c r="AU12" i="6"/>
  <c r="AV12" i="6"/>
  <c r="AW12" i="6"/>
  <c r="AX12" i="6"/>
  <c r="AY12" i="6"/>
  <c r="AR13" i="6"/>
  <c r="AS13" i="6"/>
  <c r="AT13" i="6"/>
  <c r="AU13" i="6"/>
  <c r="AV13" i="6"/>
  <c r="AW13" i="6"/>
  <c r="AX13" i="6"/>
  <c r="AY13" i="6"/>
  <c r="AR14" i="6"/>
  <c r="AS14" i="6"/>
  <c r="AT14" i="6"/>
  <c r="AU14" i="6"/>
  <c r="AV14" i="6"/>
  <c r="AW14" i="6"/>
  <c r="AX14" i="6"/>
  <c r="AY14" i="6"/>
  <c r="AA6" i="6"/>
  <c r="AB6" i="6"/>
  <c r="AN6" i="6"/>
  <c r="AO6" i="6"/>
  <c r="AP6" i="6"/>
  <c r="AQ6" i="6"/>
  <c r="P8" i="6"/>
  <c r="R8" i="6"/>
  <c r="V8" i="6"/>
  <c r="X8" i="6"/>
  <c r="AB8" i="6"/>
  <c r="AN8" i="6"/>
  <c r="AO8" i="6"/>
  <c r="AP8" i="6"/>
  <c r="AQ8" i="6"/>
  <c r="AN9" i="6"/>
  <c r="AO9" i="6"/>
  <c r="AP9" i="6"/>
  <c r="AQ9" i="6"/>
  <c r="AN10" i="6"/>
  <c r="AO10" i="6"/>
  <c r="AP10" i="6"/>
  <c r="AQ10" i="6"/>
  <c r="AN11" i="6"/>
  <c r="AO11" i="6"/>
  <c r="AP11" i="6"/>
  <c r="AQ11" i="6"/>
  <c r="AN13" i="6"/>
  <c r="AO13" i="6"/>
  <c r="AP13" i="6"/>
  <c r="AQ13" i="6"/>
  <c r="AA15" i="6"/>
  <c r="AB15" i="6"/>
  <c r="AA16" i="6"/>
  <c r="AB16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X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N17" i="6"/>
  <c r="AO17" i="6"/>
  <c r="AP17" i="6"/>
  <c r="AQ17" i="6"/>
  <c r="AR17" i="6"/>
  <c r="AS17" i="6"/>
  <c r="AT17" i="6"/>
  <c r="AU17" i="6"/>
  <c r="AV17" i="6"/>
  <c r="AW17" i="6"/>
  <c r="AX17" i="6"/>
  <c r="AY17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N19" i="6"/>
  <c r="AO19" i="6"/>
  <c r="AP19" i="6"/>
  <c r="AQ19" i="6"/>
  <c r="AR19" i="6"/>
  <c r="AS19" i="6"/>
  <c r="AT19" i="6"/>
  <c r="AU19" i="6"/>
  <c r="AV19" i="6"/>
  <c r="AW19" i="6"/>
  <c r="AX19" i="6"/>
  <c r="AY19" i="6"/>
  <c r="AA19" i="6"/>
  <c r="AB19" i="6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AC5" i="6" l="1"/>
  <c r="AD5" i="6"/>
  <c r="AF16" i="6" l="1"/>
  <c r="AH16" i="6" s="1"/>
  <c r="AE16" i="6"/>
  <c r="AG16" i="6" s="1"/>
  <c r="AF15" i="6"/>
  <c r="AH15" i="6" s="1"/>
  <c r="AE15" i="6"/>
  <c r="AG15" i="6" s="1"/>
  <c r="AF14" i="6"/>
  <c r="AH14" i="6" s="1"/>
  <c r="AE14" i="6"/>
  <c r="AG14" i="6" s="1"/>
  <c r="AF13" i="6"/>
  <c r="AH13" i="6" s="1"/>
  <c r="AE13" i="6"/>
  <c r="AG13" i="6" s="1"/>
  <c r="AF12" i="6"/>
  <c r="AH12" i="6" s="1"/>
  <c r="AE12" i="6"/>
  <c r="AG12" i="6" s="1"/>
  <c r="AF11" i="6"/>
  <c r="AH11" i="6" s="1"/>
  <c r="AE11" i="6"/>
  <c r="AG11" i="6" s="1"/>
  <c r="AF10" i="6"/>
  <c r="AH10" i="6" s="1"/>
  <c r="AE10" i="6"/>
  <c r="AG10" i="6" s="1"/>
  <c r="AF9" i="6"/>
  <c r="AH9" i="6" s="1"/>
  <c r="AE9" i="6"/>
  <c r="AG9" i="6" s="1"/>
  <c r="AF8" i="6"/>
  <c r="AH8" i="6" s="1"/>
  <c r="AE8" i="6"/>
  <c r="AG8" i="6" s="1"/>
  <c r="AI11" i="6" l="1"/>
  <c r="AI12" i="6"/>
  <c r="AI15" i="6"/>
  <c r="AI8" i="6"/>
  <c r="AI9" i="6"/>
  <c r="AI10" i="6"/>
  <c r="AI14" i="6"/>
  <c r="AI13" i="6"/>
  <c r="AI16" i="6"/>
  <c r="I18" i="5"/>
  <c r="H18" i="5"/>
  <c r="T6" i="6" l="1"/>
  <c r="S6" i="6"/>
  <c r="S10" i="6"/>
  <c r="AF6" i="6" l="1"/>
  <c r="AH6" i="6" s="1"/>
  <c r="AE6" i="6"/>
  <c r="AG6" i="6" s="1"/>
  <c r="AI6" i="6" l="1"/>
  <c r="K6" i="5" l="1"/>
  <c r="J6" i="5"/>
  <c r="G18" i="5"/>
  <c r="F18" i="5"/>
  <c r="K18" i="5" l="1"/>
  <c r="J18" i="5"/>
  <c r="AF7" i="6" l="1"/>
  <c r="AH7" i="6" s="1"/>
  <c r="AE7" i="6"/>
  <c r="AG7" i="6" s="1"/>
  <c r="AY20" i="6"/>
  <c r="AX20" i="6"/>
  <c r="AW20" i="6"/>
  <c r="AV20" i="6"/>
  <c r="AU20" i="6"/>
  <c r="AT20" i="6"/>
  <c r="AS20" i="6"/>
  <c r="AR20" i="6"/>
  <c r="AF19" i="6"/>
  <c r="AH19" i="6" s="1"/>
  <c r="AE19" i="6"/>
  <c r="AG19" i="6" s="1"/>
  <c r="T19" i="6"/>
  <c r="S19" i="6"/>
  <c r="AF18" i="6"/>
  <c r="AH18" i="6" s="1"/>
  <c r="AE18" i="6"/>
  <c r="AG18" i="6" s="1"/>
  <c r="T18" i="6"/>
  <c r="S18" i="6"/>
  <c r="AF17" i="6"/>
  <c r="AH17" i="6" s="1"/>
  <c r="AE17" i="6"/>
  <c r="AG17" i="6" s="1"/>
  <c r="T17" i="6"/>
  <c r="S17" i="6"/>
  <c r="S16" i="6"/>
  <c r="S15" i="6"/>
  <c r="T14" i="6"/>
  <c r="S14" i="6"/>
  <c r="T13" i="6"/>
  <c r="S13" i="6"/>
  <c r="T12" i="6"/>
  <c r="S12" i="6"/>
  <c r="T11" i="6"/>
  <c r="S11" i="6"/>
  <c r="T9" i="6"/>
  <c r="S9" i="6"/>
  <c r="S8" i="6"/>
  <c r="AI7" i="6" l="1"/>
  <c r="AF5" i="6"/>
  <c r="AH5" i="6" s="1"/>
  <c r="Z5" i="6"/>
  <c r="AE5" i="6"/>
  <c r="AG5" i="6" s="1"/>
  <c r="R20" i="6"/>
  <c r="S5" i="6"/>
  <c r="AQ20" i="6"/>
  <c r="V20" i="6"/>
  <c r="X20" i="6"/>
  <c r="T5" i="6"/>
  <c r="U20" i="6"/>
  <c r="S7" i="6"/>
  <c r="Y5" i="6"/>
  <c r="AJ20" i="6"/>
  <c r="AM20" i="6"/>
  <c r="Q20" i="6"/>
  <c r="AK20" i="6"/>
  <c r="AN20" i="6"/>
  <c r="AP20" i="6"/>
  <c r="AA20" i="6"/>
  <c r="AB20" i="6"/>
  <c r="AO20" i="6"/>
  <c r="AL20" i="6"/>
  <c r="W20" i="6"/>
  <c r="P20" i="6"/>
  <c r="O20" i="6"/>
  <c r="AI19" i="6"/>
  <c r="AI17" i="6"/>
  <c r="AI18" i="6"/>
  <c r="AI5" i="6" l="1"/>
  <c r="T20" i="6"/>
  <c r="S20" i="6"/>
  <c r="Z20" i="6"/>
  <c r="AF20" i="6"/>
  <c r="AH20" i="6" s="1"/>
  <c r="Y20" i="6"/>
  <c r="AC20" i="6"/>
  <c r="AE20" i="6"/>
  <c r="AG20" i="6" s="1"/>
  <c r="AD20" i="6"/>
  <c r="AI20" i="6" l="1"/>
</calcChain>
</file>

<file path=xl/sharedStrings.xml><?xml version="1.0" encoding="utf-8"?>
<sst xmlns="http://schemas.openxmlformats.org/spreadsheetml/2006/main" count="298" uniqueCount="179">
  <si>
    <t>Kraj sídla zriaďovateľa</t>
  </si>
  <si>
    <t>Typ zriaďovateľa</t>
  </si>
  <si>
    <t>Kód zriaďovateľa pre financovanie</t>
  </si>
  <si>
    <t>IČO zriaďovateľa</t>
  </si>
  <si>
    <t>Názov zriaďovateľa</t>
  </si>
  <si>
    <t>Názov právneho subjektu</t>
  </si>
  <si>
    <t>Ulica</t>
  </si>
  <si>
    <t>BA</t>
  </si>
  <si>
    <t>Senec</t>
  </si>
  <si>
    <t>TV</t>
  </si>
  <si>
    <t>Základná škola</t>
  </si>
  <si>
    <t>Senica</t>
  </si>
  <si>
    <t>Trnava</t>
  </si>
  <si>
    <t>TC</t>
  </si>
  <si>
    <t>Nové Mesto nad Váhom</t>
  </si>
  <si>
    <t>Partizánske</t>
  </si>
  <si>
    <t>Považská Bystrica</t>
  </si>
  <si>
    <t>Púchov</t>
  </si>
  <si>
    <t>NR</t>
  </si>
  <si>
    <t>Komárno</t>
  </si>
  <si>
    <t>Levice</t>
  </si>
  <si>
    <t>BB</t>
  </si>
  <si>
    <t>Žarnovica</t>
  </si>
  <si>
    <t>Nová Baňa</t>
  </si>
  <si>
    <t>PO</t>
  </si>
  <si>
    <t>Poprad</t>
  </si>
  <si>
    <t>Svit</t>
  </si>
  <si>
    <t>Prešov</t>
  </si>
  <si>
    <t>V</t>
  </si>
  <si>
    <t>VPO</t>
  </si>
  <si>
    <t>O</t>
  </si>
  <si>
    <t>O529354</t>
  </si>
  <si>
    <t>O508217</t>
  </si>
  <si>
    <t>O504238</t>
  </si>
  <si>
    <t>O506745</t>
  </si>
  <si>
    <t>O506338</t>
  </si>
  <si>
    <t>O505315</t>
  </si>
  <si>
    <t>O512842</t>
  </si>
  <si>
    <t>O513610</t>
  </si>
  <si>
    <t>O501026</t>
  </si>
  <si>
    <t>O502031</t>
  </si>
  <si>
    <t>O517097</t>
  </si>
  <si>
    <t>Prešovský samosprávny kraj</t>
  </si>
  <si>
    <t>Mestská časť Bratislava - Rača</t>
  </si>
  <si>
    <t>Mesto Senec</t>
  </si>
  <si>
    <t>Obec Borský Mikuláš</t>
  </si>
  <si>
    <t>Mesto Trnava</t>
  </si>
  <si>
    <t>Mesto Nové Mesto nad Váhom</t>
  </si>
  <si>
    <t>Mesto Partizánske</t>
  </si>
  <si>
    <t>Mesto Považská Bystrica</t>
  </si>
  <si>
    <t>Mesto Púchov</t>
  </si>
  <si>
    <t>Mesto Komárno</t>
  </si>
  <si>
    <t>Mesto Levice</t>
  </si>
  <si>
    <t>Mesto Nová Baňa</t>
  </si>
  <si>
    <t>Stredná odborná škola technická</t>
  </si>
  <si>
    <t>Stredná odborná škola polytechnická Jána Antonína Baťu</t>
  </si>
  <si>
    <t>Základná škola s materskou školou</t>
  </si>
  <si>
    <t>Základná škola s vyučovacím jazykom maďarským - Alapiskola</t>
  </si>
  <si>
    <t>Základná škola J. G. Tajovského</t>
  </si>
  <si>
    <t>Základná škola Jána Hollého</t>
  </si>
  <si>
    <t>Základná škola Radovana Kaufmana</t>
  </si>
  <si>
    <t>Základná škola Jána Zemana</t>
  </si>
  <si>
    <t>Bratislava-Rača</t>
  </si>
  <si>
    <t>Kysucká 14</t>
  </si>
  <si>
    <t>Štefánikova 39</t>
  </si>
  <si>
    <t>Volgogradská 1</t>
  </si>
  <si>
    <t>Tbiliská 4</t>
  </si>
  <si>
    <t>Tajovského 1</t>
  </si>
  <si>
    <t>Borský Mikuláš</t>
  </si>
  <si>
    <t>Záhorácka 919/33</t>
  </si>
  <si>
    <t>Andreja Kubinu 34</t>
  </si>
  <si>
    <t>Kpt. Nálepku 855</t>
  </si>
  <si>
    <t>Nádražná 955</t>
  </si>
  <si>
    <t>Sídl. Stred 44/1</t>
  </si>
  <si>
    <t>Mládežnícka 1434/16</t>
  </si>
  <si>
    <t>Gorazdova 1174/2</t>
  </si>
  <si>
    <t>Ul. Práce 24</t>
  </si>
  <si>
    <t>Saratovská 43</t>
  </si>
  <si>
    <t>Školská 44/6</t>
  </si>
  <si>
    <t>Počet detí a žiakov, ktorí sa zúčastnili jazykového kurzu</t>
  </si>
  <si>
    <t>z toho žiaci z Ukrajiny</t>
  </si>
  <si>
    <t>Počet skupín</t>
  </si>
  <si>
    <t>Priemerný počet detí/žiakov
v skupine</t>
  </si>
  <si>
    <t>Počet odučených hodín jazykového kurzu spolu
 (za všetky skupiny)</t>
  </si>
  <si>
    <t>Potreba na dofinancovanie ON
 ( mzdy + odvody)</t>
  </si>
  <si>
    <t>Potreba na dofinancovanie prevádzkových nákladov</t>
  </si>
  <si>
    <t>Výška FP- prevádzka  za 1 hodinu JK</t>
  </si>
  <si>
    <t>Potreba finančných prostriedkov celkom</t>
  </si>
  <si>
    <t>1a</t>
  </si>
  <si>
    <t>2a</t>
  </si>
  <si>
    <t>3=1/2</t>
  </si>
  <si>
    <t>3a=1a/2a</t>
  </si>
  <si>
    <t>4a</t>
  </si>
  <si>
    <t>5a</t>
  </si>
  <si>
    <t>6=5/4</t>
  </si>
  <si>
    <t>6a=5a/4a</t>
  </si>
  <si>
    <t>7a</t>
  </si>
  <si>
    <t>8=7/4</t>
  </si>
  <si>
    <t>8a=7a/4a</t>
  </si>
  <si>
    <t>9=5+7</t>
  </si>
  <si>
    <t>9a=5a+7a</t>
  </si>
  <si>
    <t>Základný  jazykový kurz  pre deti cudzincov
 ( podľa § 146 ods. 3 zákona 245/2008 Z. z.)
 s dotáciou 48 h - 200 h/kurz</t>
  </si>
  <si>
    <t>Rozširujúci jazykový kurz  pre deti cudzincov
 ( podľa § 146 ods. 3 zákona 245/2008 Z. z.)
 s dotáciou 64 h - 150 h/kurz</t>
  </si>
  <si>
    <t>Jazykový kurz  detí a žiakov, ktorí  majú občianstvo SR,  odlišný materinský jazyk a potrebujú podporu pri osvojení si vyučovacieho jazyka (podľa § 11 ods. 6 písm. a) siedmeho bodu zákona 245/2008 Z. z.) s dotáciou 33h a 66 h/kurz</t>
  </si>
  <si>
    <t>Jazykový kurz  detí a žiakov, ktorí  sa dlhodobo vzdelávali v inom jazyku a potrebujú podporu pri osvojovaní si vyučovacieho jazyka
 (podľa § 25 ods. 10 zákona 245/2008 Z. z.)
 s dotáciou 33h a 66 h/kurz</t>
  </si>
  <si>
    <t>SUMA NA DOFINANCOVANIE SPOLU</t>
  </si>
  <si>
    <t>12=10-11</t>
  </si>
  <si>
    <t>a</t>
  </si>
  <si>
    <t>b</t>
  </si>
  <si>
    <t>c</t>
  </si>
  <si>
    <t>d</t>
  </si>
  <si>
    <t>e</t>
  </si>
  <si>
    <t>f</t>
  </si>
  <si>
    <t>g</t>
  </si>
  <si>
    <t>i</t>
  </si>
  <si>
    <t>h</t>
  </si>
  <si>
    <t>Kraj sídla zriaď.</t>
  </si>
  <si>
    <t>Typ zriaď.</t>
  </si>
  <si>
    <t>Kód zriaď. pre fin.</t>
  </si>
  <si>
    <t>IČO zriaď.</t>
  </si>
  <si>
    <t>Celkom</t>
  </si>
  <si>
    <t>Poznámky</t>
  </si>
  <si>
    <t>EDUID zriaďovateľa</t>
  </si>
  <si>
    <t>IČO právneho subjektu, resp IČO právneho subjektu, do ktorého škola/školské zariadenie patrí</t>
  </si>
  <si>
    <t>EDUID subjektu</t>
  </si>
  <si>
    <t>Kraj sídla školy / školského zariadenia</t>
  </si>
  <si>
    <t>Okres sídla školy / školského zariadenia</t>
  </si>
  <si>
    <t>PSČ</t>
  </si>
  <si>
    <t>Názov obce, v ktorej škola / školské zariadenie sídli</t>
  </si>
  <si>
    <t>Výška FP za  1 hodinu v €</t>
  </si>
  <si>
    <t>z toho žiaci z Ukrajiny v €</t>
  </si>
  <si>
    <t xml:space="preserve">z toho: UA 
</t>
  </si>
  <si>
    <t>z toho: ostatní</t>
  </si>
  <si>
    <t>Počet detí a žiakov
(stl.1/r.1 žiadosti školy)</t>
  </si>
  <si>
    <t>Počet skupín (stl.1/r.2 žiadosti školy)</t>
  </si>
  <si>
    <t>Počet odučených hodín (stl.1/r.4 žiadosti školy)</t>
  </si>
  <si>
    <t>Potreba FP (stl.1/r.9 žiadosti školy)</t>
  </si>
  <si>
    <t>Počet detí a žiakov
(stl.2/r.1 žiadosti školy)</t>
  </si>
  <si>
    <t>Počet skupín (stl.2/r.2 žiadosti školy)</t>
  </si>
  <si>
    <t>Počet odučených hodín
 (stl.2/r.4 žiadosti školy)</t>
  </si>
  <si>
    <t>Potreba FP (stl.2/r.9 žiadosti školy)</t>
  </si>
  <si>
    <t>Počet detí a žiakov
(stl.3/r.1 žiadosti školy)</t>
  </si>
  <si>
    <t>Počet skupín (stl.3/r.2 žiadosti školy)</t>
  </si>
  <si>
    <t>Počet odučených hodín
 (stl.3/r.4 žiadosti školy)</t>
  </si>
  <si>
    <t>Potreba FP (stl.3/r.9 žiadosti školy)</t>
  </si>
  <si>
    <t>Počet detí a žiakov
(stl.4/r.1 žiadosti školy)</t>
  </si>
  <si>
    <t>Počet skupín (stl.4/r.2 žiadosti školy)</t>
  </si>
  <si>
    <t>Počet odučených hodín 
(stl.4/r.4 žiadosti školy)</t>
  </si>
  <si>
    <t>Potreba FP (stl.4/r.9 žiadosti školy)</t>
  </si>
  <si>
    <t>j</t>
  </si>
  <si>
    <t xml:space="preserve">k </t>
  </si>
  <si>
    <t>l</t>
  </si>
  <si>
    <t>m</t>
  </si>
  <si>
    <t>n</t>
  </si>
  <si>
    <t>13a</t>
  </si>
  <si>
    <t>13b</t>
  </si>
  <si>
    <t>13c</t>
  </si>
  <si>
    <t>13d</t>
  </si>
  <si>
    <t>14a,</t>
  </si>
  <si>
    <t>14b</t>
  </si>
  <si>
    <t>14c</t>
  </si>
  <si>
    <t>14d</t>
  </si>
  <si>
    <t>15a</t>
  </si>
  <si>
    <t>15b</t>
  </si>
  <si>
    <t>15c</t>
  </si>
  <si>
    <t>15d</t>
  </si>
  <si>
    <t>16a</t>
  </si>
  <si>
    <t>16b</t>
  </si>
  <si>
    <t>16c</t>
  </si>
  <si>
    <t>16d</t>
  </si>
  <si>
    <t>Bratislava III</t>
  </si>
  <si>
    <t>Počet detí odídencov z Ukrajiny</t>
  </si>
  <si>
    <t>Dofinancovanie JK pre deti odídencov z Ukrajiny v €
(zdroj 11UA)</t>
  </si>
  <si>
    <t>Počet iných detí ako detí odídencov z Ukrajiny</t>
  </si>
  <si>
    <t>Dofinancovanie JK pre iné deti ako deti odídencov z Ukrajiny v € (zdroj 111)</t>
  </si>
  <si>
    <t>Počet detí spolu</t>
  </si>
  <si>
    <t>Dofinancovanie JK spolu v €</t>
  </si>
  <si>
    <t>Podporné opatrenie  na zabezpečenie jazykového kurzu - jún 2026</t>
  </si>
  <si>
    <t>Podporné opatrenie - jazykový kurz jún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</si>
</sst>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Arial CE"/>
      <charset val="238"/>
    </font>
    <font>
      <b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0"/>
      <name val="Calibri "/>
      <charset val="238"/>
    </font>
    <font>
      <b/>
      <sz val="10"/>
      <name val="Arial"/>
      <family val="2"/>
      <charset val="238"/>
    </font>
    <font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8"/>
      <name val="Calibri "/>
      <charset val="238"/>
    </font>
    <font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4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9">
    <xf numFmtId="0" fontId="0" fillId="0" borderId="0"/>
    <xf numFmtId="0" fontId="5" fillId="0" borderId="0"/>
    <xf numFmtId="0" fontId="5" fillId="0" borderId="0"/>
    <xf numFmtId="0" fontId="8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</cellStyleXfs>
  <cellXfs count="108">
    <xf numFmtId="0" fontId="0" fillId="0" borderId="0" xfId="0"/>
    <xf numFmtId="0" fontId="0" fillId="0" borderId="6" xfId="0" applyBorder="1"/>
    <xf numFmtId="3" fontId="0" fillId="0" borderId="1" xfId="0" applyNumberFormat="1" applyBorder="1"/>
    <xf numFmtId="0" fontId="7" fillId="0" borderId="0" xfId="0" applyFont="1"/>
    <xf numFmtId="0" fontId="12" fillId="0" borderId="0" xfId="0" applyFont="1"/>
    <xf numFmtId="0" fontId="13" fillId="2" borderId="38" xfId="3" applyFont="1" applyFill="1" applyBorder="1" applyAlignment="1">
      <alignment horizontal="center" vertical="center" wrapText="1"/>
    </xf>
    <xf numFmtId="0" fontId="13" fillId="2" borderId="43" xfId="3" applyFont="1" applyFill="1" applyBorder="1" applyAlignment="1">
      <alignment horizontal="center" vertical="center" wrapText="1"/>
    </xf>
    <xf numFmtId="0" fontId="14" fillId="4" borderId="20" xfId="3" applyFont="1" applyFill="1" applyBorder="1" applyAlignment="1">
      <alignment horizontal="center" vertical="center" wrapText="1"/>
    </xf>
    <xf numFmtId="0" fontId="14" fillId="4" borderId="13" xfId="3" applyFont="1" applyFill="1" applyBorder="1" applyAlignment="1">
      <alignment horizontal="center" vertical="center" wrapText="1"/>
    </xf>
    <xf numFmtId="0" fontId="14" fillId="4" borderId="23" xfId="3" applyFont="1" applyFill="1" applyBorder="1" applyAlignment="1">
      <alignment horizontal="center" vertical="center" wrapText="1"/>
    </xf>
    <xf numFmtId="0" fontId="14" fillId="4" borderId="14" xfId="3" applyFont="1" applyFill="1" applyBorder="1" applyAlignment="1">
      <alignment horizontal="center" vertical="center" wrapText="1"/>
    </xf>
    <xf numFmtId="0" fontId="16" fillId="8" borderId="45" xfId="8" applyFont="1" applyFill="1" applyBorder="1" applyAlignment="1">
      <alignment horizontal="center" vertical="center" wrapText="1"/>
    </xf>
    <xf numFmtId="0" fontId="16" fillId="8" borderId="24" xfId="8" applyFont="1" applyFill="1" applyBorder="1" applyAlignment="1">
      <alignment horizontal="center" vertical="center" wrapText="1"/>
    </xf>
    <xf numFmtId="0" fontId="16" fillId="8" borderId="25" xfId="8" applyFont="1" applyFill="1" applyBorder="1" applyAlignment="1">
      <alignment horizontal="center" vertical="center" wrapText="1"/>
    </xf>
    <xf numFmtId="0" fontId="16" fillId="8" borderId="26" xfId="8" applyFont="1" applyFill="1" applyBorder="1" applyAlignment="1">
      <alignment horizontal="center" vertical="center" wrapText="1"/>
    </xf>
    <xf numFmtId="0" fontId="17" fillId="8" borderId="46" xfId="3" applyFont="1" applyFill="1" applyBorder="1" applyAlignment="1">
      <alignment horizontal="center" vertical="center" wrapText="1"/>
    </xf>
    <xf numFmtId="0" fontId="18" fillId="8" borderId="47" xfId="3" applyFont="1" applyFill="1" applyBorder="1" applyAlignment="1">
      <alignment horizontal="center" vertical="center" wrapText="1"/>
    </xf>
    <xf numFmtId="0" fontId="17" fillId="8" borderId="47" xfId="3" applyFont="1" applyFill="1" applyBorder="1" applyAlignment="1">
      <alignment horizontal="center" vertical="center" wrapText="1"/>
    </xf>
    <xf numFmtId="0" fontId="19" fillId="8" borderId="47" xfId="3" applyFont="1" applyFill="1" applyBorder="1" applyAlignment="1">
      <alignment horizontal="center" vertical="center" wrapText="1"/>
    </xf>
    <xf numFmtId="3" fontId="19" fillId="8" borderId="47" xfId="3" applyNumberFormat="1" applyFont="1" applyFill="1" applyBorder="1" applyAlignment="1" applyProtection="1">
      <alignment horizontal="center" vertical="center" wrapText="1"/>
      <protection locked="0"/>
    </xf>
    <xf numFmtId="0" fontId="18" fillId="8" borderId="48" xfId="3" applyFont="1" applyFill="1" applyBorder="1" applyAlignment="1">
      <alignment horizontal="center" vertical="center" wrapText="1"/>
    </xf>
    <xf numFmtId="0" fontId="18" fillId="8" borderId="46" xfId="3" applyFont="1" applyFill="1" applyBorder="1" applyAlignment="1">
      <alignment horizontal="center" vertical="center" wrapText="1"/>
    </xf>
    <xf numFmtId="0" fontId="18" fillId="8" borderId="49" xfId="3" applyFont="1" applyFill="1" applyBorder="1" applyAlignment="1">
      <alignment horizontal="center" vertical="center" wrapText="1"/>
    </xf>
    <xf numFmtId="0" fontId="18" fillId="8" borderId="50" xfId="3" applyFont="1" applyFill="1" applyBorder="1" applyAlignment="1">
      <alignment horizontal="center" vertical="center" wrapText="1"/>
    </xf>
    <xf numFmtId="0" fontId="20" fillId="0" borderId="2" xfId="0" applyFont="1" applyBorder="1"/>
    <xf numFmtId="0" fontId="20" fillId="0" borderId="1" xfId="0" applyFont="1" applyBorder="1"/>
    <xf numFmtId="0" fontId="20" fillId="0" borderId="3" xfId="0" applyFont="1" applyBorder="1"/>
    <xf numFmtId="0" fontId="20" fillId="0" borderId="6" xfId="0" applyFont="1" applyBorder="1"/>
    <xf numFmtId="0" fontId="21" fillId="7" borderId="5" xfId="0" applyFont="1" applyFill="1" applyBorder="1" applyAlignment="1">
      <alignment horizontal="left"/>
    </xf>
    <xf numFmtId="164" fontId="17" fillId="8" borderId="47" xfId="3" applyNumberFormat="1" applyFont="1" applyFill="1" applyBorder="1" applyAlignment="1">
      <alignment horizontal="center" vertical="center" wrapText="1"/>
    </xf>
    <xf numFmtId="164" fontId="18" fillId="8" borderId="47" xfId="3" applyNumberFormat="1" applyFont="1" applyFill="1" applyBorder="1" applyAlignment="1">
      <alignment horizontal="center" vertical="center" wrapText="1"/>
    </xf>
    <xf numFmtId="164" fontId="0" fillId="0" borderId="1" xfId="0" applyNumberFormat="1" applyBorder="1"/>
    <xf numFmtId="164" fontId="7" fillId="0" borderId="0" xfId="0" applyNumberFormat="1" applyFont="1"/>
    <xf numFmtId="3" fontId="0" fillId="0" borderId="2" xfId="0" applyNumberFormat="1" applyBorder="1"/>
    <xf numFmtId="3" fontId="0" fillId="0" borderId="3" xfId="0" applyNumberFormat="1" applyBorder="1"/>
    <xf numFmtId="3" fontId="0" fillId="7" borderId="2" xfId="0" applyNumberFormat="1" applyFill="1" applyBorder="1"/>
    <xf numFmtId="3" fontId="0" fillId="7" borderId="1" xfId="0" applyNumberFormat="1" applyFill="1" applyBorder="1"/>
    <xf numFmtId="3" fontId="0" fillId="7" borderId="6" xfId="0" applyNumberFormat="1" applyFill="1" applyBorder="1"/>
    <xf numFmtId="3" fontId="0" fillId="0" borderId="22" xfId="0" applyNumberFormat="1" applyBorder="1"/>
    <xf numFmtId="3" fontId="0" fillId="0" borderId="7" xfId="0" applyNumberFormat="1" applyBorder="1"/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2" xfId="0" applyFill="1" applyBorder="1" applyAlignment="1">
      <alignment vertical="center" wrapText="1"/>
    </xf>
    <xf numFmtId="0" fontId="0" fillId="6" borderId="9" xfId="0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3" fontId="1" fillId="2" borderId="11" xfId="0" applyNumberFormat="1" applyFont="1" applyFill="1" applyBorder="1" applyAlignment="1">
      <alignment horizontal="center" vertical="center" wrapText="1"/>
    </xf>
    <xf numFmtId="3" fontId="6" fillId="5" borderId="29" xfId="0" applyNumberFormat="1" applyFont="1" applyFill="1" applyBorder="1" applyAlignment="1">
      <alignment horizontal="center" vertical="center" wrapText="1"/>
    </xf>
    <xf numFmtId="3" fontId="7" fillId="0" borderId="0" xfId="0" applyNumberFormat="1" applyFont="1"/>
    <xf numFmtId="165" fontId="7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4" fillId="3" borderId="17" xfId="3" applyFont="1" applyFill="1" applyBorder="1" applyAlignment="1">
      <alignment horizontal="center" vertical="center" wrapText="1"/>
    </xf>
    <xf numFmtId="0" fontId="14" fillId="3" borderId="31" xfId="3" applyFont="1" applyFill="1" applyBorder="1" applyAlignment="1">
      <alignment horizontal="center" vertical="center" wrapText="1"/>
    </xf>
    <xf numFmtId="0" fontId="11" fillId="5" borderId="16" xfId="8" applyFont="1" applyFill="1" applyBorder="1" applyAlignment="1">
      <alignment horizontal="center" vertical="center" wrapText="1"/>
    </xf>
    <xf numFmtId="0" fontId="11" fillId="5" borderId="7" xfId="8" applyFont="1" applyFill="1" applyBorder="1" applyAlignment="1">
      <alignment horizontal="center" vertical="center" wrapText="1"/>
    </xf>
    <xf numFmtId="0" fontId="13" fillId="2" borderId="38" xfId="3" applyFont="1" applyFill="1" applyBorder="1" applyAlignment="1">
      <alignment horizontal="center" vertical="center" wrapText="1"/>
    </xf>
    <xf numFmtId="0" fontId="13" fillId="2" borderId="43" xfId="3" applyFont="1" applyFill="1" applyBorder="1" applyAlignment="1">
      <alignment horizontal="center" vertical="center" wrapText="1"/>
    </xf>
    <xf numFmtId="0" fontId="13" fillId="2" borderId="15" xfId="3" applyFont="1" applyFill="1" applyBorder="1" applyAlignment="1">
      <alignment horizontal="center" vertical="center" wrapText="1"/>
    </xf>
    <xf numFmtId="0" fontId="13" fillId="2" borderId="33" xfId="3" applyFont="1" applyFill="1" applyBorder="1" applyAlignment="1">
      <alignment horizontal="center" vertical="center" wrapText="1"/>
    </xf>
    <xf numFmtId="0" fontId="15" fillId="2" borderId="15" xfId="3" applyFont="1" applyFill="1" applyBorder="1" applyAlignment="1">
      <alignment horizontal="center" vertical="center" wrapText="1"/>
    </xf>
    <xf numFmtId="0" fontId="15" fillId="2" borderId="44" xfId="3" applyFont="1" applyFill="1" applyBorder="1" applyAlignment="1">
      <alignment horizontal="center" vertical="center" wrapText="1"/>
    </xf>
    <xf numFmtId="164" fontId="13" fillId="2" borderId="15" xfId="3" applyNumberFormat="1" applyFont="1" applyFill="1" applyBorder="1" applyAlignment="1">
      <alignment horizontal="center" vertical="center" wrapText="1"/>
    </xf>
    <xf numFmtId="164" fontId="13" fillId="2" borderId="33" xfId="3" applyNumberFormat="1" applyFont="1" applyFill="1" applyBorder="1" applyAlignment="1">
      <alignment horizontal="center" vertical="center" wrapText="1"/>
    </xf>
    <xf numFmtId="164" fontId="14" fillId="3" borderId="17" xfId="3" applyNumberFormat="1" applyFont="1" applyFill="1" applyBorder="1" applyAlignment="1">
      <alignment horizontal="center" vertical="center" wrapText="1"/>
    </xf>
    <xf numFmtId="164" fontId="14" fillId="3" borderId="31" xfId="3" applyNumberFormat="1" applyFont="1" applyFill="1" applyBorder="1" applyAlignment="1">
      <alignment horizontal="center" vertical="center" wrapText="1"/>
    </xf>
    <xf numFmtId="3" fontId="15" fillId="2" borderId="15" xfId="3" applyNumberFormat="1" applyFont="1" applyFill="1" applyBorder="1" applyAlignment="1" applyProtection="1">
      <alignment horizontal="center" vertical="center" wrapText="1"/>
      <protection locked="0"/>
    </xf>
    <xf numFmtId="3" fontId="15" fillId="2" borderId="44" xfId="3" applyNumberFormat="1" applyFont="1" applyFill="1" applyBorder="1" applyAlignment="1" applyProtection="1">
      <alignment horizontal="center" vertical="center" wrapText="1"/>
      <protection locked="0"/>
    </xf>
    <xf numFmtId="0" fontId="14" fillId="3" borderId="36" xfId="3" applyFont="1" applyFill="1" applyBorder="1" applyAlignment="1">
      <alignment horizontal="center" vertical="center" wrapText="1"/>
    </xf>
    <xf numFmtId="0" fontId="14" fillId="3" borderId="37" xfId="3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center" vertical="center" wrapText="1"/>
    </xf>
    <xf numFmtId="3" fontId="15" fillId="7" borderId="33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center" vertical="center" wrapText="1"/>
    </xf>
    <xf numFmtId="3" fontId="15" fillId="7" borderId="32" xfId="0" applyNumberFormat="1" applyFont="1" applyFill="1" applyBorder="1" applyAlignment="1">
      <alignment horizontal="center" vertical="center" wrapText="1"/>
    </xf>
    <xf numFmtId="3" fontId="15" fillId="7" borderId="17" xfId="0" applyNumberFormat="1" applyFont="1" applyFill="1" applyBorder="1" applyAlignment="1">
      <alignment horizontal="center" vertical="center" wrapText="1"/>
    </xf>
    <xf numFmtId="3" fontId="15" fillId="7" borderId="31" xfId="0" applyNumberFormat="1" applyFont="1" applyFill="1" applyBorder="1" applyAlignment="1">
      <alignment horizontal="center" vertical="center" wrapText="1"/>
    </xf>
    <xf numFmtId="0" fontId="14" fillId="4" borderId="39" xfId="3" applyFont="1" applyFill="1" applyBorder="1" applyAlignment="1">
      <alignment horizontal="center" vertical="center" wrapText="1"/>
    </xf>
    <xf numFmtId="0" fontId="14" fillId="4" borderId="40" xfId="3" applyFont="1" applyFill="1" applyBorder="1" applyAlignment="1">
      <alignment horizontal="center" vertical="center" wrapText="1"/>
    </xf>
    <xf numFmtId="0" fontId="14" fillId="4" borderId="41" xfId="3" applyFont="1" applyFill="1" applyBorder="1" applyAlignment="1">
      <alignment horizontal="center" vertical="center" wrapText="1"/>
    </xf>
    <xf numFmtId="0" fontId="14" fillId="4" borderId="42" xfId="3" applyFont="1" applyFill="1" applyBorder="1" applyAlignment="1">
      <alignment horizontal="center" vertical="center" wrapText="1"/>
    </xf>
    <xf numFmtId="3" fontId="9" fillId="2" borderId="34" xfId="3" applyNumberFormat="1" applyFont="1" applyFill="1" applyBorder="1" applyAlignment="1" applyProtection="1">
      <alignment horizontal="center" vertical="center" wrapText="1"/>
      <protection locked="0"/>
    </xf>
    <xf numFmtId="3" fontId="9" fillId="2" borderId="30" xfId="3" applyNumberFormat="1" applyFont="1" applyFill="1" applyBorder="1" applyAlignment="1" applyProtection="1">
      <alignment horizontal="center" vertical="center" wrapText="1"/>
      <protection locked="0"/>
    </xf>
    <xf numFmtId="0" fontId="21" fillId="7" borderId="9" xfId="0" applyFont="1" applyFill="1" applyBorder="1" applyAlignment="1">
      <alignment horizontal="left"/>
    </xf>
    <xf numFmtId="0" fontId="21" fillId="7" borderId="10" xfId="0" applyFont="1" applyFill="1" applyBorder="1" applyAlignment="1">
      <alignment horizontal="left"/>
    </xf>
    <xf numFmtId="0" fontId="21" fillId="7" borderId="12" xfId="0" applyFont="1" applyFill="1" applyBorder="1" applyAlignment="1">
      <alignment horizontal="left"/>
    </xf>
    <xf numFmtId="0" fontId="11" fillId="5" borderId="16" xfId="8" applyFont="1" applyFill="1" applyBorder="1" applyAlignment="1">
      <alignment horizontal="center" vertical="center" textRotation="90" wrapText="1"/>
    </xf>
    <xf numFmtId="0" fontId="11" fillId="5" borderId="7" xfId="8" applyFont="1" applyFill="1" applyBorder="1" applyAlignment="1">
      <alignment horizontal="center" vertical="center" textRotation="90" wrapText="1"/>
    </xf>
    <xf numFmtId="0" fontId="11" fillId="5" borderId="15" xfId="8" applyFont="1" applyFill="1" applyBorder="1" applyAlignment="1">
      <alignment horizontal="center" vertical="center" textRotation="90" wrapText="1"/>
    </xf>
    <xf numFmtId="0" fontId="11" fillId="5" borderId="18" xfId="8" applyFont="1" applyFill="1" applyBorder="1" applyAlignment="1">
      <alignment horizontal="center" vertical="center" textRotation="90" wrapText="1"/>
    </xf>
    <xf numFmtId="3" fontId="12" fillId="7" borderId="9" xfId="0" applyNumberFormat="1" applyFont="1" applyFill="1" applyBorder="1" applyAlignment="1">
      <alignment horizontal="right" vertical="center"/>
    </xf>
    <xf numFmtId="3" fontId="12" fillId="7" borderId="10" xfId="0" applyNumberFormat="1" applyFont="1" applyFill="1" applyBorder="1" applyAlignment="1">
      <alignment horizontal="right" vertical="center"/>
    </xf>
    <xf numFmtId="3" fontId="12" fillId="7" borderId="11" xfId="0" applyNumberFormat="1" applyFont="1" applyFill="1" applyBorder="1" applyAlignment="1">
      <alignment horizontal="right" vertical="center"/>
    </xf>
    <xf numFmtId="3" fontId="12" fillId="7" borderId="12" xfId="0" applyNumberFormat="1" applyFont="1" applyFill="1" applyBorder="1" applyAlignment="1">
      <alignment horizontal="right" vertical="center"/>
    </xf>
    <xf numFmtId="3" fontId="12" fillId="7" borderId="21" xfId="0" applyNumberFormat="1" applyFont="1" applyFill="1" applyBorder="1" applyAlignment="1">
      <alignment horizontal="right" vertical="center"/>
    </xf>
    <xf numFmtId="0" fontId="12" fillId="7" borderId="10" xfId="0" applyFont="1" applyFill="1" applyBorder="1" applyAlignment="1">
      <alignment horizontal="right" vertical="center"/>
    </xf>
    <xf numFmtId="0" fontId="0" fillId="0" borderId="18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9" xfId="0" applyBorder="1" applyAlignment="1">
      <alignment horizontal="left" vertical="center" wrapText="1"/>
    </xf>
    <xf numFmtId="3" fontId="0" fillId="0" borderId="8" xfId="0" applyNumberFormat="1" applyBorder="1" applyAlignment="1">
      <alignment vertical="center"/>
    </xf>
    <xf numFmtId="3" fontId="7" fillId="0" borderId="18" xfId="0" applyNumberFormat="1" applyFont="1" applyBorder="1" applyAlignment="1">
      <alignment vertical="center"/>
    </xf>
    <xf numFmtId="3" fontId="0" fillId="0" borderId="27" xfId="0" applyNumberFormat="1" applyBorder="1" applyAlignment="1">
      <alignment vertical="center"/>
    </xf>
    <xf numFmtId="3" fontId="6" fillId="0" borderId="28" xfId="0" applyNumberFormat="1" applyFont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vertical="center"/>
    </xf>
    <xf numFmtId="0" fontId="0" fillId="0" borderId="7" xfId="0" applyBorder="1" applyAlignment="1">
      <alignment horizontal="left" vertical="center"/>
    </xf>
  </cellXfs>
  <cellStyles count="9">
    <cellStyle name="Normálna" xfId="0" builtinId="0"/>
    <cellStyle name="Normálna 2" xfId="1" xr:uid="{00000000-0005-0000-0000-00002F000000}"/>
    <cellStyle name="Normálna 2 2" xfId="4" xr:uid="{00000000-0005-0000-0000-000001000000}"/>
    <cellStyle name="Normálna 2 3" xfId="6" xr:uid="{00000000-0005-0000-0000-000001000000}"/>
    <cellStyle name="Normálna 5" xfId="2" xr:uid="{94AE8FCF-E3E3-435E-9A8D-381092F17AB4}"/>
    <cellStyle name="Normálna 5 16 2" xfId="8" xr:uid="{E17A662C-7DC0-49C4-902A-31F428259546}"/>
    <cellStyle name="Normálna 5 2" xfId="5" xr:uid="{00000000-0005-0000-0000-000002000000}"/>
    <cellStyle name="Normálna 5 3" xfId="7" xr:uid="{00000000-0005-0000-0000-000002000000}"/>
    <cellStyle name="normálne 2" xfId="3" xr:uid="{4F891ADD-A1DE-44B5-BD09-D9912CB0E5D2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E2C46-0F78-4757-B889-D35F627C898D}">
  <sheetPr>
    <pageSetUpPr fitToPage="1"/>
  </sheetPr>
  <dimension ref="A1:K18"/>
  <sheetViews>
    <sheetView workbookViewId="0">
      <selection activeCell="N11" sqref="N11"/>
    </sheetView>
  </sheetViews>
  <sheetFormatPr defaultRowHeight="15"/>
  <cols>
    <col min="1" max="2" width="6" customWidth="1"/>
    <col min="3" max="3" width="12.140625" bestFit="1" customWidth="1"/>
    <col min="4" max="4" width="10.140625" bestFit="1" customWidth="1"/>
    <col min="5" max="5" width="33.5703125" customWidth="1"/>
    <col min="6" max="6" width="14.42578125" customWidth="1"/>
    <col min="7" max="7" width="15.28515625" customWidth="1"/>
    <col min="8" max="8" width="14.42578125" customWidth="1"/>
    <col min="9" max="9" width="16.140625" customWidth="1"/>
    <col min="10" max="10" width="14.42578125" customWidth="1"/>
    <col min="11" max="11" width="15.5703125" customWidth="1"/>
  </cols>
  <sheetData>
    <row r="1" spans="1:11" ht="15" customHeight="1">
      <c r="A1" s="51" t="s">
        <v>177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15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</row>
    <row r="3" spans="1:11" ht="15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ht="15.75" customHeight="1" thickBo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</row>
    <row r="5" spans="1:11" ht="96.75" customHeight="1" thickBot="1">
      <c r="A5" s="40" t="s">
        <v>116</v>
      </c>
      <c r="B5" s="41" t="s">
        <v>117</v>
      </c>
      <c r="C5" s="42" t="s">
        <v>118</v>
      </c>
      <c r="D5" s="41" t="s">
        <v>119</v>
      </c>
      <c r="E5" s="43" t="s">
        <v>4</v>
      </c>
      <c r="F5" s="44" t="s">
        <v>171</v>
      </c>
      <c r="G5" s="45" t="s">
        <v>172</v>
      </c>
      <c r="H5" s="46" t="s">
        <v>173</v>
      </c>
      <c r="I5" s="47" t="s">
        <v>174</v>
      </c>
      <c r="J5" s="48" t="s">
        <v>175</v>
      </c>
      <c r="K5" s="48" t="s">
        <v>176</v>
      </c>
    </row>
    <row r="6" spans="1:11" ht="25.5" customHeight="1">
      <c r="A6" s="96" t="s">
        <v>7</v>
      </c>
      <c r="B6" s="97" t="s">
        <v>30</v>
      </c>
      <c r="C6" s="97" t="s">
        <v>32</v>
      </c>
      <c r="D6" s="107">
        <v>305065</v>
      </c>
      <c r="E6" s="98" t="s">
        <v>44</v>
      </c>
      <c r="F6" s="99">
        <v>26</v>
      </c>
      <c r="G6" s="99">
        <v>3649</v>
      </c>
      <c r="H6" s="100">
        <v>7</v>
      </c>
      <c r="I6" s="99">
        <v>623</v>
      </c>
      <c r="J6" s="101">
        <f>+F6+H6</f>
        <v>33</v>
      </c>
      <c r="K6" s="102">
        <f>+G6+I6</f>
        <v>4272</v>
      </c>
    </row>
    <row r="7" spans="1:11" ht="25.5" customHeight="1">
      <c r="A7" s="96" t="s">
        <v>7</v>
      </c>
      <c r="B7" s="97" t="s">
        <v>30</v>
      </c>
      <c r="C7" s="97" t="s">
        <v>31</v>
      </c>
      <c r="D7" s="107">
        <v>304557</v>
      </c>
      <c r="E7" s="98" t="s">
        <v>43</v>
      </c>
      <c r="F7" s="99">
        <v>0</v>
      </c>
      <c r="G7" s="99">
        <v>0</v>
      </c>
      <c r="H7" s="100">
        <v>1</v>
      </c>
      <c r="I7" s="99">
        <v>1500</v>
      </c>
      <c r="J7" s="101">
        <f t="shared" ref="J7:J17" si="0">+F7+H7</f>
        <v>1</v>
      </c>
      <c r="K7" s="102">
        <f t="shared" ref="K7:K17" si="1">+G7+I7</f>
        <v>1500</v>
      </c>
    </row>
    <row r="8" spans="1:11" ht="25.5" customHeight="1">
      <c r="A8" s="96" t="s">
        <v>9</v>
      </c>
      <c r="B8" s="97" t="s">
        <v>30</v>
      </c>
      <c r="C8" s="97" t="s">
        <v>33</v>
      </c>
      <c r="D8" s="107">
        <v>309419</v>
      </c>
      <c r="E8" s="98" t="s">
        <v>45</v>
      </c>
      <c r="F8" s="99"/>
      <c r="G8" s="99">
        <v>0</v>
      </c>
      <c r="H8" s="100">
        <v>1</v>
      </c>
      <c r="I8" s="99">
        <v>1056</v>
      </c>
      <c r="J8" s="101">
        <f t="shared" si="0"/>
        <v>1</v>
      </c>
      <c r="K8" s="102">
        <f t="shared" si="1"/>
        <v>1056</v>
      </c>
    </row>
    <row r="9" spans="1:11" ht="25.5" customHeight="1">
      <c r="A9" s="96" t="s">
        <v>9</v>
      </c>
      <c r="B9" s="97" t="s">
        <v>30</v>
      </c>
      <c r="C9" s="97" t="s">
        <v>34</v>
      </c>
      <c r="D9" s="107">
        <v>313114</v>
      </c>
      <c r="E9" s="98" t="s">
        <v>46</v>
      </c>
      <c r="F9" s="99">
        <v>2</v>
      </c>
      <c r="G9" s="99">
        <v>1931</v>
      </c>
      <c r="H9" s="100">
        <v>2</v>
      </c>
      <c r="I9" s="99">
        <v>845</v>
      </c>
      <c r="J9" s="101">
        <f t="shared" si="0"/>
        <v>4</v>
      </c>
      <c r="K9" s="102">
        <f t="shared" si="1"/>
        <v>2776</v>
      </c>
    </row>
    <row r="10" spans="1:11" ht="25.5" customHeight="1">
      <c r="A10" s="96" t="s">
        <v>13</v>
      </c>
      <c r="B10" s="97" t="s">
        <v>30</v>
      </c>
      <c r="C10" s="97" t="s">
        <v>36</v>
      </c>
      <c r="D10" s="107">
        <v>310905</v>
      </c>
      <c r="E10" s="98" t="s">
        <v>48</v>
      </c>
      <c r="F10" s="99">
        <v>0</v>
      </c>
      <c r="G10" s="99">
        <v>0</v>
      </c>
      <c r="H10" s="100">
        <v>2</v>
      </c>
      <c r="I10" s="99">
        <v>956</v>
      </c>
      <c r="J10" s="101">
        <f t="shared" si="0"/>
        <v>2</v>
      </c>
      <c r="K10" s="102">
        <f t="shared" si="1"/>
        <v>956</v>
      </c>
    </row>
    <row r="11" spans="1:11" ht="25.5" customHeight="1">
      <c r="A11" s="96" t="s">
        <v>13</v>
      </c>
      <c r="B11" s="97" t="s">
        <v>30</v>
      </c>
      <c r="C11" s="97" t="s">
        <v>35</v>
      </c>
      <c r="D11" s="107">
        <v>311863</v>
      </c>
      <c r="E11" s="98" t="s">
        <v>47</v>
      </c>
      <c r="F11" s="99">
        <v>1</v>
      </c>
      <c r="G11" s="99">
        <v>379</v>
      </c>
      <c r="H11" s="100">
        <v>0</v>
      </c>
      <c r="I11" s="99">
        <v>0</v>
      </c>
      <c r="J11" s="101">
        <f t="shared" si="0"/>
        <v>1</v>
      </c>
      <c r="K11" s="102">
        <f t="shared" si="1"/>
        <v>379</v>
      </c>
    </row>
    <row r="12" spans="1:11" ht="25.5" customHeight="1">
      <c r="A12" s="96" t="s">
        <v>13</v>
      </c>
      <c r="B12" s="97" t="s">
        <v>30</v>
      </c>
      <c r="C12" s="97" t="s">
        <v>37</v>
      </c>
      <c r="D12" s="107">
        <v>317667</v>
      </c>
      <c r="E12" s="98" t="s">
        <v>49</v>
      </c>
      <c r="F12" s="99">
        <v>2</v>
      </c>
      <c r="G12" s="99">
        <v>522</v>
      </c>
      <c r="H12" s="100">
        <v>4</v>
      </c>
      <c r="I12" s="99">
        <v>1244</v>
      </c>
      <c r="J12" s="101">
        <f t="shared" si="0"/>
        <v>6</v>
      </c>
      <c r="K12" s="102">
        <f t="shared" si="1"/>
        <v>1766</v>
      </c>
    </row>
    <row r="13" spans="1:11" ht="25.5" customHeight="1">
      <c r="A13" s="96" t="s">
        <v>13</v>
      </c>
      <c r="B13" s="97" t="s">
        <v>30</v>
      </c>
      <c r="C13" s="97" t="s">
        <v>38</v>
      </c>
      <c r="D13" s="107">
        <v>317748</v>
      </c>
      <c r="E13" s="98" t="s">
        <v>50</v>
      </c>
      <c r="F13" s="99">
        <v>19</v>
      </c>
      <c r="G13" s="99">
        <v>4295</v>
      </c>
      <c r="H13" s="100">
        <v>1</v>
      </c>
      <c r="I13" s="99">
        <v>648</v>
      </c>
      <c r="J13" s="101">
        <f t="shared" si="0"/>
        <v>20</v>
      </c>
      <c r="K13" s="102">
        <f t="shared" si="1"/>
        <v>4943</v>
      </c>
    </row>
    <row r="14" spans="1:11" ht="25.5" customHeight="1">
      <c r="A14" s="96" t="s">
        <v>18</v>
      </c>
      <c r="B14" s="97" t="s">
        <v>30</v>
      </c>
      <c r="C14" s="97" t="s">
        <v>39</v>
      </c>
      <c r="D14" s="107">
        <v>306525</v>
      </c>
      <c r="E14" s="98" t="s">
        <v>51</v>
      </c>
      <c r="F14" s="99">
        <v>0</v>
      </c>
      <c r="G14" s="99">
        <v>0</v>
      </c>
      <c r="H14" s="100">
        <v>2</v>
      </c>
      <c r="I14" s="99">
        <v>617</v>
      </c>
      <c r="J14" s="101">
        <f t="shared" si="0"/>
        <v>2</v>
      </c>
      <c r="K14" s="102">
        <f t="shared" si="1"/>
        <v>617</v>
      </c>
    </row>
    <row r="15" spans="1:11" ht="25.5" customHeight="1">
      <c r="A15" s="96" t="s">
        <v>18</v>
      </c>
      <c r="B15" s="97" t="s">
        <v>30</v>
      </c>
      <c r="C15" s="97" t="s">
        <v>40</v>
      </c>
      <c r="D15" s="107">
        <v>307203</v>
      </c>
      <c r="E15" s="98" t="s">
        <v>52</v>
      </c>
      <c r="F15" s="99">
        <v>0</v>
      </c>
      <c r="G15" s="99">
        <v>0</v>
      </c>
      <c r="H15" s="100">
        <v>4</v>
      </c>
      <c r="I15" s="99">
        <v>892</v>
      </c>
      <c r="J15" s="101">
        <f t="shared" si="0"/>
        <v>4</v>
      </c>
      <c r="K15" s="102">
        <f t="shared" si="1"/>
        <v>892</v>
      </c>
    </row>
    <row r="16" spans="1:11" ht="25.5" customHeight="1">
      <c r="A16" s="96" t="s">
        <v>21</v>
      </c>
      <c r="B16" s="97" t="s">
        <v>30</v>
      </c>
      <c r="C16" s="97" t="s">
        <v>41</v>
      </c>
      <c r="D16" s="107">
        <v>320897</v>
      </c>
      <c r="E16" s="98" t="s">
        <v>53</v>
      </c>
      <c r="F16" s="99">
        <v>3</v>
      </c>
      <c r="G16" s="99">
        <v>992</v>
      </c>
      <c r="H16" s="100">
        <v>0</v>
      </c>
      <c r="I16" s="99">
        <v>0</v>
      </c>
      <c r="J16" s="101">
        <f t="shared" si="0"/>
        <v>3</v>
      </c>
      <c r="K16" s="102">
        <f t="shared" si="1"/>
        <v>992</v>
      </c>
    </row>
    <row r="17" spans="1:11" ht="25.5" customHeight="1" thickBot="1">
      <c r="A17" s="96" t="s">
        <v>24</v>
      </c>
      <c r="B17" s="97" t="s">
        <v>28</v>
      </c>
      <c r="C17" s="97" t="s">
        <v>29</v>
      </c>
      <c r="D17" s="107">
        <v>37870475</v>
      </c>
      <c r="E17" s="98" t="s">
        <v>42</v>
      </c>
      <c r="F17" s="99">
        <v>41</v>
      </c>
      <c r="G17" s="99">
        <v>3784</v>
      </c>
      <c r="H17" s="100">
        <v>0</v>
      </c>
      <c r="I17" s="99">
        <v>0</v>
      </c>
      <c r="J17" s="101">
        <f t="shared" si="0"/>
        <v>41</v>
      </c>
      <c r="K17" s="102">
        <f t="shared" si="1"/>
        <v>3784</v>
      </c>
    </row>
    <row r="18" spans="1:11" ht="15.75" thickBot="1">
      <c r="A18" s="103" t="s">
        <v>120</v>
      </c>
      <c r="B18" s="104"/>
      <c r="C18" s="104"/>
      <c r="D18" s="104"/>
      <c r="E18" s="105"/>
      <c r="F18" s="106">
        <f t="shared" ref="F18:K18" si="2">SUM(F6:F17)</f>
        <v>94</v>
      </c>
      <c r="G18" s="106">
        <f t="shared" si="2"/>
        <v>15552</v>
      </c>
      <c r="H18" s="106">
        <f t="shared" si="2"/>
        <v>24</v>
      </c>
      <c r="I18" s="106">
        <f t="shared" si="2"/>
        <v>8381</v>
      </c>
      <c r="J18" s="106">
        <f t="shared" si="2"/>
        <v>118</v>
      </c>
      <c r="K18" s="106">
        <f t="shared" si="2"/>
        <v>23933</v>
      </c>
    </row>
  </sheetData>
  <autoFilter ref="A5:I17" xr:uid="{C7F29F3F-57F4-4CFD-A689-23DF1038DB03}"/>
  <mergeCells count="2">
    <mergeCell ref="A18:E18"/>
    <mergeCell ref="A1:K4"/>
  </mergeCells>
  <printOptions horizontalCentered="1"/>
  <pageMargins left="0.11811023622047245" right="0.11811023622047245" top="0.94488188976377963" bottom="0.35433070866141736" header="0.78740157480314965" footer="0.11811023622047245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8B90E-6689-4EBD-9CE3-F7DB7D18CD06}">
  <dimension ref="A1:AZ28"/>
  <sheetViews>
    <sheetView tabSelected="1" zoomScale="80" zoomScaleNormal="80" workbookViewId="0">
      <selection activeCell="I25" sqref="I25"/>
    </sheetView>
  </sheetViews>
  <sheetFormatPr defaultRowHeight="15"/>
  <cols>
    <col min="1" max="1" width="6.140625" style="3" customWidth="1"/>
    <col min="2" max="2" width="6.28515625" style="3" customWidth="1"/>
    <col min="3" max="3" width="8.42578125" style="3" customWidth="1"/>
    <col min="4" max="4" width="9.85546875" style="3" bestFit="1" customWidth="1"/>
    <col min="5" max="5" width="11.85546875" style="3" customWidth="1"/>
    <col min="6" max="6" width="17" style="3" customWidth="1"/>
    <col min="7" max="7" width="12.5703125" style="3" customWidth="1"/>
    <col min="8" max="8" width="10.85546875" style="3" customWidth="1"/>
    <col min="9" max="9" width="29" style="3" customWidth="1"/>
    <col min="10" max="10" width="9.140625" style="3"/>
    <col min="11" max="11" width="24.85546875" style="3" customWidth="1"/>
    <col min="12" max="12" width="9.140625" style="3" customWidth="1"/>
    <col min="13" max="13" width="33.85546875" style="3" bestFit="1" customWidth="1"/>
    <col min="14" max="14" width="32.7109375" style="3" customWidth="1"/>
    <col min="15" max="15" width="11.42578125" style="3" customWidth="1"/>
    <col min="16" max="18" width="9.28515625" style="3" bestFit="1" customWidth="1"/>
    <col min="19" max="19" width="10.28515625" style="3" bestFit="1" customWidth="1"/>
    <col min="20" max="20" width="11.140625" style="3" customWidth="1"/>
    <col min="21" max="24" width="9.28515625" style="3" bestFit="1" customWidth="1"/>
    <col min="25" max="25" width="13.5703125" style="32" bestFit="1" customWidth="1"/>
    <col min="26" max="26" width="10" style="32" customWidth="1"/>
    <col min="27" max="28" width="9.28515625" style="3" bestFit="1" customWidth="1"/>
    <col min="29" max="29" width="9.28515625" style="32" bestFit="1" customWidth="1"/>
    <col min="30" max="30" width="11.140625" style="32" customWidth="1"/>
    <col min="31" max="43" width="9.28515625" style="3" bestFit="1" customWidth="1"/>
    <col min="44" max="51" width="9.140625" style="3"/>
    <col min="52" max="52" width="23.85546875" style="3" customWidth="1"/>
    <col min="53" max="16384" width="9.140625" style="3"/>
  </cols>
  <sheetData>
    <row r="1" spans="1:52" ht="27" customHeight="1" thickBot="1">
      <c r="A1" s="4" t="s">
        <v>178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 ht="112.5" customHeight="1">
      <c r="A2" s="88" t="s">
        <v>0</v>
      </c>
      <c r="B2" s="86" t="s">
        <v>1</v>
      </c>
      <c r="C2" s="86" t="s">
        <v>2</v>
      </c>
      <c r="D2" s="86" t="s">
        <v>3</v>
      </c>
      <c r="E2" s="86" t="s">
        <v>122</v>
      </c>
      <c r="F2" s="86" t="s">
        <v>4</v>
      </c>
      <c r="G2" s="86" t="s">
        <v>123</v>
      </c>
      <c r="H2" s="86" t="s">
        <v>124</v>
      </c>
      <c r="I2" s="86" t="s">
        <v>5</v>
      </c>
      <c r="J2" s="86" t="s">
        <v>125</v>
      </c>
      <c r="K2" s="86" t="s">
        <v>126</v>
      </c>
      <c r="L2" s="86" t="s">
        <v>127</v>
      </c>
      <c r="M2" s="55" t="s">
        <v>128</v>
      </c>
      <c r="N2" s="55" t="s">
        <v>6</v>
      </c>
      <c r="O2" s="57" t="s">
        <v>79</v>
      </c>
      <c r="P2" s="53" t="s">
        <v>80</v>
      </c>
      <c r="Q2" s="5" t="s">
        <v>81</v>
      </c>
      <c r="R2" s="53" t="s">
        <v>80</v>
      </c>
      <c r="S2" s="59" t="s">
        <v>82</v>
      </c>
      <c r="T2" s="53" t="s">
        <v>80</v>
      </c>
      <c r="U2" s="59" t="s">
        <v>83</v>
      </c>
      <c r="V2" s="53" t="s">
        <v>80</v>
      </c>
      <c r="W2" s="61" t="s">
        <v>84</v>
      </c>
      <c r="X2" s="53" t="s">
        <v>80</v>
      </c>
      <c r="Y2" s="63" t="s">
        <v>129</v>
      </c>
      <c r="Z2" s="65" t="s">
        <v>130</v>
      </c>
      <c r="AA2" s="67" t="s">
        <v>85</v>
      </c>
      <c r="AB2" s="53" t="s">
        <v>80</v>
      </c>
      <c r="AC2" s="63" t="s">
        <v>86</v>
      </c>
      <c r="AD2" s="65" t="s">
        <v>80</v>
      </c>
      <c r="AE2" s="61" t="s">
        <v>87</v>
      </c>
      <c r="AF2" s="69" t="s">
        <v>80</v>
      </c>
      <c r="AG2" s="71" t="s">
        <v>105</v>
      </c>
      <c r="AH2" s="73" t="s">
        <v>131</v>
      </c>
      <c r="AI2" s="75" t="s">
        <v>132</v>
      </c>
      <c r="AJ2" s="77" t="s">
        <v>101</v>
      </c>
      <c r="AK2" s="78"/>
      <c r="AL2" s="78"/>
      <c r="AM2" s="79"/>
      <c r="AN2" s="80" t="s">
        <v>102</v>
      </c>
      <c r="AO2" s="78"/>
      <c r="AP2" s="78"/>
      <c r="AQ2" s="79"/>
      <c r="AR2" s="80" t="s">
        <v>103</v>
      </c>
      <c r="AS2" s="78"/>
      <c r="AT2" s="78"/>
      <c r="AU2" s="79"/>
      <c r="AV2" s="80" t="s">
        <v>104</v>
      </c>
      <c r="AW2" s="78"/>
      <c r="AX2" s="78"/>
      <c r="AY2" s="79"/>
      <c r="AZ2" s="81" t="s">
        <v>121</v>
      </c>
    </row>
    <row r="3" spans="1:52" ht="141.75" customHeight="1" thickBot="1">
      <c r="A3" s="89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56"/>
      <c r="N3" s="56"/>
      <c r="O3" s="58"/>
      <c r="P3" s="54"/>
      <c r="Q3" s="6"/>
      <c r="R3" s="54"/>
      <c r="S3" s="60"/>
      <c r="T3" s="54"/>
      <c r="U3" s="60"/>
      <c r="V3" s="54"/>
      <c r="W3" s="62"/>
      <c r="X3" s="54"/>
      <c r="Y3" s="64"/>
      <c r="Z3" s="66"/>
      <c r="AA3" s="68"/>
      <c r="AB3" s="54"/>
      <c r="AC3" s="64"/>
      <c r="AD3" s="66"/>
      <c r="AE3" s="62"/>
      <c r="AF3" s="70"/>
      <c r="AG3" s="72"/>
      <c r="AH3" s="74"/>
      <c r="AI3" s="76"/>
      <c r="AJ3" s="7" t="s">
        <v>133</v>
      </c>
      <c r="AK3" s="8" t="s">
        <v>134</v>
      </c>
      <c r="AL3" s="8" t="s">
        <v>135</v>
      </c>
      <c r="AM3" s="9" t="s">
        <v>136</v>
      </c>
      <c r="AN3" s="10" t="s">
        <v>137</v>
      </c>
      <c r="AO3" s="8" t="s">
        <v>138</v>
      </c>
      <c r="AP3" s="8" t="s">
        <v>139</v>
      </c>
      <c r="AQ3" s="9" t="s">
        <v>140</v>
      </c>
      <c r="AR3" s="10" t="s">
        <v>141</v>
      </c>
      <c r="AS3" s="8" t="s">
        <v>142</v>
      </c>
      <c r="AT3" s="8" t="s">
        <v>143</v>
      </c>
      <c r="AU3" s="9" t="s">
        <v>144</v>
      </c>
      <c r="AV3" s="10" t="s">
        <v>145</v>
      </c>
      <c r="AW3" s="8" t="s">
        <v>146</v>
      </c>
      <c r="AX3" s="8" t="s">
        <v>147</v>
      </c>
      <c r="AY3" s="9" t="s">
        <v>148</v>
      </c>
      <c r="AZ3" s="82"/>
    </row>
    <row r="4" spans="1:52" ht="15.75" customHeight="1" thickBot="1">
      <c r="A4" s="11" t="s">
        <v>107</v>
      </c>
      <c r="B4" s="12" t="s">
        <v>108</v>
      </c>
      <c r="C4" s="12" t="s">
        <v>109</v>
      </c>
      <c r="D4" s="12" t="s">
        <v>110</v>
      </c>
      <c r="E4" s="12" t="s">
        <v>111</v>
      </c>
      <c r="F4" s="12" t="s">
        <v>112</v>
      </c>
      <c r="G4" s="12" t="s">
        <v>113</v>
      </c>
      <c r="H4" s="12" t="s">
        <v>115</v>
      </c>
      <c r="I4" s="12" t="s">
        <v>114</v>
      </c>
      <c r="J4" s="12" t="s">
        <v>149</v>
      </c>
      <c r="K4" s="12" t="s">
        <v>150</v>
      </c>
      <c r="L4" s="12" t="s">
        <v>151</v>
      </c>
      <c r="M4" s="13" t="s">
        <v>152</v>
      </c>
      <c r="N4" s="14" t="s">
        <v>153</v>
      </c>
      <c r="O4" s="15">
        <v>1</v>
      </c>
      <c r="P4" s="16" t="s">
        <v>88</v>
      </c>
      <c r="Q4" s="17">
        <v>2</v>
      </c>
      <c r="R4" s="16" t="s">
        <v>89</v>
      </c>
      <c r="S4" s="17" t="s">
        <v>90</v>
      </c>
      <c r="T4" s="16" t="s">
        <v>91</v>
      </c>
      <c r="U4" s="17">
        <v>4</v>
      </c>
      <c r="V4" s="16" t="s">
        <v>92</v>
      </c>
      <c r="W4" s="18">
        <v>5</v>
      </c>
      <c r="X4" s="16" t="s">
        <v>93</v>
      </c>
      <c r="Y4" s="29" t="s">
        <v>94</v>
      </c>
      <c r="Z4" s="30" t="s">
        <v>95</v>
      </c>
      <c r="AA4" s="19">
        <v>7</v>
      </c>
      <c r="AB4" s="16" t="s">
        <v>96</v>
      </c>
      <c r="AC4" s="29" t="s">
        <v>97</v>
      </c>
      <c r="AD4" s="30" t="s">
        <v>98</v>
      </c>
      <c r="AE4" s="18" t="s">
        <v>99</v>
      </c>
      <c r="AF4" s="20" t="s">
        <v>100</v>
      </c>
      <c r="AG4" s="21">
        <v>10</v>
      </c>
      <c r="AH4" s="16">
        <v>11</v>
      </c>
      <c r="AI4" s="22" t="s">
        <v>106</v>
      </c>
      <c r="AJ4" s="23" t="s">
        <v>154</v>
      </c>
      <c r="AK4" s="16" t="s">
        <v>155</v>
      </c>
      <c r="AL4" s="16" t="s">
        <v>156</v>
      </c>
      <c r="AM4" s="16" t="s">
        <v>157</v>
      </c>
      <c r="AN4" s="16" t="s">
        <v>158</v>
      </c>
      <c r="AO4" s="16" t="s">
        <v>159</v>
      </c>
      <c r="AP4" s="16" t="s">
        <v>160</v>
      </c>
      <c r="AQ4" s="16" t="s">
        <v>161</v>
      </c>
      <c r="AR4" s="16" t="s">
        <v>162</v>
      </c>
      <c r="AS4" s="16" t="s">
        <v>163</v>
      </c>
      <c r="AT4" s="16" t="s">
        <v>164</v>
      </c>
      <c r="AU4" s="16" t="s">
        <v>165</v>
      </c>
      <c r="AV4" s="16" t="s">
        <v>166</v>
      </c>
      <c r="AW4" s="16" t="s">
        <v>167</v>
      </c>
      <c r="AX4" s="16" t="s">
        <v>168</v>
      </c>
      <c r="AY4" s="16" t="s">
        <v>169</v>
      </c>
      <c r="AZ4" s="22">
        <v>17</v>
      </c>
    </row>
    <row r="5" spans="1:52" customFormat="1" ht="15.75" thickTop="1">
      <c r="A5" s="24" t="s">
        <v>7</v>
      </c>
      <c r="B5" s="25" t="s">
        <v>30</v>
      </c>
      <c r="C5" s="25" t="s">
        <v>32</v>
      </c>
      <c r="D5" s="25">
        <v>305065</v>
      </c>
      <c r="E5" s="25">
        <v>200000267</v>
      </c>
      <c r="F5" s="25" t="s">
        <v>44</v>
      </c>
      <c r="G5" s="25">
        <v>36071200</v>
      </c>
      <c r="H5" s="25">
        <v>100001499</v>
      </c>
      <c r="I5" s="25" t="s">
        <v>58</v>
      </c>
      <c r="J5" s="25" t="s">
        <v>7</v>
      </c>
      <c r="K5" s="25" t="s">
        <v>8</v>
      </c>
      <c r="L5" s="25">
        <v>90301</v>
      </c>
      <c r="M5" s="26" t="s">
        <v>8</v>
      </c>
      <c r="N5" s="27" t="s">
        <v>67</v>
      </c>
      <c r="O5" s="33">
        <v>22</v>
      </c>
      <c r="P5" s="2">
        <v>15</v>
      </c>
      <c r="Q5" s="2">
        <v>2</v>
      </c>
      <c r="R5" s="2">
        <v>2</v>
      </c>
      <c r="S5" s="2">
        <f t="shared" ref="S5:T5" si="0">+O5/Q5</f>
        <v>11</v>
      </c>
      <c r="T5" s="2">
        <f t="shared" si="0"/>
        <v>7.5</v>
      </c>
      <c r="U5" s="2">
        <v>120</v>
      </c>
      <c r="V5" s="2">
        <v>120</v>
      </c>
      <c r="W5" s="2">
        <v>1968</v>
      </c>
      <c r="X5" s="2">
        <v>1344.5</v>
      </c>
      <c r="Y5" s="31">
        <f t="shared" ref="Y5:Z5" si="1">+W5/U5</f>
        <v>16.399999999999999</v>
      </c>
      <c r="Z5" s="31">
        <f t="shared" si="1"/>
        <v>11.204166666666667</v>
      </c>
      <c r="AA5" s="2">
        <v>0</v>
      </c>
      <c r="AB5" s="2">
        <v>0</v>
      </c>
      <c r="AC5" s="31">
        <f t="shared" ref="AC5:AD5" si="2">+AA5/U5</f>
        <v>0</v>
      </c>
      <c r="AD5" s="31">
        <f t="shared" si="2"/>
        <v>0</v>
      </c>
      <c r="AE5" s="2">
        <f t="shared" ref="AE5:AF5" si="3">+W5+AA5</f>
        <v>1968</v>
      </c>
      <c r="AF5" s="34">
        <f t="shared" si="3"/>
        <v>1344.5</v>
      </c>
      <c r="AG5" s="35">
        <f t="shared" ref="AG5:AH5" si="4">ROUNDUP(AE5,0)</f>
        <v>1968</v>
      </c>
      <c r="AH5" s="36">
        <f t="shared" si="4"/>
        <v>1345</v>
      </c>
      <c r="AI5" s="37">
        <f t="shared" ref="AI5" si="5">+AG5-AH5</f>
        <v>623</v>
      </c>
      <c r="AJ5" s="38">
        <v>22</v>
      </c>
      <c r="AK5" s="39">
        <v>2</v>
      </c>
      <c r="AL5" s="39">
        <v>120</v>
      </c>
      <c r="AM5" s="39">
        <v>1968</v>
      </c>
      <c r="AN5" s="39">
        <v>0</v>
      </c>
      <c r="AO5" s="39">
        <v>0</v>
      </c>
      <c r="AP5" s="39">
        <v>0</v>
      </c>
      <c r="AQ5" s="39">
        <v>0</v>
      </c>
      <c r="AR5" s="39">
        <f>0</f>
        <v>0</v>
      </c>
      <c r="AS5" s="39">
        <f>0</f>
        <v>0</v>
      </c>
      <c r="AT5" s="39">
        <f>0</f>
        <v>0</v>
      </c>
      <c r="AU5" s="39">
        <f>0</f>
        <v>0</v>
      </c>
      <c r="AV5" s="39">
        <f>0</f>
        <v>0</v>
      </c>
      <c r="AW5" s="39">
        <f>0</f>
        <v>0</v>
      </c>
      <c r="AX5" s="39">
        <f>0</f>
        <v>0</v>
      </c>
      <c r="AY5" s="39">
        <f>0</f>
        <v>0</v>
      </c>
      <c r="AZ5" s="1"/>
    </row>
    <row r="6" spans="1:52" customFormat="1">
      <c r="A6" s="24" t="s">
        <v>7</v>
      </c>
      <c r="B6" s="25" t="s">
        <v>30</v>
      </c>
      <c r="C6" s="25" t="s">
        <v>32</v>
      </c>
      <c r="D6" s="25">
        <v>305065</v>
      </c>
      <c r="E6" s="25">
        <v>200000267</v>
      </c>
      <c r="F6" s="25" t="s">
        <v>44</v>
      </c>
      <c r="G6" s="25">
        <v>51896150</v>
      </c>
      <c r="H6" s="25">
        <v>100018418</v>
      </c>
      <c r="I6" s="25" t="s">
        <v>10</v>
      </c>
      <c r="J6" s="25" t="s">
        <v>7</v>
      </c>
      <c r="K6" s="25" t="s">
        <v>8</v>
      </c>
      <c r="L6" s="25">
        <v>90301</v>
      </c>
      <c r="M6" s="26" t="s">
        <v>8</v>
      </c>
      <c r="N6" s="27" t="s">
        <v>63</v>
      </c>
      <c r="O6" s="33">
        <v>11</v>
      </c>
      <c r="P6" s="2">
        <v>11</v>
      </c>
      <c r="Q6" s="2">
        <v>2</v>
      </c>
      <c r="R6" s="2">
        <v>2</v>
      </c>
      <c r="S6" s="2">
        <f t="shared" ref="S6" si="6">+O6/Q6</f>
        <v>5.5</v>
      </c>
      <c r="T6" s="2">
        <f t="shared" ref="T6" si="7">+P6/R6</f>
        <v>5.5</v>
      </c>
      <c r="U6" s="2">
        <v>128</v>
      </c>
      <c r="V6" s="2">
        <v>128</v>
      </c>
      <c r="W6" s="2">
        <v>2304</v>
      </c>
      <c r="X6" s="2">
        <v>2304</v>
      </c>
      <c r="Y6" s="31">
        <f t="shared" ref="Y6:Y19" si="8">+W6/U6</f>
        <v>18</v>
      </c>
      <c r="Z6" s="31">
        <f t="shared" ref="Z6:Z19" si="9">+X6/V6</f>
        <v>18</v>
      </c>
      <c r="AA6" s="2">
        <f>0</f>
        <v>0</v>
      </c>
      <c r="AB6" s="2">
        <f>0</f>
        <v>0</v>
      </c>
      <c r="AC6" s="31">
        <f t="shared" ref="AC6:AC19" si="10">+AA6/U6</f>
        <v>0</v>
      </c>
      <c r="AD6" s="31">
        <f t="shared" ref="AD6:AD19" si="11">+AB6/V6</f>
        <v>0</v>
      </c>
      <c r="AE6" s="2">
        <f t="shared" ref="AE6" si="12">+W6+AA6</f>
        <v>2304</v>
      </c>
      <c r="AF6" s="34">
        <f t="shared" ref="AF6" si="13">+X6+AB6</f>
        <v>2304</v>
      </c>
      <c r="AG6" s="35">
        <f t="shared" ref="AG6" si="14">ROUNDUP(AE6,0)</f>
        <v>2304</v>
      </c>
      <c r="AH6" s="36">
        <f t="shared" ref="AH6" si="15">ROUNDUP(AF6,0)</f>
        <v>2304</v>
      </c>
      <c r="AI6" s="37">
        <f t="shared" ref="AI6" si="16">+AG6-AH6</f>
        <v>0</v>
      </c>
      <c r="AJ6" s="38">
        <v>11</v>
      </c>
      <c r="AK6" s="39">
        <v>2</v>
      </c>
      <c r="AL6" s="39">
        <v>128</v>
      </c>
      <c r="AM6" s="39">
        <v>2304</v>
      </c>
      <c r="AN6" s="39">
        <f>0</f>
        <v>0</v>
      </c>
      <c r="AO6" s="39">
        <f>0</f>
        <v>0</v>
      </c>
      <c r="AP6" s="39">
        <f>0</f>
        <v>0</v>
      </c>
      <c r="AQ6" s="39">
        <f>0</f>
        <v>0</v>
      </c>
      <c r="AR6" s="39">
        <f>0</f>
        <v>0</v>
      </c>
      <c r="AS6" s="39">
        <f>0</f>
        <v>0</v>
      </c>
      <c r="AT6" s="39">
        <f>0</f>
        <v>0</v>
      </c>
      <c r="AU6" s="39">
        <f>0</f>
        <v>0</v>
      </c>
      <c r="AV6" s="39">
        <f>0</f>
        <v>0</v>
      </c>
      <c r="AW6" s="39">
        <f>0</f>
        <v>0</v>
      </c>
      <c r="AX6" s="39">
        <f>0</f>
        <v>0</v>
      </c>
      <c r="AY6" s="39">
        <f>0</f>
        <v>0</v>
      </c>
      <c r="AZ6" s="1"/>
    </row>
    <row r="7" spans="1:52" customFormat="1">
      <c r="A7" s="24" t="s">
        <v>7</v>
      </c>
      <c r="B7" s="25" t="s">
        <v>30</v>
      </c>
      <c r="C7" s="25" t="s">
        <v>31</v>
      </c>
      <c r="D7" s="25">
        <v>304557</v>
      </c>
      <c r="E7" s="25">
        <v>200000131</v>
      </c>
      <c r="F7" s="25" t="s">
        <v>43</v>
      </c>
      <c r="G7" s="25">
        <v>31768849</v>
      </c>
      <c r="H7" s="25">
        <v>100000575</v>
      </c>
      <c r="I7" s="25" t="s">
        <v>10</v>
      </c>
      <c r="J7" s="25" t="s">
        <v>7</v>
      </c>
      <c r="K7" s="25" t="s">
        <v>170</v>
      </c>
      <c r="L7" s="25">
        <v>83106</v>
      </c>
      <c r="M7" s="26" t="s">
        <v>62</v>
      </c>
      <c r="N7" s="27" t="s">
        <v>66</v>
      </c>
      <c r="O7" s="33">
        <v>1</v>
      </c>
      <c r="P7" s="2">
        <v>0</v>
      </c>
      <c r="Q7" s="2">
        <v>1</v>
      </c>
      <c r="R7" s="2">
        <v>0</v>
      </c>
      <c r="S7" s="2">
        <f t="shared" ref="S7" si="17">+O7/Q7</f>
        <v>1</v>
      </c>
      <c r="T7" s="2">
        <v>0</v>
      </c>
      <c r="U7" s="2">
        <v>190</v>
      </c>
      <c r="V7" s="2">
        <v>0</v>
      </c>
      <c r="W7" s="2">
        <v>0</v>
      </c>
      <c r="X7" s="2">
        <v>0</v>
      </c>
      <c r="Y7" s="31">
        <f t="shared" si="8"/>
        <v>0</v>
      </c>
      <c r="Z7" s="31">
        <v>0</v>
      </c>
      <c r="AA7" s="2">
        <v>1500</v>
      </c>
      <c r="AB7" s="2">
        <v>0</v>
      </c>
      <c r="AC7" s="31">
        <f t="shared" si="10"/>
        <v>7.8947368421052628</v>
      </c>
      <c r="AD7" s="31">
        <v>0</v>
      </c>
      <c r="AE7" s="2">
        <f t="shared" ref="AE7:AF7" si="18">+W7+AA7</f>
        <v>1500</v>
      </c>
      <c r="AF7" s="34">
        <f t="shared" si="18"/>
        <v>0</v>
      </c>
      <c r="AG7" s="35">
        <f t="shared" ref="AG7:AH7" si="19">ROUNDUP(AE7,0)</f>
        <v>1500</v>
      </c>
      <c r="AH7" s="36">
        <f t="shared" si="19"/>
        <v>0</v>
      </c>
      <c r="AI7" s="37">
        <f t="shared" ref="AI7" si="20">+AG7-AH7</f>
        <v>1500</v>
      </c>
      <c r="AJ7" s="38">
        <v>1</v>
      </c>
      <c r="AK7" s="39">
        <v>1</v>
      </c>
      <c r="AL7" s="39">
        <v>190</v>
      </c>
      <c r="AM7" s="39">
        <v>1500</v>
      </c>
      <c r="AN7" s="39">
        <v>0</v>
      </c>
      <c r="AO7" s="39">
        <v>0</v>
      </c>
      <c r="AP7" s="39">
        <v>0</v>
      </c>
      <c r="AQ7" s="39">
        <v>0</v>
      </c>
      <c r="AR7" s="39">
        <f>0</f>
        <v>0</v>
      </c>
      <c r="AS7" s="39">
        <f>0</f>
        <v>0</v>
      </c>
      <c r="AT7" s="39">
        <f>0</f>
        <v>0</v>
      </c>
      <c r="AU7" s="39">
        <f>0</f>
        <v>0</v>
      </c>
      <c r="AV7" s="39">
        <f>0</f>
        <v>0</v>
      </c>
      <c r="AW7" s="39">
        <f>0</f>
        <v>0</v>
      </c>
      <c r="AX7" s="39">
        <f>0</f>
        <v>0</v>
      </c>
      <c r="AY7" s="39">
        <f>0</f>
        <v>0</v>
      </c>
      <c r="AZ7" s="1"/>
    </row>
    <row r="8" spans="1:52" customFormat="1">
      <c r="A8" s="24" t="s">
        <v>9</v>
      </c>
      <c r="B8" s="25" t="s">
        <v>30</v>
      </c>
      <c r="C8" s="25" t="s">
        <v>33</v>
      </c>
      <c r="D8" s="25">
        <v>309419</v>
      </c>
      <c r="E8" s="25">
        <v>200000466</v>
      </c>
      <c r="F8" s="25" t="s">
        <v>45</v>
      </c>
      <c r="G8" s="25">
        <v>34028277</v>
      </c>
      <c r="H8" s="25">
        <v>100002487</v>
      </c>
      <c r="I8" s="25" t="s">
        <v>59</v>
      </c>
      <c r="J8" s="25" t="s">
        <v>9</v>
      </c>
      <c r="K8" s="25" t="s">
        <v>11</v>
      </c>
      <c r="L8" s="25">
        <v>90877</v>
      </c>
      <c r="M8" s="26" t="s">
        <v>68</v>
      </c>
      <c r="N8" s="27" t="s">
        <v>69</v>
      </c>
      <c r="O8" s="33">
        <v>1</v>
      </c>
      <c r="P8" s="2">
        <f>0</f>
        <v>0</v>
      </c>
      <c r="Q8" s="2">
        <v>1</v>
      </c>
      <c r="R8" s="2">
        <f>0</f>
        <v>0</v>
      </c>
      <c r="S8" s="2">
        <f t="shared" ref="S8" si="21">+O8/Q8</f>
        <v>1</v>
      </c>
      <c r="T8" s="2">
        <v>0</v>
      </c>
      <c r="U8" s="2">
        <v>48</v>
      </c>
      <c r="V8" s="2">
        <f>0</f>
        <v>0</v>
      </c>
      <c r="W8" s="2">
        <v>985</v>
      </c>
      <c r="X8" s="2">
        <f>0</f>
        <v>0</v>
      </c>
      <c r="Y8" s="31">
        <f t="shared" si="8"/>
        <v>20.520833333333332</v>
      </c>
      <c r="Z8" s="31">
        <v>0</v>
      </c>
      <c r="AA8" s="2">
        <v>71</v>
      </c>
      <c r="AB8" s="2">
        <f>0</f>
        <v>0</v>
      </c>
      <c r="AC8" s="31">
        <f t="shared" si="10"/>
        <v>1.4791666666666667</v>
      </c>
      <c r="AD8" s="31">
        <v>0</v>
      </c>
      <c r="AE8" s="2">
        <f t="shared" ref="AE8" si="22">+W8+AA8</f>
        <v>1056</v>
      </c>
      <c r="AF8" s="34">
        <f t="shared" ref="AF8" si="23">+X8+AB8</f>
        <v>0</v>
      </c>
      <c r="AG8" s="35">
        <f t="shared" ref="AG8" si="24">ROUNDUP(AE8,0)</f>
        <v>1056</v>
      </c>
      <c r="AH8" s="36">
        <f t="shared" ref="AH8" si="25">ROUNDUP(AF8,0)</f>
        <v>0</v>
      </c>
      <c r="AI8" s="37">
        <f t="shared" ref="AI8" si="26">+AG8-AH8</f>
        <v>1056</v>
      </c>
      <c r="AJ8" s="38">
        <v>1</v>
      </c>
      <c r="AK8" s="39">
        <v>1</v>
      </c>
      <c r="AL8" s="39">
        <v>48</v>
      </c>
      <c r="AM8" s="39">
        <v>1056</v>
      </c>
      <c r="AN8" s="39">
        <f>0</f>
        <v>0</v>
      </c>
      <c r="AO8" s="39">
        <f>0</f>
        <v>0</v>
      </c>
      <c r="AP8" s="39">
        <f>0</f>
        <v>0</v>
      </c>
      <c r="AQ8" s="39">
        <f>0</f>
        <v>0</v>
      </c>
      <c r="AR8" s="39">
        <f>0</f>
        <v>0</v>
      </c>
      <c r="AS8" s="39">
        <f>0</f>
        <v>0</v>
      </c>
      <c r="AT8" s="39">
        <f>0</f>
        <v>0</v>
      </c>
      <c r="AU8" s="39">
        <f>0</f>
        <v>0</v>
      </c>
      <c r="AV8" s="39">
        <f>0</f>
        <v>0</v>
      </c>
      <c r="AW8" s="39">
        <f>0</f>
        <v>0</v>
      </c>
      <c r="AX8" s="39">
        <f>0</f>
        <v>0</v>
      </c>
      <c r="AY8" s="39">
        <f>0</f>
        <v>0</v>
      </c>
      <c r="AZ8" s="1"/>
    </row>
    <row r="9" spans="1:52" customFormat="1">
      <c r="A9" s="24" t="s">
        <v>9</v>
      </c>
      <c r="B9" s="25" t="s">
        <v>30</v>
      </c>
      <c r="C9" s="25" t="s">
        <v>34</v>
      </c>
      <c r="D9" s="25">
        <v>313114</v>
      </c>
      <c r="E9" s="25">
        <v>200000523</v>
      </c>
      <c r="F9" s="25" t="s">
        <v>46</v>
      </c>
      <c r="G9" s="25">
        <v>36080543</v>
      </c>
      <c r="H9" s="25">
        <v>100002904</v>
      </c>
      <c r="I9" s="25" t="s">
        <v>56</v>
      </c>
      <c r="J9" s="25" t="s">
        <v>9</v>
      </c>
      <c r="K9" s="25" t="s">
        <v>12</v>
      </c>
      <c r="L9" s="25">
        <v>91701</v>
      </c>
      <c r="M9" s="26" t="s">
        <v>12</v>
      </c>
      <c r="N9" s="27" t="s">
        <v>70</v>
      </c>
      <c r="O9" s="33">
        <v>4</v>
      </c>
      <c r="P9" s="2">
        <v>2</v>
      </c>
      <c r="Q9" s="2">
        <v>2</v>
      </c>
      <c r="R9" s="2">
        <v>1</v>
      </c>
      <c r="S9" s="2">
        <f t="shared" ref="S9:T9" si="27">+O9/Q9</f>
        <v>2</v>
      </c>
      <c r="T9" s="2">
        <f t="shared" si="27"/>
        <v>2</v>
      </c>
      <c r="U9" s="2">
        <v>132</v>
      </c>
      <c r="V9" s="2">
        <v>96</v>
      </c>
      <c r="W9" s="2">
        <v>2526</v>
      </c>
      <c r="X9" s="2">
        <v>1781</v>
      </c>
      <c r="Y9" s="31">
        <f t="shared" si="8"/>
        <v>19.136363636363637</v>
      </c>
      <c r="Z9" s="31">
        <f t="shared" si="9"/>
        <v>18.552083333333332</v>
      </c>
      <c r="AA9" s="2">
        <v>250</v>
      </c>
      <c r="AB9" s="2">
        <v>150</v>
      </c>
      <c r="AC9" s="31">
        <f t="shared" si="10"/>
        <v>1.893939393939394</v>
      </c>
      <c r="AD9" s="31">
        <f t="shared" si="11"/>
        <v>1.5625</v>
      </c>
      <c r="AE9" s="2">
        <f t="shared" ref="AE9" si="28">+W9+AA9</f>
        <v>2776</v>
      </c>
      <c r="AF9" s="34">
        <f t="shared" ref="AF9" si="29">+X9+AB9</f>
        <v>1931</v>
      </c>
      <c r="AG9" s="35">
        <f t="shared" ref="AG9" si="30">ROUNDUP(AE9,0)</f>
        <v>2776</v>
      </c>
      <c r="AH9" s="36">
        <f t="shared" ref="AH9" si="31">ROUNDUP(AF9,0)</f>
        <v>1931</v>
      </c>
      <c r="AI9" s="37">
        <f t="shared" ref="AI9" si="32">+AG9-AH9</f>
        <v>845</v>
      </c>
      <c r="AJ9" s="38">
        <v>4</v>
      </c>
      <c r="AK9" s="39">
        <v>2</v>
      </c>
      <c r="AL9" s="39">
        <v>132</v>
      </c>
      <c r="AM9" s="39">
        <v>2776</v>
      </c>
      <c r="AN9" s="39">
        <f>0</f>
        <v>0</v>
      </c>
      <c r="AO9" s="39">
        <f>0</f>
        <v>0</v>
      </c>
      <c r="AP9" s="39">
        <f>0</f>
        <v>0</v>
      </c>
      <c r="AQ9" s="39">
        <f>0</f>
        <v>0</v>
      </c>
      <c r="AR9" s="39">
        <f>0</f>
        <v>0</v>
      </c>
      <c r="AS9" s="39">
        <f>0</f>
        <v>0</v>
      </c>
      <c r="AT9" s="39">
        <f>0</f>
        <v>0</v>
      </c>
      <c r="AU9" s="39">
        <f>0</f>
        <v>0</v>
      </c>
      <c r="AV9" s="39">
        <f>0</f>
        <v>0</v>
      </c>
      <c r="AW9" s="39">
        <f>0</f>
        <v>0</v>
      </c>
      <c r="AX9" s="39">
        <f>0</f>
        <v>0</v>
      </c>
      <c r="AY9" s="39">
        <f>0</f>
        <v>0</v>
      </c>
      <c r="AZ9" s="1"/>
    </row>
    <row r="10" spans="1:52" customFormat="1">
      <c r="A10" s="24" t="s">
        <v>13</v>
      </c>
      <c r="B10" s="25" t="s">
        <v>30</v>
      </c>
      <c r="C10" s="25" t="s">
        <v>36</v>
      </c>
      <c r="D10" s="25">
        <v>310905</v>
      </c>
      <c r="E10" s="25">
        <v>200000701</v>
      </c>
      <c r="F10" s="25" t="s">
        <v>48</v>
      </c>
      <c r="G10" s="25">
        <v>36125661</v>
      </c>
      <c r="H10" s="25">
        <v>100003823</v>
      </c>
      <c r="I10" s="25" t="s">
        <v>60</v>
      </c>
      <c r="J10" s="25" t="s">
        <v>13</v>
      </c>
      <c r="K10" s="25" t="s">
        <v>15</v>
      </c>
      <c r="L10" s="25">
        <v>95801</v>
      </c>
      <c r="M10" s="26" t="s">
        <v>15</v>
      </c>
      <c r="N10" s="27" t="s">
        <v>72</v>
      </c>
      <c r="O10" s="33">
        <v>2</v>
      </c>
      <c r="P10" s="2">
        <v>0</v>
      </c>
      <c r="Q10" s="2">
        <v>1</v>
      </c>
      <c r="R10" s="2">
        <v>0</v>
      </c>
      <c r="S10" s="2">
        <f t="shared" ref="S10" si="33">+O10/Q10</f>
        <v>2</v>
      </c>
      <c r="T10" s="2">
        <v>0</v>
      </c>
      <c r="U10" s="2">
        <v>48</v>
      </c>
      <c r="V10" s="2">
        <v>0</v>
      </c>
      <c r="W10" s="2">
        <v>956</v>
      </c>
      <c r="X10" s="2">
        <v>0</v>
      </c>
      <c r="Y10" s="31">
        <f t="shared" si="8"/>
        <v>19.916666666666668</v>
      </c>
      <c r="Z10" s="31">
        <v>0</v>
      </c>
      <c r="AA10" s="2">
        <v>0</v>
      </c>
      <c r="AB10" s="2">
        <v>0</v>
      </c>
      <c r="AC10" s="31">
        <f t="shared" si="10"/>
        <v>0</v>
      </c>
      <c r="AD10" s="31">
        <v>0</v>
      </c>
      <c r="AE10" s="2">
        <f t="shared" ref="AE10" si="34">+W10+AA10</f>
        <v>956</v>
      </c>
      <c r="AF10" s="34">
        <f t="shared" ref="AF10" si="35">+X10+AB10</f>
        <v>0</v>
      </c>
      <c r="AG10" s="35">
        <f t="shared" ref="AG10" si="36">ROUNDUP(AE10,0)</f>
        <v>956</v>
      </c>
      <c r="AH10" s="36">
        <f t="shared" ref="AH10" si="37">ROUNDUP(AF10,0)</f>
        <v>0</v>
      </c>
      <c r="AI10" s="37">
        <f t="shared" ref="AI10" si="38">+AG10-AH10</f>
        <v>956</v>
      </c>
      <c r="AJ10" s="38">
        <v>2</v>
      </c>
      <c r="AK10" s="39">
        <v>1</v>
      </c>
      <c r="AL10" s="39">
        <v>48</v>
      </c>
      <c r="AM10" s="39">
        <v>956</v>
      </c>
      <c r="AN10" s="39">
        <f>0</f>
        <v>0</v>
      </c>
      <c r="AO10" s="39">
        <f>0</f>
        <v>0</v>
      </c>
      <c r="AP10" s="39">
        <f>0</f>
        <v>0</v>
      </c>
      <c r="AQ10" s="39">
        <f>0</f>
        <v>0</v>
      </c>
      <c r="AR10" s="39">
        <f>0</f>
        <v>0</v>
      </c>
      <c r="AS10" s="39">
        <f>0</f>
        <v>0</v>
      </c>
      <c r="AT10" s="39">
        <f>0</f>
        <v>0</v>
      </c>
      <c r="AU10" s="39">
        <f>0</f>
        <v>0</v>
      </c>
      <c r="AV10" s="39">
        <f>0</f>
        <v>0</v>
      </c>
      <c r="AW10" s="39">
        <f>0</f>
        <v>0</v>
      </c>
      <c r="AX10" s="39">
        <f>0</f>
        <v>0</v>
      </c>
      <c r="AY10" s="39">
        <f>0</f>
        <v>0</v>
      </c>
      <c r="AZ10" s="1"/>
    </row>
    <row r="11" spans="1:52" customFormat="1">
      <c r="A11" s="24" t="s">
        <v>13</v>
      </c>
      <c r="B11" s="25" t="s">
        <v>30</v>
      </c>
      <c r="C11" s="25" t="s">
        <v>35</v>
      </c>
      <c r="D11" s="25">
        <v>311863</v>
      </c>
      <c r="E11" s="25">
        <v>200000661</v>
      </c>
      <c r="F11" s="25" t="s">
        <v>47</v>
      </c>
      <c r="G11" s="25">
        <v>31202667</v>
      </c>
      <c r="H11" s="25">
        <v>100003703</v>
      </c>
      <c r="I11" s="25" t="s">
        <v>10</v>
      </c>
      <c r="J11" s="25" t="s">
        <v>13</v>
      </c>
      <c r="K11" s="25" t="s">
        <v>14</v>
      </c>
      <c r="L11" s="25">
        <v>91501</v>
      </c>
      <c r="M11" s="26" t="s">
        <v>14</v>
      </c>
      <c r="N11" s="27" t="s">
        <v>71</v>
      </c>
      <c r="O11" s="33">
        <v>1</v>
      </c>
      <c r="P11" s="2">
        <v>1</v>
      </c>
      <c r="Q11" s="2">
        <v>1</v>
      </c>
      <c r="R11" s="2">
        <v>1</v>
      </c>
      <c r="S11" s="2">
        <f t="shared" ref="S11:T11" si="39">+O11/Q11</f>
        <v>1</v>
      </c>
      <c r="T11" s="2">
        <f t="shared" si="39"/>
        <v>1</v>
      </c>
      <c r="U11" s="2">
        <v>16</v>
      </c>
      <c r="V11" s="2">
        <v>16</v>
      </c>
      <c r="W11" s="2">
        <v>379</v>
      </c>
      <c r="X11" s="2">
        <v>379</v>
      </c>
      <c r="Y11" s="31">
        <f t="shared" si="8"/>
        <v>23.6875</v>
      </c>
      <c r="Z11" s="31">
        <f t="shared" si="9"/>
        <v>23.6875</v>
      </c>
      <c r="AA11" s="2">
        <v>0</v>
      </c>
      <c r="AB11" s="2">
        <v>0</v>
      </c>
      <c r="AC11" s="31">
        <f t="shared" si="10"/>
        <v>0</v>
      </c>
      <c r="AD11" s="31">
        <f t="shared" si="11"/>
        <v>0</v>
      </c>
      <c r="AE11" s="2">
        <f t="shared" ref="AE11" si="40">+W11+AA11</f>
        <v>379</v>
      </c>
      <c r="AF11" s="34">
        <f t="shared" ref="AF11" si="41">+X11+AB11</f>
        <v>379</v>
      </c>
      <c r="AG11" s="35">
        <f t="shared" ref="AG11" si="42">ROUNDUP(AE11,0)</f>
        <v>379</v>
      </c>
      <c r="AH11" s="36">
        <f t="shared" ref="AH11" si="43">ROUNDUP(AF11,0)</f>
        <v>379</v>
      </c>
      <c r="AI11" s="37">
        <f t="shared" ref="AI11" si="44">+AG11-AH11</f>
        <v>0</v>
      </c>
      <c r="AJ11" s="38">
        <v>1</v>
      </c>
      <c r="AK11" s="39">
        <v>1</v>
      </c>
      <c r="AL11" s="39">
        <v>16</v>
      </c>
      <c r="AM11" s="39">
        <v>379</v>
      </c>
      <c r="AN11" s="39">
        <f>0</f>
        <v>0</v>
      </c>
      <c r="AO11" s="39">
        <f>0</f>
        <v>0</v>
      </c>
      <c r="AP11" s="39">
        <f>0</f>
        <v>0</v>
      </c>
      <c r="AQ11" s="39">
        <f>0</f>
        <v>0</v>
      </c>
      <c r="AR11" s="39">
        <f>0</f>
        <v>0</v>
      </c>
      <c r="AS11" s="39">
        <f>0</f>
        <v>0</v>
      </c>
      <c r="AT11" s="39">
        <f>0</f>
        <v>0</v>
      </c>
      <c r="AU11" s="39">
        <f>0</f>
        <v>0</v>
      </c>
      <c r="AV11" s="39">
        <f>0</f>
        <v>0</v>
      </c>
      <c r="AW11" s="39">
        <f>0</f>
        <v>0</v>
      </c>
      <c r="AX11" s="39">
        <f>0</f>
        <v>0</v>
      </c>
      <c r="AY11" s="39">
        <f>0</f>
        <v>0</v>
      </c>
      <c r="AZ11" s="1"/>
    </row>
    <row r="12" spans="1:52" customFormat="1">
      <c r="A12" s="24" t="s">
        <v>13</v>
      </c>
      <c r="B12" s="25" t="s">
        <v>30</v>
      </c>
      <c r="C12" s="25" t="s">
        <v>37</v>
      </c>
      <c r="D12" s="25">
        <v>317667</v>
      </c>
      <c r="E12" s="25">
        <v>200000725</v>
      </c>
      <c r="F12" s="25" t="s">
        <v>49</v>
      </c>
      <c r="G12" s="25">
        <v>35995947</v>
      </c>
      <c r="H12" s="25">
        <v>100003974</v>
      </c>
      <c r="I12" s="25" t="s">
        <v>10</v>
      </c>
      <c r="J12" s="25" t="s">
        <v>13</v>
      </c>
      <c r="K12" s="25" t="s">
        <v>16</v>
      </c>
      <c r="L12" s="25">
        <v>1701</v>
      </c>
      <c r="M12" s="26" t="s">
        <v>16</v>
      </c>
      <c r="N12" s="27" t="s">
        <v>73</v>
      </c>
      <c r="O12" s="33">
        <v>6</v>
      </c>
      <c r="P12" s="2">
        <v>2</v>
      </c>
      <c r="Q12" s="2">
        <v>3</v>
      </c>
      <c r="R12" s="2">
        <v>1</v>
      </c>
      <c r="S12" s="2">
        <f t="shared" ref="S12:T12" si="45">+O12/Q12</f>
        <v>2</v>
      </c>
      <c r="T12" s="2">
        <f t="shared" si="45"/>
        <v>2</v>
      </c>
      <c r="U12" s="2">
        <v>76</v>
      </c>
      <c r="V12" s="2">
        <v>20</v>
      </c>
      <c r="W12" s="2">
        <v>1766</v>
      </c>
      <c r="X12" s="2">
        <v>522</v>
      </c>
      <c r="Y12" s="31">
        <f t="shared" si="8"/>
        <v>23.236842105263158</v>
      </c>
      <c r="Z12" s="31">
        <f t="shared" si="9"/>
        <v>26.1</v>
      </c>
      <c r="AA12" s="2">
        <v>0</v>
      </c>
      <c r="AB12" s="2">
        <v>0</v>
      </c>
      <c r="AC12" s="31">
        <f t="shared" si="10"/>
        <v>0</v>
      </c>
      <c r="AD12" s="31">
        <f t="shared" si="11"/>
        <v>0</v>
      </c>
      <c r="AE12" s="2">
        <f t="shared" ref="AE12" si="46">+W12+AA12</f>
        <v>1766</v>
      </c>
      <c r="AF12" s="34">
        <f t="shared" ref="AF12" si="47">+X12+AB12</f>
        <v>522</v>
      </c>
      <c r="AG12" s="35">
        <f t="shared" ref="AG12" si="48">ROUNDUP(AE12,0)</f>
        <v>1766</v>
      </c>
      <c r="AH12" s="36">
        <f t="shared" ref="AH12" si="49">ROUNDUP(AF12,0)</f>
        <v>522</v>
      </c>
      <c r="AI12" s="37">
        <f t="shared" ref="AI12" si="50">+AG12-AH12</f>
        <v>1244</v>
      </c>
      <c r="AJ12" s="38">
        <v>3</v>
      </c>
      <c r="AK12" s="39">
        <v>2</v>
      </c>
      <c r="AL12" s="39">
        <v>40</v>
      </c>
      <c r="AM12" s="39">
        <v>856</v>
      </c>
      <c r="AN12" s="39">
        <v>3</v>
      </c>
      <c r="AO12" s="39">
        <v>1</v>
      </c>
      <c r="AP12" s="39">
        <v>36</v>
      </c>
      <c r="AQ12" s="39">
        <v>910</v>
      </c>
      <c r="AR12" s="39">
        <f>0</f>
        <v>0</v>
      </c>
      <c r="AS12" s="39">
        <f>0</f>
        <v>0</v>
      </c>
      <c r="AT12" s="39">
        <f>0</f>
        <v>0</v>
      </c>
      <c r="AU12" s="39">
        <f>0</f>
        <v>0</v>
      </c>
      <c r="AV12" s="39">
        <f>0</f>
        <v>0</v>
      </c>
      <c r="AW12" s="39">
        <f>0</f>
        <v>0</v>
      </c>
      <c r="AX12" s="39">
        <f>0</f>
        <v>0</v>
      </c>
      <c r="AY12" s="39">
        <f>0</f>
        <v>0</v>
      </c>
      <c r="AZ12" s="1"/>
    </row>
    <row r="13" spans="1:52" customFormat="1">
      <c r="A13" s="24" t="s">
        <v>13</v>
      </c>
      <c r="B13" s="25" t="s">
        <v>30</v>
      </c>
      <c r="C13" s="25" t="s">
        <v>38</v>
      </c>
      <c r="D13" s="25">
        <v>317748</v>
      </c>
      <c r="E13" s="25">
        <v>200000812</v>
      </c>
      <c r="F13" s="25" t="s">
        <v>50</v>
      </c>
      <c r="G13" s="25">
        <v>31202420</v>
      </c>
      <c r="H13" s="25">
        <v>100004400</v>
      </c>
      <c r="I13" s="25" t="s">
        <v>10</v>
      </c>
      <c r="J13" s="25" t="s">
        <v>13</v>
      </c>
      <c r="K13" s="25" t="s">
        <v>17</v>
      </c>
      <c r="L13" s="25">
        <v>2001</v>
      </c>
      <c r="M13" s="26" t="s">
        <v>17</v>
      </c>
      <c r="N13" s="27" t="s">
        <v>74</v>
      </c>
      <c r="O13" s="33">
        <v>4</v>
      </c>
      <c r="P13" s="2">
        <v>3</v>
      </c>
      <c r="Q13" s="2">
        <v>2</v>
      </c>
      <c r="R13" s="2">
        <v>1</v>
      </c>
      <c r="S13" s="2">
        <f t="shared" ref="S13:T14" si="51">+O13/Q13</f>
        <v>2</v>
      </c>
      <c r="T13" s="2">
        <f t="shared" si="51"/>
        <v>3</v>
      </c>
      <c r="U13" s="2">
        <v>70</v>
      </c>
      <c r="V13" s="2">
        <v>33</v>
      </c>
      <c r="W13" s="2">
        <v>1163</v>
      </c>
      <c r="X13" s="2">
        <v>515</v>
      </c>
      <c r="Y13" s="31">
        <f t="shared" si="8"/>
        <v>16.614285714285714</v>
      </c>
      <c r="Z13" s="31">
        <f t="shared" si="9"/>
        <v>15.606060606060606</v>
      </c>
      <c r="AA13" s="2">
        <v>0</v>
      </c>
      <c r="AB13" s="2">
        <v>0</v>
      </c>
      <c r="AC13" s="31">
        <f t="shared" si="10"/>
        <v>0</v>
      </c>
      <c r="AD13" s="31">
        <f t="shared" si="11"/>
        <v>0</v>
      </c>
      <c r="AE13" s="2">
        <f t="shared" ref="AE13:AE14" si="52">+W13+AA13</f>
        <v>1163</v>
      </c>
      <c r="AF13" s="34">
        <f t="shared" ref="AF13:AF14" si="53">+X13+AB13</f>
        <v>515</v>
      </c>
      <c r="AG13" s="35">
        <f t="shared" ref="AG13:AG14" si="54">ROUNDUP(AE13,0)</f>
        <v>1163</v>
      </c>
      <c r="AH13" s="36">
        <f t="shared" ref="AH13:AH14" si="55">ROUNDUP(AF13,0)</f>
        <v>515</v>
      </c>
      <c r="AI13" s="37">
        <f t="shared" ref="AI13:AI14" si="56">+AG13-AH13</f>
        <v>648</v>
      </c>
      <c r="AJ13" s="38">
        <v>4</v>
      </c>
      <c r="AK13" s="39">
        <v>2</v>
      </c>
      <c r="AL13" s="39">
        <v>70</v>
      </c>
      <c r="AM13" s="39">
        <v>1163</v>
      </c>
      <c r="AN13" s="39">
        <f>0</f>
        <v>0</v>
      </c>
      <c r="AO13" s="39">
        <f>0</f>
        <v>0</v>
      </c>
      <c r="AP13" s="39">
        <f>0</f>
        <v>0</v>
      </c>
      <c r="AQ13" s="39">
        <f>0</f>
        <v>0</v>
      </c>
      <c r="AR13" s="39">
        <f>0</f>
        <v>0</v>
      </c>
      <c r="AS13" s="39">
        <f>0</f>
        <v>0</v>
      </c>
      <c r="AT13" s="39">
        <f>0</f>
        <v>0</v>
      </c>
      <c r="AU13" s="39">
        <f>0</f>
        <v>0</v>
      </c>
      <c r="AV13" s="39">
        <f>0</f>
        <v>0</v>
      </c>
      <c r="AW13" s="39">
        <f>0</f>
        <v>0</v>
      </c>
      <c r="AX13" s="39">
        <f>0</f>
        <v>0</v>
      </c>
      <c r="AY13" s="39">
        <f>0</f>
        <v>0</v>
      </c>
      <c r="AZ13" s="1"/>
    </row>
    <row r="14" spans="1:52" customFormat="1">
      <c r="A14" s="24" t="s">
        <v>13</v>
      </c>
      <c r="B14" s="25" t="s">
        <v>30</v>
      </c>
      <c r="C14" s="25" t="s">
        <v>38</v>
      </c>
      <c r="D14" s="25">
        <v>317748</v>
      </c>
      <c r="E14" s="25">
        <v>200000812</v>
      </c>
      <c r="F14" s="25" t="s">
        <v>50</v>
      </c>
      <c r="G14" s="25">
        <v>35995912</v>
      </c>
      <c r="H14" s="25">
        <v>100004386</v>
      </c>
      <c r="I14" s="25" t="s">
        <v>10</v>
      </c>
      <c r="J14" s="25" t="s">
        <v>13</v>
      </c>
      <c r="K14" s="25" t="s">
        <v>17</v>
      </c>
      <c r="L14" s="25">
        <v>2001</v>
      </c>
      <c r="M14" s="26" t="s">
        <v>17</v>
      </c>
      <c r="N14" s="27" t="s">
        <v>75</v>
      </c>
      <c r="O14" s="33">
        <v>16</v>
      </c>
      <c r="P14" s="2">
        <v>16</v>
      </c>
      <c r="Q14" s="2">
        <v>3</v>
      </c>
      <c r="R14" s="2">
        <v>3</v>
      </c>
      <c r="S14" s="2">
        <f t="shared" si="51"/>
        <v>5.333333333333333</v>
      </c>
      <c r="T14" s="2">
        <f t="shared" si="51"/>
        <v>5.333333333333333</v>
      </c>
      <c r="U14" s="2">
        <v>176</v>
      </c>
      <c r="V14" s="2">
        <v>176</v>
      </c>
      <c r="W14" s="2">
        <v>3780</v>
      </c>
      <c r="X14" s="2">
        <v>3780</v>
      </c>
      <c r="Y14" s="31">
        <f t="shared" si="8"/>
        <v>21.477272727272727</v>
      </c>
      <c r="Z14" s="31">
        <f t="shared" si="9"/>
        <v>21.477272727272727</v>
      </c>
      <c r="AA14" s="2">
        <v>0</v>
      </c>
      <c r="AB14" s="2">
        <v>0</v>
      </c>
      <c r="AC14" s="31">
        <f t="shared" si="10"/>
        <v>0</v>
      </c>
      <c r="AD14" s="31">
        <f t="shared" si="11"/>
        <v>0</v>
      </c>
      <c r="AE14" s="2">
        <f t="shared" si="52"/>
        <v>3780</v>
      </c>
      <c r="AF14" s="34">
        <f t="shared" si="53"/>
        <v>3780</v>
      </c>
      <c r="AG14" s="35">
        <f t="shared" si="54"/>
        <v>3780</v>
      </c>
      <c r="AH14" s="36">
        <f t="shared" si="55"/>
        <v>3780</v>
      </c>
      <c r="AI14" s="37">
        <f t="shared" si="56"/>
        <v>0</v>
      </c>
      <c r="AJ14" s="38">
        <v>5</v>
      </c>
      <c r="AK14" s="39">
        <v>1</v>
      </c>
      <c r="AL14" s="39">
        <v>48</v>
      </c>
      <c r="AM14" s="39">
        <v>1280</v>
      </c>
      <c r="AN14" s="39">
        <v>11</v>
      </c>
      <c r="AO14" s="39">
        <v>2</v>
      </c>
      <c r="AP14" s="39">
        <v>128</v>
      </c>
      <c r="AQ14" s="39">
        <v>2500</v>
      </c>
      <c r="AR14" s="39">
        <f>0</f>
        <v>0</v>
      </c>
      <c r="AS14" s="39">
        <f>0</f>
        <v>0</v>
      </c>
      <c r="AT14" s="39">
        <f>0</f>
        <v>0</v>
      </c>
      <c r="AU14" s="39">
        <f>0</f>
        <v>0</v>
      </c>
      <c r="AV14" s="39">
        <f>0</f>
        <v>0</v>
      </c>
      <c r="AW14" s="39">
        <f>0</f>
        <v>0</v>
      </c>
      <c r="AX14" s="39">
        <f>0</f>
        <v>0</v>
      </c>
      <c r="AY14" s="39">
        <f>0</f>
        <v>0</v>
      </c>
      <c r="AZ14" s="1"/>
    </row>
    <row r="15" spans="1:52" customFormat="1">
      <c r="A15" s="24" t="s">
        <v>18</v>
      </c>
      <c r="B15" s="25" t="s">
        <v>30</v>
      </c>
      <c r="C15" s="25" t="s">
        <v>39</v>
      </c>
      <c r="D15" s="25">
        <v>306525</v>
      </c>
      <c r="E15" s="25">
        <v>200000886</v>
      </c>
      <c r="F15" s="25" t="s">
        <v>51</v>
      </c>
      <c r="G15" s="25">
        <v>37861191</v>
      </c>
      <c r="H15" s="25">
        <v>100005402</v>
      </c>
      <c r="I15" s="25" t="s">
        <v>57</v>
      </c>
      <c r="J15" s="25" t="s">
        <v>18</v>
      </c>
      <c r="K15" s="25" t="s">
        <v>19</v>
      </c>
      <c r="L15" s="25">
        <v>94501</v>
      </c>
      <c r="M15" s="26" t="s">
        <v>19</v>
      </c>
      <c r="N15" s="27" t="s">
        <v>76</v>
      </c>
      <c r="O15" s="33">
        <v>2</v>
      </c>
      <c r="P15" s="2">
        <v>0</v>
      </c>
      <c r="Q15" s="2">
        <v>1</v>
      </c>
      <c r="R15" s="2">
        <v>0</v>
      </c>
      <c r="S15" s="2">
        <f t="shared" ref="S15" si="57">+O15/Q15</f>
        <v>2</v>
      </c>
      <c r="T15" s="2">
        <v>0</v>
      </c>
      <c r="U15" s="2">
        <v>34</v>
      </c>
      <c r="V15" s="2">
        <v>0</v>
      </c>
      <c r="W15" s="2">
        <v>617</v>
      </c>
      <c r="X15" s="2">
        <v>0</v>
      </c>
      <c r="Y15" s="31">
        <f t="shared" si="8"/>
        <v>18.147058823529413</v>
      </c>
      <c r="Z15" s="31">
        <v>0</v>
      </c>
      <c r="AA15" s="2">
        <f>0</f>
        <v>0</v>
      </c>
      <c r="AB15" s="2">
        <f>0</f>
        <v>0</v>
      </c>
      <c r="AC15" s="31">
        <f t="shared" si="10"/>
        <v>0</v>
      </c>
      <c r="AD15" s="31">
        <v>0</v>
      </c>
      <c r="AE15" s="2">
        <f t="shared" ref="AE15" si="58">+W15+AA15</f>
        <v>617</v>
      </c>
      <c r="AF15" s="34">
        <f t="shared" ref="AF15" si="59">+X15+AB15</f>
        <v>0</v>
      </c>
      <c r="AG15" s="35">
        <f t="shared" ref="AG15" si="60">ROUNDUP(AE15,0)</f>
        <v>617</v>
      </c>
      <c r="AH15" s="36">
        <f t="shared" ref="AH15" si="61">ROUNDUP(AF15,0)</f>
        <v>0</v>
      </c>
      <c r="AI15" s="37">
        <f t="shared" ref="AI15" si="62">+AG15-AH15</f>
        <v>617</v>
      </c>
      <c r="AJ15" s="38">
        <f>0</f>
        <v>0</v>
      </c>
      <c r="AK15" s="39">
        <f>0</f>
        <v>0</v>
      </c>
      <c r="AL15" s="39">
        <f>0</f>
        <v>0</v>
      </c>
      <c r="AM15" s="39">
        <f>0</f>
        <v>0</v>
      </c>
      <c r="AN15" s="39">
        <f>0</f>
        <v>0</v>
      </c>
      <c r="AO15" s="39">
        <f>0</f>
        <v>0</v>
      </c>
      <c r="AP15" s="39">
        <f>0</f>
        <v>0</v>
      </c>
      <c r="AQ15" s="39">
        <f>0</f>
        <v>0</v>
      </c>
      <c r="AR15" s="39">
        <f>0</f>
        <v>0</v>
      </c>
      <c r="AS15" s="39">
        <f>0</f>
        <v>0</v>
      </c>
      <c r="AT15" s="39">
        <f>0</f>
        <v>0</v>
      </c>
      <c r="AU15" s="39">
        <f>0</f>
        <v>0</v>
      </c>
      <c r="AV15" s="39">
        <v>2</v>
      </c>
      <c r="AW15" s="39">
        <v>1</v>
      </c>
      <c r="AX15" s="39">
        <v>34</v>
      </c>
      <c r="AY15" s="39">
        <v>617</v>
      </c>
      <c r="AZ15" s="1"/>
    </row>
    <row r="16" spans="1:52" customFormat="1">
      <c r="A16" s="24" t="s">
        <v>18</v>
      </c>
      <c r="B16" s="25" t="s">
        <v>30</v>
      </c>
      <c r="C16" s="25" t="s">
        <v>40</v>
      </c>
      <c r="D16" s="25">
        <v>307203</v>
      </c>
      <c r="E16" s="25">
        <v>200000931</v>
      </c>
      <c r="F16" s="25" t="s">
        <v>52</v>
      </c>
      <c r="G16" s="25">
        <v>37864424</v>
      </c>
      <c r="H16" s="25">
        <v>100005522</v>
      </c>
      <c r="I16" s="25" t="s">
        <v>10</v>
      </c>
      <c r="J16" s="25" t="s">
        <v>18</v>
      </c>
      <c r="K16" s="25" t="s">
        <v>20</v>
      </c>
      <c r="L16" s="25">
        <v>93405</v>
      </c>
      <c r="M16" s="26" t="s">
        <v>20</v>
      </c>
      <c r="N16" s="27" t="s">
        <v>77</v>
      </c>
      <c r="O16" s="33">
        <v>4</v>
      </c>
      <c r="P16" s="2">
        <v>0</v>
      </c>
      <c r="Q16" s="2">
        <v>1</v>
      </c>
      <c r="R16" s="2">
        <v>0</v>
      </c>
      <c r="S16" s="2">
        <f t="shared" ref="S16" si="63">+O16/Q16</f>
        <v>4</v>
      </c>
      <c r="T16" s="2">
        <v>0</v>
      </c>
      <c r="U16" s="2">
        <v>48</v>
      </c>
      <c r="V16" s="2">
        <v>0</v>
      </c>
      <c r="W16" s="2">
        <v>892</v>
      </c>
      <c r="X16" s="2">
        <f>0</f>
        <v>0</v>
      </c>
      <c r="Y16" s="31">
        <f t="shared" si="8"/>
        <v>18.583333333333332</v>
      </c>
      <c r="Z16" s="31">
        <v>0</v>
      </c>
      <c r="AA16" s="2">
        <f>0</f>
        <v>0</v>
      </c>
      <c r="AB16" s="2">
        <f>0</f>
        <v>0</v>
      </c>
      <c r="AC16" s="31">
        <f t="shared" si="10"/>
        <v>0</v>
      </c>
      <c r="AD16" s="31">
        <v>0</v>
      </c>
      <c r="AE16" s="2">
        <f t="shared" ref="AE16" si="64">+W16+AA16</f>
        <v>892</v>
      </c>
      <c r="AF16" s="34">
        <f t="shared" ref="AF16" si="65">+X16+AB16</f>
        <v>0</v>
      </c>
      <c r="AG16" s="35">
        <f t="shared" ref="AG16" si="66">ROUNDUP(AE16,0)</f>
        <v>892</v>
      </c>
      <c r="AH16" s="36">
        <f t="shared" ref="AH16" si="67">ROUNDUP(AF16,0)</f>
        <v>0</v>
      </c>
      <c r="AI16" s="37">
        <f t="shared" ref="AI16" si="68">+AG16-AH16</f>
        <v>892</v>
      </c>
      <c r="AJ16" s="38">
        <v>4</v>
      </c>
      <c r="AK16" s="39">
        <v>1</v>
      </c>
      <c r="AL16" s="39">
        <v>48</v>
      </c>
      <c r="AM16" s="39">
        <v>892</v>
      </c>
      <c r="AN16" s="39">
        <f>0</f>
        <v>0</v>
      </c>
      <c r="AO16" s="39">
        <f>0</f>
        <v>0</v>
      </c>
      <c r="AP16" s="39">
        <f>0</f>
        <v>0</v>
      </c>
      <c r="AQ16" s="39">
        <f>0</f>
        <v>0</v>
      </c>
      <c r="AR16" s="39">
        <f>0</f>
        <v>0</v>
      </c>
      <c r="AS16" s="39">
        <f>0</f>
        <v>0</v>
      </c>
      <c r="AT16" s="39">
        <f>0</f>
        <v>0</v>
      </c>
      <c r="AU16" s="39">
        <f>0</f>
        <v>0</v>
      </c>
      <c r="AV16" s="39">
        <f>0</f>
        <v>0</v>
      </c>
      <c r="AW16" s="39">
        <f>0</f>
        <v>0</v>
      </c>
      <c r="AX16" s="39">
        <f>0</f>
        <v>0</v>
      </c>
      <c r="AY16" s="39">
        <f>0</f>
        <v>0</v>
      </c>
      <c r="AZ16" s="1"/>
    </row>
    <row r="17" spans="1:52">
      <c r="A17" s="24" t="s">
        <v>21</v>
      </c>
      <c r="B17" s="25" t="s">
        <v>30</v>
      </c>
      <c r="C17" s="25" t="s">
        <v>41</v>
      </c>
      <c r="D17" s="25">
        <v>320897</v>
      </c>
      <c r="E17" s="25">
        <v>200002128</v>
      </c>
      <c r="F17" s="25" t="s">
        <v>53</v>
      </c>
      <c r="G17" s="25">
        <v>37831879</v>
      </c>
      <c r="H17" s="25">
        <v>100011022</v>
      </c>
      <c r="I17" s="25" t="s">
        <v>61</v>
      </c>
      <c r="J17" s="25" t="s">
        <v>21</v>
      </c>
      <c r="K17" s="25" t="s">
        <v>22</v>
      </c>
      <c r="L17" s="25">
        <v>96801</v>
      </c>
      <c r="M17" s="26" t="s">
        <v>23</v>
      </c>
      <c r="N17" s="27" t="s">
        <v>78</v>
      </c>
      <c r="O17" s="33">
        <v>3</v>
      </c>
      <c r="P17" s="2">
        <v>3</v>
      </c>
      <c r="Q17" s="2">
        <v>1</v>
      </c>
      <c r="R17" s="2">
        <v>1</v>
      </c>
      <c r="S17" s="2">
        <f t="shared" ref="S17:T17" si="69">+O17/Q17</f>
        <v>3</v>
      </c>
      <c r="T17" s="2">
        <f t="shared" si="69"/>
        <v>3</v>
      </c>
      <c r="U17" s="2">
        <v>52</v>
      </c>
      <c r="V17" s="2">
        <v>52</v>
      </c>
      <c r="W17" s="2">
        <v>940</v>
      </c>
      <c r="X17" s="2">
        <v>940</v>
      </c>
      <c r="Y17" s="31">
        <f t="shared" si="8"/>
        <v>18.076923076923077</v>
      </c>
      <c r="Z17" s="31">
        <f t="shared" si="9"/>
        <v>18.076923076923077</v>
      </c>
      <c r="AA17" s="2">
        <v>52</v>
      </c>
      <c r="AB17" s="2">
        <v>52</v>
      </c>
      <c r="AC17" s="31">
        <f t="shared" si="10"/>
        <v>1</v>
      </c>
      <c r="AD17" s="31">
        <f t="shared" si="11"/>
        <v>1</v>
      </c>
      <c r="AE17" s="2">
        <f t="shared" ref="AE17:AF17" si="70">+W17+AA17</f>
        <v>992</v>
      </c>
      <c r="AF17" s="34">
        <f t="shared" si="70"/>
        <v>992</v>
      </c>
      <c r="AG17" s="35">
        <f t="shared" ref="AG17:AH17" si="71">ROUNDUP(AE17,0)</f>
        <v>992</v>
      </c>
      <c r="AH17" s="36">
        <f t="shared" si="71"/>
        <v>992</v>
      </c>
      <c r="AI17" s="37">
        <f t="shared" ref="AI17" si="72">+AG17-AH17</f>
        <v>0</v>
      </c>
      <c r="AJ17" s="38">
        <v>3</v>
      </c>
      <c r="AK17" s="39">
        <v>1</v>
      </c>
      <c r="AL17" s="39">
        <v>52</v>
      </c>
      <c r="AM17" s="39">
        <v>992</v>
      </c>
      <c r="AN17" s="39">
        <f>0</f>
        <v>0</v>
      </c>
      <c r="AO17" s="39">
        <f>0</f>
        <v>0</v>
      </c>
      <c r="AP17" s="39">
        <f>0</f>
        <v>0</v>
      </c>
      <c r="AQ17" s="39">
        <f>0</f>
        <v>0</v>
      </c>
      <c r="AR17" s="39">
        <f>0</f>
        <v>0</v>
      </c>
      <c r="AS17" s="39">
        <f>0</f>
        <v>0</v>
      </c>
      <c r="AT17" s="39">
        <f>0</f>
        <v>0</v>
      </c>
      <c r="AU17" s="39">
        <f>0</f>
        <v>0</v>
      </c>
      <c r="AV17" s="39">
        <f>0</f>
        <v>0</v>
      </c>
      <c r="AW17" s="39">
        <f>0</f>
        <v>0</v>
      </c>
      <c r="AX17" s="39">
        <f>0</f>
        <v>0</v>
      </c>
      <c r="AY17" s="39">
        <f>0</f>
        <v>0</v>
      </c>
      <c r="AZ17" s="1"/>
    </row>
    <row r="18" spans="1:52">
      <c r="A18" s="24" t="s">
        <v>24</v>
      </c>
      <c r="B18" s="25" t="s">
        <v>28</v>
      </c>
      <c r="C18" s="25" t="s">
        <v>29</v>
      </c>
      <c r="D18" s="25">
        <v>37870475</v>
      </c>
      <c r="E18" s="25">
        <v>200002579</v>
      </c>
      <c r="F18" s="25" t="s">
        <v>42</v>
      </c>
      <c r="G18" s="25">
        <v>893251</v>
      </c>
      <c r="H18" s="25">
        <v>100013001</v>
      </c>
      <c r="I18" s="25" t="s">
        <v>54</v>
      </c>
      <c r="J18" s="25" t="s">
        <v>24</v>
      </c>
      <c r="K18" s="25" t="s">
        <v>27</v>
      </c>
      <c r="L18" s="25">
        <v>8001</v>
      </c>
      <c r="M18" s="26" t="s">
        <v>27</v>
      </c>
      <c r="N18" s="27" t="s">
        <v>65</v>
      </c>
      <c r="O18" s="33">
        <v>12</v>
      </c>
      <c r="P18" s="2">
        <v>12</v>
      </c>
      <c r="Q18" s="2">
        <v>2</v>
      </c>
      <c r="R18" s="2">
        <v>2</v>
      </c>
      <c r="S18" s="2">
        <f t="shared" ref="S18:T19" si="73">+O18/Q18</f>
        <v>6</v>
      </c>
      <c r="T18" s="2">
        <f t="shared" si="73"/>
        <v>6</v>
      </c>
      <c r="U18" s="2">
        <v>96</v>
      </c>
      <c r="V18" s="2">
        <v>96</v>
      </c>
      <c r="W18" s="2">
        <v>1392</v>
      </c>
      <c r="X18" s="2">
        <v>1392</v>
      </c>
      <c r="Y18" s="31">
        <f t="shared" si="8"/>
        <v>14.5</v>
      </c>
      <c r="Z18" s="31">
        <f t="shared" si="9"/>
        <v>14.5</v>
      </c>
      <c r="AA18" s="2">
        <v>96</v>
      </c>
      <c r="AB18" s="2">
        <v>96</v>
      </c>
      <c r="AC18" s="31">
        <f t="shared" si="10"/>
        <v>1</v>
      </c>
      <c r="AD18" s="31">
        <f t="shared" si="11"/>
        <v>1</v>
      </c>
      <c r="AE18" s="2">
        <f t="shared" ref="AE18:AF19" si="74">+W18+AA18</f>
        <v>1488</v>
      </c>
      <c r="AF18" s="34">
        <f t="shared" si="74"/>
        <v>1488</v>
      </c>
      <c r="AG18" s="35">
        <f t="shared" ref="AG18:AH19" si="75">ROUNDUP(AE18,0)</f>
        <v>1488</v>
      </c>
      <c r="AH18" s="36">
        <f t="shared" si="75"/>
        <v>1488</v>
      </c>
      <c r="AI18" s="37">
        <f t="shared" ref="AI18:AI19" si="76">+AG18-AH18</f>
        <v>0</v>
      </c>
      <c r="AJ18" s="38">
        <v>12</v>
      </c>
      <c r="AK18" s="39">
        <v>2</v>
      </c>
      <c r="AL18" s="39">
        <v>96</v>
      </c>
      <c r="AM18" s="39">
        <v>1488</v>
      </c>
      <c r="AN18" s="39">
        <f>0</f>
        <v>0</v>
      </c>
      <c r="AO18" s="39">
        <f>0</f>
        <v>0</v>
      </c>
      <c r="AP18" s="39">
        <f>0</f>
        <v>0</v>
      </c>
      <c r="AQ18" s="39">
        <f>0</f>
        <v>0</v>
      </c>
      <c r="AR18" s="39">
        <f>0</f>
        <v>0</v>
      </c>
      <c r="AS18" s="39">
        <f>0</f>
        <v>0</v>
      </c>
      <c r="AT18" s="39">
        <f>0</f>
        <v>0</v>
      </c>
      <c r="AU18" s="39">
        <f>0</f>
        <v>0</v>
      </c>
      <c r="AV18" s="39">
        <f>0</f>
        <v>0</v>
      </c>
      <c r="AW18" s="39">
        <f>0</f>
        <v>0</v>
      </c>
      <c r="AX18" s="39">
        <f>0</f>
        <v>0</v>
      </c>
      <c r="AY18" s="39">
        <f>0</f>
        <v>0</v>
      </c>
      <c r="AZ18" s="1"/>
    </row>
    <row r="19" spans="1:52" ht="15.75" thickBot="1">
      <c r="A19" s="24" t="s">
        <v>24</v>
      </c>
      <c r="B19" s="25" t="s">
        <v>28</v>
      </c>
      <c r="C19" s="25" t="s">
        <v>29</v>
      </c>
      <c r="D19" s="25">
        <v>37870475</v>
      </c>
      <c r="E19" s="25">
        <v>200002579</v>
      </c>
      <c r="F19" s="25" t="s">
        <v>42</v>
      </c>
      <c r="G19" s="25">
        <v>37947541</v>
      </c>
      <c r="H19" s="25">
        <v>100012536</v>
      </c>
      <c r="I19" s="25" t="s">
        <v>55</v>
      </c>
      <c r="J19" s="25" t="s">
        <v>24</v>
      </c>
      <c r="K19" s="25" t="s">
        <v>25</v>
      </c>
      <c r="L19" s="25">
        <v>5921</v>
      </c>
      <c r="M19" s="26" t="s">
        <v>26</v>
      </c>
      <c r="N19" s="27" t="s">
        <v>64</v>
      </c>
      <c r="O19" s="33">
        <v>29</v>
      </c>
      <c r="P19" s="2">
        <v>29</v>
      </c>
      <c r="Q19" s="2">
        <v>2</v>
      </c>
      <c r="R19" s="2">
        <v>2</v>
      </c>
      <c r="S19" s="2">
        <f t="shared" si="73"/>
        <v>14.5</v>
      </c>
      <c r="T19" s="2">
        <f t="shared" si="73"/>
        <v>14.5</v>
      </c>
      <c r="U19" s="2">
        <v>96</v>
      </c>
      <c r="V19" s="2">
        <v>96</v>
      </c>
      <c r="W19" s="2">
        <v>2296</v>
      </c>
      <c r="X19" s="2">
        <v>2296</v>
      </c>
      <c r="Y19" s="31">
        <f t="shared" si="8"/>
        <v>23.916666666666668</v>
      </c>
      <c r="Z19" s="31">
        <f t="shared" si="9"/>
        <v>23.916666666666668</v>
      </c>
      <c r="AA19" s="2">
        <f>0</f>
        <v>0</v>
      </c>
      <c r="AB19" s="2">
        <f>0</f>
        <v>0</v>
      </c>
      <c r="AC19" s="31">
        <f t="shared" si="10"/>
        <v>0</v>
      </c>
      <c r="AD19" s="31">
        <f t="shared" si="11"/>
        <v>0</v>
      </c>
      <c r="AE19" s="2">
        <f t="shared" si="74"/>
        <v>2296</v>
      </c>
      <c r="AF19" s="34">
        <f t="shared" si="74"/>
        <v>2296</v>
      </c>
      <c r="AG19" s="35">
        <f t="shared" si="75"/>
        <v>2296</v>
      </c>
      <c r="AH19" s="36">
        <f t="shared" si="75"/>
        <v>2296</v>
      </c>
      <c r="AI19" s="37">
        <f t="shared" si="76"/>
        <v>0</v>
      </c>
      <c r="AJ19" s="38">
        <v>29</v>
      </c>
      <c r="AK19" s="39">
        <v>2</v>
      </c>
      <c r="AL19" s="39">
        <v>96</v>
      </c>
      <c r="AM19" s="39">
        <v>2296</v>
      </c>
      <c r="AN19" s="39">
        <f>0</f>
        <v>0</v>
      </c>
      <c r="AO19" s="39">
        <f>0</f>
        <v>0</v>
      </c>
      <c r="AP19" s="39">
        <f>0</f>
        <v>0</v>
      </c>
      <c r="AQ19" s="39">
        <f>0</f>
        <v>0</v>
      </c>
      <c r="AR19" s="39">
        <f>0</f>
        <v>0</v>
      </c>
      <c r="AS19" s="39">
        <f>0</f>
        <v>0</v>
      </c>
      <c r="AT19" s="39">
        <f>0</f>
        <v>0</v>
      </c>
      <c r="AU19" s="39">
        <f>0</f>
        <v>0</v>
      </c>
      <c r="AV19" s="39">
        <f>0</f>
        <v>0</v>
      </c>
      <c r="AW19" s="39">
        <f>0</f>
        <v>0</v>
      </c>
      <c r="AX19" s="39">
        <f>0</f>
        <v>0</v>
      </c>
      <c r="AY19" s="39">
        <f>0</f>
        <v>0</v>
      </c>
      <c r="AZ19" s="1"/>
    </row>
    <row r="20" spans="1:52" ht="18.75" thickBot="1">
      <c r="A20" s="83" t="s">
        <v>120</v>
      </c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5"/>
      <c r="N20" s="28"/>
      <c r="O20" s="90">
        <f>SUBTOTAL(9,O5:O19)</f>
        <v>118</v>
      </c>
      <c r="P20" s="91">
        <f>SUBTOTAL(9,P5:P19)</f>
        <v>94</v>
      </c>
      <c r="Q20" s="91">
        <f>SUBTOTAL(9,Q5:Q19)</f>
        <v>25</v>
      </c>
      <c r="R20" s="91">
        <f>SUBTOTAL(9,R5:R19)</f>
        <v>16</v>
      </c>
      <c r="S20" s="91">
        <f t="shared" ref="S20:T20" si="77">+O20/Q20</f>
        <v>4.72</v>
      </c>
      <c r="T20" s="91">
        <f t="shared" si="77"/>
        <v>5.875</v>
      </c>
      <c r="U20" s="91">
        <f>SUBTOTAL(9,U5:U19)</f>
        <v>1330</v>
      </c>
      <c r="V20" s="91">
        <f>SUBTOTAL(9,V5:V19)</f>
        <v>833</v>
      </c>
      <c r="W20" s="91">
        <f>SUBTOTAL(9,W5:W19)</f>
        <v>21964</v>
      </c>
      <c r="X20" s="91">
        <f>SUBTOTAL(9,X5:X19)</f>
        <v>15253.5</v>
      </c>
      <c r="Y20" s="91">
        <f t="shared" ref="Y20:Z20" si="78">+W20/U20</f>
        <v>16.514285714285716</v>
      </c>
      <c r="Z20" s="91">
        <f t="shared" si="78"/>
        <v>18.311524609843939</v>
      </c>
      <c r="AA20" s="91">
        <f>SUBTOTAL(9,AA5:AA19)</f>
        <v>1969</v>
      </c>
      <c r="AB20" s="91">
        <f>SUBTOTAL(9,AB5:AB19)</f>
        <v>298</v>
      </c>
      <c r="AC20" s="91">
        <f t="shared" ref="AC20:AD20" si="79">+AA20/U20</f>
        <v>1.4804511278195489</v>
      </c>
      <c r="AD20" s="91">
        <f t="shared" si="79"/>
        <v>0.35774309723889558</v>
      </c>
      <c r="AE20" s="91">
        <f t="shared" ref="AE20:AF20" si="80">+W20+AA20</f>
        <v>23933</v>
      </c>
      <c r="AF20" s="92">
        <f t="shared" si="80"/>
        <v>15551.5</v>
      </c>
      <c r="AG20" s="90">
        <f t="shared" ref="AG20:AH20" si="81">ROUNDUP(AE20,0)</f>
        <v>23933</v>
      </c>
      <c r="AH20" s="91">
        <f t="shared" si="81"/>
        <v>15552</v>
      </c>
      <c r="AI20" s="93">
        <f t="shared" ref="AI20" si="82">+AG20-AH20</f>
        <v>8381</v>
      </c>
      <c r="AJ20" s="94">
        <f>SUBTOTAL(9,AJ5:AJ19)</f>
        <v>102</v>
      </c>
      <c r="AK20" s="91">
        <f>SUBTOTAL(9,AK5:AK19)</f>
        <v>21</v>
      </c>
      <c r="AL20" s="91">
        <f>SUBTOTAL(9,AL5:AL19)</f>
        <v>1132</v>
      </c>
      <c r="AM20" s="91">
        <f>SUBTOTAL(9,AM5:AM19)</f>
        <v>19906</v>
      </c>
      <c r="AN20" s="91">
        <f>SUBTOTAL(9,AN5:AN19)</f>
        <v>14</v>
      </c>
      <c r="AO20" s="91">
        <f>SUBTOTAL(9,AO5:AO19)</f>
        <v>3</v>
      </c>
      <c r="AP20" s="91">
        <f>SUBTOTAL(9,AP5:AP19)</f>
        <v>164</v>
      </c>
      <c r="AQ20" s="91">
        <f>SUBTOTAL(9,AQ5:AQ19)</f>
        <v>3410</v>
      </c>
      <c r="AR20" s="91">
        <f>SUBTOTAL(9,AR5:AR19)</f>
        <v>0</v>
      </c>
      <c r="AS20" s="91">
        <f>SUBTOTAL(9,AS5:AS19)</f>
        <v>0</v>
      </c>
      <c r="AT20" s="91">
        <f>SUBTOTAL(9,AT5:AT19)</f>
        <v>0</v>
      </c>
      <c r="AU20" s="91">
        <f>SUBTOTAL(9,AU5:AU19)</f>
        <v>0</v>
      </c>
      <c r="AV20" s="91">
        <f>SUBTOTAL(9,AV5:AV19)</f>
        <v>2</v>
      </c>
      <c r="AW20" s="91">
        <f>SUBTOTAL(9,AW5:AW19)</f>
        <v>1</v>
      </c>
      <c r="AX20" s="91">
        <f>SUBTOTAL(9,AX5:AX19)</f>
        <v>34</v>
      </c>
      <c r="AY20" s="91">
        <f>SUBTOTAL(9,AY5:AY19)</f>
        <v>617</v>
      </c>
      <c r="AZ20" s="95"/>
    </row>
    <row r="22" spans="1:52">
      <c r="P22" s="49"/>
      <c r="AI22" s="49"/>
      <c r="AM22" s="49"/>
    </row>
    <row r="23" spans="1:52"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</row>
    <row r="24" spans="1:52">
      <c r="AL24" s="49"/>
    </row>
    <row r="28" spans="1:52"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</row>
  </sheetData>
  <autoFilter ref="A4:AZ19" xr:uid="{35C8B90E-6689-4EBD-9CE3-F7DB7D18CD06}"/>
  <mergeCells count="40">
    <mergeCell ref="A20:M20"/>
    <mergeCell ref="C2:C3"/>
    <mergeCell ref="D2:D3"/>
    <mergeCell ref="E2:E3"/>
    <mergeCell ref="F2:F3"/>
    <mergeCell ref="H2:H3"/>
    <mergeCell ref="I2:I3"/>
    <mergeCell ref="A2:A3"/>
    <mergeCell ref="B2:B3"/>
    <mergeCell ref="G2:G3"/>
    <mergeCell ref="J2:J3"/>
    <mergeCell ref="K2:K3"/>
    <mergeCell ref="L2:L3"/>
    <mergeCell ref="M2:M3"/>
    <mergeCell ref="AN2:AQ2"/>
    <mergeCell ref="AR2:AU2"/>
    <mergeCell ref="AV2:AY2"/>
    <mergeCell ref="AZ2:AZ3"/>
    <mergeCell ref="AF2:AF3"/>
    <mergeCell ref="AG2:AG3"/>
    <mergeCell ref="AH2:AH3"/>
    <mergeCell ref="AI2:AI3"/>
    <mergeCell ref="AJ2:AM2"/>
    <mergeCell ref="Z2:Z3"/>
    <mergeCell ref="AA2:AA3"/>
    <mergeCell ref="AC2:AC3"/>
    <mergeCell ref="AD2:AD3"/>
    <mergeCell ref="AE2:AE3"/>
    <mergeCell ref="AB2:AB3"/>
    <mergeCell ref="U2:U3"/>
    <mergeCell ref="V2:V3"/>
    <mergeCell ref="W2:W3"/>
    <mergeCell ref="X2:X3"/>
    <mergeCell ref="Y2:Y3"/>
    <mergeCell ref="T2:T3"/>
    <mergeCell ref="N2:N3"/>
    <mergeCell ref="O2:O3"/>
    <mergeCell ref="P2:P3"/>
    <mergeCell ref="R2:R3"/>
    <mergeCell ref="S2:S3"/>
  </mergeCells>
  <conditionalFormatting sqref="F4">
    <cfRule type="duplicateValues" dxfId="1" priority="2"/>
  </conditionalFormatting>
  <conditionalFormatting sqref="G1:G20"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db zriaďovateľ</vt:lpstr>
      <vt:lpstr>db školy</vt:lpstr>
      <vt:lpstr>'db zriaďovateľ'!Oblasť_tlače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Polónyiová Laura</dc:creator>
  <cp:lastModifiedBy>Hambálková Katarína</cp:lastModifiedBy>
  <cp:lastPrinted>2026-06-18T07:09:42Z</cp:lastPrinted>
  <dcterms:created xsi:type="dcterms:W3CDTF">2015-06-05T18:19:34Z</dcterms:created>
  <dcterms:modified xsi:type="dcterms:W3CDTF">2026-06-18T07:29:12Z</dcterms:modified>
</cp:coreProperties>
</file>