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.gejdosova\Desktop\MATURITY 2025\"/>
    </mc:Choice>
  </mc:AlternateContent>
  <xr:revisionPtr revIDLastSave="0" documentId="13_ncr:1_{A1AFBAE0-E56A-46DD-B71F-B7456FE0E232}" xr6:coauthVersionLast="36" xr6:coauthVersionMax="36" xr10:uidLastSave="{00000000-0000-0000-0000-000000000000}"/>
  <bookViews>
    <workbookView xWindow="0" yWindow="0" windowWidth="28800" windowHeight="11928" tabRatio="929" activeTab="4" xr2:uid="{C6323419-2F97-4336-9579-040CB34C059A}"/>
  </bookViews>
  <sheets>
    <sheet name="skoly_riedne.sk.ob.2024" sheetId="1" r:id="rId1"/>
    <sheet name="NIVAM_skoly_riadne.sk.ob." sheetId="2" r:id="rId2"/>
    <sheet name="skoly_mimor.sk.ob.2024" sheetId="4" r:id="rId3"/>
    <sheet name="NIVAM_skoly_mimoriad.sk.ob." sheetId="3" r:id="rId4"/>
    <sheet name="SUMAR_zriad.2024" sheetId="7" r:id="rId5"/>
  </sheets>
  <definedNames>
    <definedName name="_xlnm._FilterDatabase" localSheetId="3" hidden="1">NIVAM_skoly_mimoriad.sk.ob.!$A$2:$I$2</definedName>
    <definedName name="_xlnm._FilterDatabase" localSheetId="1" hidden="1">NIVAM_skoly_riadne.sk.ob.!$A$2:$I$2</definedName>
    <definedName name="_xlnm._FilterDatabase" localSheetId="2" hidden="1">skoly_mimor.sk.ob.2024!$A$4:$Z$458</definedName>
    <definedName name="_xlnm._FilterDatabase" localSheetId="0" hidden="1">skoly_riedne.sk.ob.2024!$A$2:$AA$779</definedName>
    <definedName name="k2r" localSheetId="2">#REF!</definedName>
    <definedName name="k2r">#REF!</definedName>
    <definedName name="kbs" localSheetId="2">#REF!</definedName>
    <definedName name="kbs">#REF!</definedName>
    <definedName name="kbzz" localSheetId="2">#REF!</definedName>
    <definedName name="kbzz">#REF!</definedName>
    <definedName name="kcvj" localSheetId="2">#REF!</definedName>
    <definedName name="kcvj">#REF!</definedName>
    <definedName name="kcvjzs" localSheetId="2">#REF!</definedName>
    <definedName name="kcvjzs">#REF!</definedName>
    <definedName name="kint" localSheetId="2">#REF!</definedName>
    <definedName name="kint">#REF!</definedName>
    <definedName name="kint1" localSheetId="2">#REF!</definedName>
    <definedName name="kint1">#REF!</definedName>
    <definedName name="kint2" localSheetId="2">#REF!</definedName>
    <definedName name="kint2">#REF!</definedName>
    <definedName name="kint3" localSheetId="2">#REF!</definedName>
    <definedName name="kint3">#REF!</definedName>
    <definedName name="kintms" localSheetId="2">#REF!</definedName>
    <definedName name="kintms">#REF!</definedName>
    <definedName name="kjnm" localSheetId="2">#REF!</definedName>
    <definedName name="kjnm">#REF!</definedName>
    <definedName name="kkat1" localSheetId="2">#REF!</definedName>
    <definedName name="kkat1">#REF!</definedName>
    <definedName name="kkat1zs" localSheetId="2">#REF!</definedName>
    <definedName name="kkat1zs">#REF!</definedName>
    <definedName name="kkat2" localSheetId="2">#REF!</definedName>
    <definedName name="kkat2">#REF!</definedName>
    <definedName name="kkat2zs" localSheetId="2">#REF!</definedName>
    <definedName name="kkat2zs">#REF!</definedName>
    <definedName name="kkat3" localSheetId="2">#REF!</definedName>
    <definedName name="kkat3">#REF!</definedName>
    <definedName name="kkat3zs" localSheetId="2">#REF!</definedName>
    <definedName name="kkat3zs">#REF!</definedName>
    <definedName name="kkat4" localSheetId="2">#REF!</definedName>
    <definedName name="kkat4">#REF!</definedName>
    <definedName name="kkat4zs" localSheetId="2">#REF!</definedName>
    <definedName name="kkat4zs">#REF!</definedName>
    <definedName name="kkat5" localSheetId="2">#REF!</definedName>
    <definedName name="kkat5">#REF!</definedName>
    <definedName name="kkat5zs" localSheetId="2">#REF!</definedName>
    <definedName name="kkat5zs">#REF!</definedName>
    <definedName name="kkat6" localSheetId="2">#REF!</definedName>
    <definedName name="kkat6">#REF!</definedName>
    <definedName name="kkat6zs" localSheetId="2">#REF!</definedName>
    <definedName name="kkat6zs">#REF!</definedName>
    <definedName name="knem1" localSheetId="2">#REF!</definedName>
    <definedName name="knem1">#REF!</definedName>
    <definedName name="knem2" localSheetId="2">#REF!</definedName>
    <definedName name="knem2">#REF!</definedName>
    <definedName name="knem3" localSheetId="2">#REF!</definedName>
    <definedName name="knem3">#REF!</definedName>
    <definedName name="knemms" localSheetId="2">#REF!</definedName>
    <definedName name="knemms">#REF!</definedName>
    <definedName name="knemskd1" localSheetId="2">#REF!</definedName>
    <definedName name="knemskd1">#REF!</definedName>
    <definedName name="knemskd2" localSheetId="2">#REF!</definedName>
    <definedName name="knemskd2">#REF!</definedName>
    <definedName name="knemskd3" localSheetId="2">#REF!</definedName>
    <definedName name="knemskd3">#REF!</definedName>
    <definedName name="knpa" localSheetId="2">#REF!</definedName>
    <definedName name="knpa">#REF!</definedName>
    <definedName name="knr" localSheetId="2">#REF!</definedName>
    <definedName name="knr">#REF!</definedName>
    <definedName name="knrptp" localSheetId="2">#REF!</definedName>
    <definedName name="knrptp">#REF!</definedName>
    <definedName name="KoefTeplo" localSheetId="2">#REF!</definedName>
    <definedName name="KoefTeplo">#REF!</definedName>
    <definedName name="kop" localSheetId="2">#REF!</definedName>
    <definedName name="kop">#REF!</definedName>
    <definedName name="kos" localSheetId="2">#REF!</definedName>
    <definedName name="kos">#REF!</definedName>
    <definedName name="kprax60" localSheetId="2">#REF!</definedName>
    <definedName name="kprax60">#REF!</definedName>
    <definedName name="kprax80" localSheetId="2">#REF!</definedName>
    <definedName name="kprax80">#REF!</definedName>
    <definedName name="krvp1" localSheetId="2">#REF!</definedName>
    <definedName name="krvp1">#REF!</definedName>
    <definedName name="ksf" localSheetId="2">#REF!</definedName>
    <definedName name="ksf">#REF!</definedName>
    <definedName name="ksgym1" localSheetId="2">#REF!</definedName>
    <definedName name="ksgym1">#REF!</definedName>
    <definedName name="ksgym2" localSheetId="2">#REF!</definedName>
    <definedName name="ksgym2">#REF!</definedName>
    <definedName name="ksgym3" localSheetId="2">#REF!</definedName>
    <definedName name="ksgym3">#REF!</definedName>
    <definedName name="ksportm1" localSheetId="2">#REF!</definedName>
    <definedName name="ksportm1">#REF!</definedName>
    <definedName name="ksportm2" localSheetId="2">#REF!</definedName>
    <definedName name="ksportm2">#REF!</definedName>
    <definedName name="ksportm3" localSheetId="2">#REF!</definedName>
    <definedName name="ksportm3">#REF!</definedName>
    <definedName name="ksskd" localSheetId="2">#REF!</definedName>
    <definedName name="ksskd">#REF!</definedName>
    <definedName name="kucast" localSheetId="2">#REF!</definedName>
    <definedName name="kucast">#REF!</definedName>
    <definedName name="kvaz1" localSheetId="2">#REF!</definedName>
    <definedName name="kvaz1">#REF!</definedName>
    <definedName name="kvaz2" localSheetId="2">#REF!</definedName>
    <definedName name="kvaz2">#REF!</definedName>
    <definedName name="kvs" localSheetId="2">#REF!</definedName>
    <definedName name="kvs">#REF!</definedName>
    <definedName name="msnorm" localSheetId="2">#REF!</definedName>
    <definedName name="msnorm">#REF!</definedName>
    <definedName name="Normativy" localSheetId="2">#REF!</definedName>
    <definedName name="Normativy">#REF!</definedName>
    <definedName name="NormativyTeplo" localSheetId="2">#REF!</definedName>
    <definedName name="NormativyTeplo">#REF!</definedName>
    <definedName name="_xlnm.Print_Area" localSheetId="3">NIVAM_skoly_mimoriad.sk.ob.!$A$1:$Z$12</definedName>
    <definedName name="_xlnm.Print_Area" localSheetId="1">NIVAM_skoly_riadne.sk.ob.!$A$1:$Z$21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54" i="4" l="1"/>
  <c r="V454" i="4"/>
  <c r="W454" i="4"/>
  <c r="X454" i="4"/>
  <c r="X453" i="4"/>
  <c r="W453" i="4"/>
  <c r="Y453" i="4" s="1"/>
  <c r="Z453" i="4" s="1"/>
  <c r="V453" i="4"/>
  <c r="T453" i="4"/>
  <c r="Y454" i="4" l="1"/>
  <c r="Z454" i="4" s="1"/>
  <c r="S458" i="4"/>
  <c r="R458" i="4"/>
  <c r="X333" i="4"/>
  <c r="W333" i="4"/>
  <c r="V333" i="4"/>
  <c r="T333" i="4"/>
  <c r="Y333" i="4" l="1"/>
  <c r="Z333" i="4" s="1"/>
  <c r="U458" i="4"/>
  <c r="Q458" i="4"/>
  <c r="P458" i="4"/>
  <c r="O458" i="4"/>
  <c r="N458" i="4"/>
  <c r="M458" i="4"/>
  <c r="L458" i="4"/>
  <c r="K458" i="4"/>
  <c r="J458" i="4"/>
  <c r="X457" i="4"/>
  <c r="W457" i="4"/>
  <c r="V457" i="4"/>
  <c r="T457" i="4"/>
  <c r="X456" i="4"/>
  <c r="W456" i="4"/>
  <c r="V456" i="4"/>
  <c r="T456" i="4"/>
  <c r="X455" i="4"/>
  <c r="W455" i="4"/>
  <c r="V455" i="4"/>
  <c r="T455" i="4"/>
  <c r="X452" i="4"/>
  <c r="W452" i="4"/>
  <c r="V452" i="4"/>
  <c r="T452" i="4"/>
  <c r="X451" i="4"/>
  <c r="W451" i="4"/>
  <c r="V451" i="4"/>
  <c r="T451" i="4"/>
  <c r="X450" i="4"/>
  <c r="W450" i="4"/>
  <c r="V450" i="4"/>
  <c r="T450" i="4"/>
  <c r="X449" i="4"/>
  <c r="W449" i="4"/>
  <c r="V449" i="4"/>
  <c r="T449" i="4"/>
  <c r="X448" i="4"/>
  <c r="W448" i="4"/>
  <c r="V448" i="4"/>
  <c r="T448" i="4"/>
  <c r="X447" i="4"/>
  <c r="W447" i="4"/>
  <c r="V447" i="4"/>
  <c r="T447" i="4"/>
  <c r="X446" i="4"/>
  <c r="W446" i="4"/>
  <c r="V446" i="4"/>
  <c r="T446" i="4"/>
  <c r="X445" i="4"/>
  <c r="W445" i="4"/>
  <c r="V445" i="4"/>
  <c r="T445" i="4"/>
  <c r="X444" i="4"/>
  <c r="W444" i="4"/>
  <c r="V444" i="4"/>
  <c r="T444" i="4"/>
  <c r="X443" i="4"/>
  <c r="W443" i="4"/>
  <c r="V443" i="4"/>
  <c r="T443" i="4"/>
  <c r="X442" i="4"/>
  <c r="W442" i="4"/>
  <c r="V442" i="4"/>
  <c r="T442" i="4"/>
  <c r="X441" i="4"/>
  <c r="W441" i="4"/>
  <c r="V441" i="4"/>
  <c r="T441" i="4"/>
  <c r="X440" i="4"/>
  <c r="W440" i="4"/>
  <c r="V440" i="4"/>
  <c r="T440" i="4"/>
  <c r="X439" i="4"/>
  <c r="W439" i="4"/>
  <c r="V439" i="4"/>
  <c r="T439" i="4"/>
  <c r="X438" i="4"/>
  <c r="W438" i="4"/>
  <c r="V438" i="4"/>
  <c r="T438" i="4"/>
  <c r="X437" i="4"/>
  <c r="W437" i="4"/>
  <c r="V437" i="4"/>
  <c r="T437" i="4"/>
  <c r="X436" i="4"/>
  <c r="W436" i="4"/>
  <c r="V436" i="4"/>
  <c r="T436" i="4"/>
  <c r="X435" i="4"/>
  <c r="W435" i="4"/>
  <c r="V435" i="4"/>
  <c r="T435" i="4"/>
  <c r="X434" i="4"/>
  <c r="W434" i="4"/>
  <c r="V434" i="4"/>
  <c r="T434" i="4"/>
  <c r="X433" i="4"/>
  <c r="W433" i="4"/>
  <c r="V433" i="4"/>
  <c r="T433" i="4"/>
  <c r="X432" i="4"/>
  <c r="W432" i="4"/>
  <c r="V432" i="4"/>
  <c r="T432" i="4"/>
  <c r="X431" i="4"/>
  <c r="W431" i="4"/>
  <c r="V431" i="4"/>
  <c r="T431" i="4"/>
  <c r="X430" i="4"/>
  <c r="W430" i="4"/>
  <c r="V430" i="4"/>
  <c r="T430" i="4"/>
  <c r="X429" i="4"/>
  <c r="W429" i="4"/>
  <c r="V429" i="4"/>
  <c r="T429" i="4"/>
  <c r="X428" i="4"/>
  <c r="W428" i="4"/>
  <c r="V428" i="4"/>
  <c r="T428" i="4"/>
  <c r="X427" i="4"/>
  <c r="W427" i="4"/>
  <c r="V427" i="4"/>
  <c r="T427" i="4"/>
  <c r="X426" i="4"/>
  <c r="W426" i="4"/>
  <c r="V426" i="4"/>
  <c r="T426" i="4"/>
  <c r="X425" i="4"/>
  <c r="W425" i="4"/>
  <c r="V425" i="4"/>
  <c r="T425" i="4"/>
  <c r="X424" i="4"/>
  <c r="W424" i="4"/>
  <c r="V424" i="4"/>
  <c r="T424" i="4"/>
  <c r="X423" i="4"/>
  <c r="W423" i="4"/>
  <c r="V423" i="4"/>
  <c r="T423" i="4"/>
  <c r="X422" i="4"/>
  <c r="W422" i="4"/>
  <c r="V422" i="4"/>
  <c r="T422" i="4"/>
  <c r="X421" i="4"/>
  <c r="W421" i="4"/>
  <c r="V421" i="4"/>
  <c r="T421" i="4"/>
  <c r="X420" i="4"/>
  <c r="W420" i="4"/>
  <c r="V420" i="4"/>
  <c r="T420" i="4"/>
  <c r="X419" i="4"/>
  <c r="W419" i="4"/>
  <c r="V419" i="4"/>
  <c r="T419" i="4"/>
  <c r="X418" i="4"/>
  <c r="W418" i="4"/>
  <c r="V418" i="4"/>
  <c r="T418" i="4"/>
  <c r="X417" i="4"/>
  <c r="W417" i="4"/>
  <c r="V417" i="4"/>
  <c r="T417" i="4"/>
  <c r="X416" i="4"/>
  <c r="W416" i="4"/>
  <c r="V416" i="4"/>
  <c r="T416" i="4"/>
  <c r="X415" i="4"/>
  <c r="W415" i="4"/>
  <c r="V415" i="4"/>
  <c r="T415" i="4"/>
  <c r="X414" i="4"/>
  <c r="W414" i="4"/>
  <c r="V414" i="4"/>
  <c r="T414" i="4"/>
  <c r="X413" i="4"/>
  <c r="W413" i="4"/>
  <c r="V413" i="4"/>
  <c r="T413" i="4"/>
  <c r="X412" i="4"/>
  <c r="W412" i="4"/>
  <c r="V412" i="4"/>
  <c r="T412" i="4"/>
  <c r="X411" i="4"/>
  <c r="W411" i="4"/>
  <c r="V411" i="4"/>
  <c r="T411" i="4"/>
  <c r="X410" i="4"/>
  <c r="W410" i="4"/>
  <c r="V410" i="4"/>
  <c r="T410" i="4"/>
  <c r="X409" i="4"/>
  <c r="W409" i="4"/>
  <c r="V409" i="4"/>
  <c r="T409" i="4"/>
  <c r="X408" i="4"/>
  <c r="W408" i="4"/>
  <c r="V408" i="4"/>
  <c r="T408" i="4"/>
  <c r="X407" i="4"/>
  <c r="W407" i="4"/>
  <c r="V407" i="4"/>
  <c r="T407" i="4"/>
  <c r="X406" i="4"/>
  <c r="W406" i="4"/>
  <c r="V406" i="4"/>
  <c r="T406" i="4"/>
  <c r="X405" i="4"/>
  <c r="W405" i="4"/>
  <c r="V405" i="4"/>
  <c r="T405" i="4"/>
  <c r="X404" i="4"/>
  <c r="W404" i="4"/>
  <c r="V404" i="4"/>
  <c r="T404" i="4"/>
  <c r="X403" i="4"/>
  <c r="W403" i="4"/>
  <c r="V403" i="4"/>
  <c r="T403" i="4"/>
  <c r="X402" i="4"/>
  <c r="W402" i="4"/>
  <c r="V402" i="4"/>
  <c r="T402" i="4"/>
  <c r="X401" i="4"/>
  <c r="W401" i="4"/>
  <c r="V401" i="4"/>
  <c r="T401" i="4"/>
  <c r="X400" i="4"/>
  <c r="W400" i="4"/>
  <c r="V400" i="4"/>
  <c r="T400" i="4"/>
  <c r="X399" i="4"/>
  <c r="W399" i="4"/>
  <c r="V399" i="4"/>
  <c r="T399" i="4"/>
  <c r="X398" i="4"/>
  <c r="W398" i="4"/>
  <c r="V398" i="4"/>
  <c r="T398" i="4"/>
  <c r="X397" i="4"/>
  <c r="W397" i="4"/>
  <c r="V397" i="4"/>
  <c r="T397" i="4"/>
  <c r="X396" i="4"/>
  <c r="W396" i="4"/>
  <c r="V396" i="4"/>
  <c r="T396" i="4"/>
  <c r="X395" i="4"/>
  <c r="W395" i="4"/>
  <c r="V395" i="4"/>
  <c r="T395" i="4"/>
  <c r="X394" i="4"/>
  <c r="W394" i="4"/>
  <c r="V394" i="4"/>
  <c r="T394" i="4"/>
  <c r="X393" i="4"/>
  <c r="W393" i="4"/>
  <c r="V393" i="4"/>
  <c r="T393" i="4"/>
  <c r="X392" i="4"/>
  <c r="W392" i="4"/>
  <c r="V392" i="4"/>
  <c r="T392" i="4"/>
  <c r="X391" i="4"/>
  <c r="W391" i="4"/>
  <c r="V391" i="4"/>
  <c r="T391" i="4"/>
  <c r="X390" i="4"/>
  <c r="W390" i="4"/>
  <c r="V390" i="4"/>
  <c r="T390" i="4"/>
  <c r="X389" i="4"/>
  <c r="W389" i="4"/>
  <c r="V389" i="4"/>
  <c r="T389" i="4"/>
  <c r="X388" i="4"/>
  <c r="W388" i="4"/>
  <c r="V388" i="4"/>
  <c r="T388" i="4"/>
  <c r="X387" i="4"/>
  <c r="W387" i="4"/>
  <c r="V387" i="4"/>
  <c r="T387" i="4"/>
  <c r="X386" i="4"/>
  <c r="W386" i="4"/>
  <c r="V386" i="4"/>
  <c r="T386" i="4"/>
  <c r="X385" i="4"/>
  <c r="W385" i="4"/>
  <c r="V385" i="4"/>
  <c r="T385" i="4"/>
  <c r="X384" i="4"/>
  <c r="W384" i="4"/>
  <c r="V384" i="4"/>
  <c r="T384" i="4"/>
  <c r="X383" i="4"/>
  <c r="W383" i="4"/>
  <c r="V383" i="4"/>
  <c r="T383" i="4"/>
  <c r="X382" i="4"/>
  <c r="W382" i="4"/>
  <c r="V382" i="4"/>
  <c r="T382" i="4"/>
  <c r="X381" i="4"/>
  <c r="W381" i="4"/>
  <c r="V381" i="4"/>
  <c r="T381" i="4"/>
  <c r="X380" i="4"/>
  <c r="W380" i="4"/>
  <c r="V380" i="4"/>
  <c r="T380" i="4"/>
  <c r="X379" i="4"/>
  <c r="W379" i="4"/>
  <c r="V379" i="4"/>
  <c r="T379" i="4"/>
  <c r="X378" i="4"/>
  <c r="W378" i="4"/>
  <c r="V378" i="4"/>
  <c r="T378" i="4"/>
  <c r="X377" i="4"/>
  <c r="W377" i="4"/>
  <c r="V377" i="4"/>
  <c r="T377" i="4"/>
  <c r="X376" i="4"/>
  <c r="W376" i="4"/>
  <c r="V376" i="4"/>
  <c r="T376" i="4"/>
  <c r="X375" i="4"/>
  <c r="W375" i="4"/>
  <c r="V375" i="4"/>
  <c r="T375" i="4"/>
  <c r="X374" i="4"/>
  <c r="W374" i="4"/>
  <c r="V374" i="4"/>
  <c r="T374" i="4"/>
  <c r="X373" i="4"/>
  <c r="W373" i="4"/>
  <c r="V373" i="4"/>
  <c r="T373" i="4"/>
  <c r="X372" i="4"/>
  <c r="W372" i="4"/>
  <c r="V372" i="4"/>
  <c r="T372" i="4"/>
  <c r="X371" i="4"/>
  <c r="W371" i="4"/>
  <c r="V371" i="4"/>
  <c r="T371" i="4"/>
  <c r="X370" i="4"/>
  <c r="W370" i="4"/>
  <c r="V370" i="4"/>
  <c r="T370" i="4"/>
  <c r="X369" i="4"/>
  <c r="W369" i="4"/>
  <c r="V369" i="4"/>
  <c r="T369" i="4"/>
  <c r="X368" i="4"/>
  <c r="W368" i="4"/>
  <c r="V368" i="4"/>
  <c r="T368" i="4"/>
  <c r="X367" i="4"/>
  <c r="W367" i="4"/>
  <c r="V367" i="4"/>
  <c r="T367" i="4"/>
  <c r="X366" i="4"/>
  <c r="W366" i="4"/>
  <c r="V366" i="4"/>
  <c r="T366" i="4"/>
  <c r="X365" i="4"/>
  <c r="W365" i="4"/>
  <c r="V365" i="4"/>
  <c r="T365" i="4"/>
  <c r="X364" i="4"/>
  <c r="W364" i="4"/>
  <c r="V364" i="4"/>
  <c r="T364" i="4"/>
  <c r="X363" i="4"/>
  <c r="W363" i="4"/>
  <c r="V363" i="4"/>
  <c r="T363" i="4"/>
  <c r="X362" i="4"/>
  <c r="W362" i="4"/>
  <c r="V362" i="4"/>
  <c r="T362" i="4"/>
  <c r="X361" i="4"/>
  <c r="W361" i="4"/>
  <c r="V361" i="4"/>
  <c r="T361" i="4"/>
  <c r="X360" i="4"/>
  <c r="W360" i="4"/>
  <c r="V360" i="4"/>
  <c r="T360" i="4"/>
  <c r="X359" i="4"/>
  <c r="W359" i="4"/>
  <c r="V359" i="4"/>
  <c r="T359" i="4"/>
  <c r="X358" i="4"/>
  <c r="W358" i="4"/>
  <c r="V358" i="4"/>
  <c r="T358" i="4"/>
  <c r="X357" i="4"/>
  <c r="W357" i="4"/>
  <c r="V357" i="4"/>
  <c r="T357" i="4"/>
  <c r="X356" i="4"/>
  <c r="W356" i="4"/>
  <c r="V356" i="4"/>
  <c r="T356" i="4"/>
  <c r="X355" i="4"/>
  <c r="W355" i="4"/>
  <c r="V355" i="4"/>
  <c r="T355" i="4"/>
  <c r="X354" i="4"/>
  <c r="W354" i="4"/>
  <c r="V354" i="4"/>
  <c r="T354" i="4"/>
  <c r="X353" i="4"/>
  <c r="W353" i="4"/>
  <c r="V353" i="4"/>
  <c r="T353" i="4"/>
  <c r="X352" i="4"/>
  <c r="W352" i="4"/>
  <c r="V352" i="4"/>
  <c r="T352" i="4"/>
  <c r="X351" i="4"/>
  <c r="W351" i="4"/>
  <c r="V351" i="4"/>
  <c r="T351" i="4"/>
  <c r="X350" i="4"/>
  <c r="W350" i="4"/>
  <c r="V350" i="4"/>
  <c r="T350" i="4"/>
  <c r="X349" i="4"/>
  <c r="W349" i="4"/>
  <c r="V349" i="4"/>
  <c r="T349" i="4"/>
  <c r="X348" i="4"/>
  <c r="W348" i="4"/>
  <c r="V348" i="4"/>
  <c r="T348" i="4"/>
  <c r="X347" i="4"/>
  <c r="W347" i="4"/>
  <c r="V347" i="4"/>
  <c r="T347" i="4"/>
  <c r="X346" i="4"/>
  <c r="W346" i="4"/>
  <c r="V346" i="4"/>
  <c r="T346" i="4"/>
  <c r="X345" i="4"/>
  <c r="W345" i="4"/>
  <c r="V345" i="4"/>
  <c r="T345" i="4"/>
  <c r="X344" i="4"/>
  <c r="W344" i="4"/>
  <c r="V344" i="4"/>
  <c r="T344" i="4"/>
  <c r="X343" i="4"/>
  <c r="W343" i="4"/>
  <c r="V343" i="4"/>
  <c r="T343" i="4"/>
  <c r="X342" i="4"/>
  <c r="W342" i="4"/>
  <c r="V342" i="4"/>
  <c r="T342" i="4"/>
  <c r="X341" i="4"/>
  <c r="W341" i="4"/>
  <c r="V341" i="4"/>
  <c r="T341" i="4"/>
  <c r="X340" i="4"/>
  <c r="W340" i="4"/>
  <c r="V340" i="4"/>
  <c r="T340" i="4"/>
  <c r="X339" i="4"/>
  <c r="W339" i="4"/>
  <c r="V339" i="4"/>
  <c r="T339" i="4"/>
  <c r="X338" i="4"/>
  <c r="W338" i="4"/>
  <c r="V338" i="4"/>
  <c r="T338" i="4"/>
  <c r="X337" i="4"/>
  <c r="W337" i="4"/>
  <c r="V337" i="4"/>
  <c r="T337" i="4"/>
  <c r="X336" i="4"/>
  <c r="W336" i="4"/>
  <c r="V336" i="4"/>
  <c r="T336" i="4"/>
  <c r="X335" i="4"/>
  <c r="W335" i="4"/>
  <c r="V335" i="4"/>
  <c r="T335" i="4"/>
  <c r="X334" i="4"/>
  <c r="W334" i="4"/>
  <c r="V334" i="4"/>
  <c r="T334" i="4"/>
  <c r="X332" i="4"/>
  <c r="W332" i="4"/>
  <c r="V332" i="4"/>
  <c r="T332" i="4"/>
  <c r="X331" i="4"/>
  <c r="W331" i="4"/>
  <c r="V331" i="4"/>
  <c r="T331" i="4"/>
  <c r="X330" i="4"/>
  <c r="T330" i="4"/>
  <c r="X327" i="4"/>
  <c r="W327" i="4"/>
  <c r="V327" i="4"/>
  <c r="T327" i="4"/>
  <c r="X326" i="4"/>
  <c r="W326" i="4"/>
  <c r="V326" i="4"/>
  <c r="T326" i="4"/>
  <c r="Z325" i="4"/>
  <c r="X324" i="4"/>
  <c r="W324" i="4"/>
  <c r="V324" i="4"/>
  <c r="T324" i="4"/>
  <c r="X322" i="4"/>
  <c r="W322" i="4"/>
  <c r="V322" i="4"/>
  <c r="T322" i="4"/>
  <c r="Z321" i="4"/>
  <c r="X320" i="4"/>
  <c r="W320" i="4"/>
  <c r="V320" i="4"/>
  <c r="T320" i="4"/>
  <c r="X319" i="4"/>
  <c r="W319" i="4"/>
  <c r="V319" i="4"/>
  <c r="T319" i="4"/>
  <c r="X317" i="4"/>
  <c r="W317" i="4"/>
  <c r="V317" i="4"/>
  <c r="T317" i="4"/>
  <c r="X316" i="4"/>
  <c r="W316" i="4"/>
  <c r="V316" i="4"/>
  <c r="T316" i="4"/>
  <c r="X315" i="4"/>
  <c r="W315" i="4"/>
  <c r="V315" i="4"/>
  <c r="T315" i="4"/>
  <c r="X312" i="4"/>
  <c r="W312" i="4"/>
  <c r="V312" i="4"/>
  <c r="T312" i="4"/>
  <c r="X311" i="4"/>
  <c r="W311" i="4"/>
  <c r="V311" i="4"/>
  <c r="T311" i="4"/>
  <c r="X308" i="4"/>
  <c r="W308" i="4"/>
  <c r="V308" i="4"/>
  <c r="T308" i="4"/>
  <c r="Z306" i="4"/>
  <c r="Z302" i="4"/>
  <c r="Z298" i="4"/>
  <c r="Z297" i="4"/>
  <c r="Z295" i="4"/>
  <c r="X293" i="4"/>
  <c r="W293" i="4"/>
  <c r="V293" i="4"/>
  <c r="T293" i="4"/>
  <c r="Z287" i="4"/>
  <c r="X286" i="4"/>
  <c r="W286" i="4"/>
  <c r="V286" i="4"/>
  <c r="T286" i="4"/>
  <c r="X284" i="4"/>
  <c r="V284" i="4"/>
  <c r="T284" i="4"/>
  <c r="X283" i="4"/>
  <c r="W283" i="4"/>
  <c r="V283" i="4"/>
  <c r="T283" i="4"/>
  <c r="X282" i="4"/>
  <c r="W282" i="4"/>
  <c r="V282" i="4"/>
  <c r="T282" i="4"/>
  <c r="X281" i="4"/>
  <c r="W281" i="4"/>
  <c r="V281" i="4"/>
  <c r="T281" i="4"/>
  <c r="X280" i="4"/>
  <c r="W280" i="4"/>
  <c r="V280" i="4"/>
  <c r="T280" i="4"/>
  <c r="X279" i="4"/>
  <c r="W279" i="4"/>
  <c r="V279" i="4"/>
  <c r="T279" i="4"/>
  <c r="X278" i="4"/>
  <c r="W278" i="4"/>
  <c r="V278" i="4"/>
  <c r="T278" i="4"/>
  <c r="X277" i="4"/>
  <c r="W277" i="4"/>
  <c r="V277" i="4"/>
  <c r="T277" i="4"/>
  <c r="X276" i="4"/>
  <c r="W276" i="4"/>
  <c r="V276" i="4"/>
  <c r="T276" i="4"/>
  <c r="X275" i="4"/>
  <c r="W275" i="4"/>
  <c r="V275" i="4"/>
  <c r="T275" i="4"/>
  <c r="X274" i="4"/>
  <c r="W274" i="4"/>
  <c r="V274" i="4"/>
  <c r="T274" i="4"/>
  <c r="X273" i="4"/>
  <c r="W273" i="4"/>
  <c r="V273" i="4"/>
  <c r="T273" i="4"/>
  <c r="X272" i="4"/>
  <c r="W272" i="4"/>
  <c r="V272" i="4"/>
  <c r="T272" i="4"/>
  <c r="X271" i="4"/>
  <c r="W271" i="4"/>
  <c r="V271" i="4"/>
  <c r="T271" i="4"/>
  <c r="X270" i="4"/>
  <c r="W270" i="4"/>
  <c r="V270" i="4"/>
  <c r="T270" i="4"/>
  <c r="X269" i="4"/>
  <c r="W269" i="4"/>
  <c r="V269" i="4"/>
  <c r="T269" i="4"/>
  <c r="X268" i="4"/>
  <c r="W268" i="4"/>
  <c r="V268" i="4"/>
  <c r="T268" i="4"/>
  <c r="X267" i="4"/>
  <c r="W267" i="4"/>
  <c r="V267" i="4"/>
  <c r="T267" i="4"/>
  <c r="X266" i="4"/>
  <c r="W266" i="4"/>
  <c r="V266" i="4"/>
  <c r="T266" i="4"/>
  <c r="X265" i="4"/>
  <c r="W265" i="4"/>
  <c r="V265" i="4"/>
  <c r="T265" i="4"/>
  <c r="X264" i="4"/>
  <c r="W264" i="4"/>
  <c r="V264" i="4"/>
  <c r="T264" i="4"/>
  <c r="X263" i="4"/>
  <c r="W263" i="4"/>
  <c r="V263" i="4"/>
  <c r="T263" i="4"/>
  <c r="X262" i="4"/>
  <c r="W262" i="4"/>
  <c r="V262" i="4"/>
  <c r="T262" i="4"/>
  <c r="X261" i="4"/>
  <c r="W261" i="4"/>
  <c r="V261" i="4"/>
  <c r="T261" i="4"/>
  <c r="X260" i="4"/>
  <c r="W260" i="4"/>
  <c r="V260" i="4"/>
  <c r="T260" i="4"/>
  <c r="X259" i="4"/>
  <c r="W259" i="4"/>
  <c r="V259" i="4"/>
  <c r="T259" i="4"/>
  <c r="X258" i="4"/>
  <c r="W258" i="4"/>
  <c r="V258" i="4"/>
  <c r="T258" i="4"/>
  <c r="X257" i="4"/>
  <c r="W257" i="4"/>
  <c r="V257" i="4"/>
  <c r="T257" i="4"/>
  <c r="X256" i="4"/>
  <c r="W256" i="4"/>
  <c r="V256" i="4"/>
  <c r="T256" i="4"/>
  <c r="X255" i="4"/>
  <c r="W255" i="4"/>
  <c r="V255" i="4"/>
  <c r="T255" i="4"/>
  <c r="X254" i="4"/>
  <c r="W254" i="4"/>
  <c r="V254" i="4"/>
  <c r="T254" i="4"/>
  <c r="X253" i="4"/>
  <c r="W253" i="4"/>
  <c r="V253" i="4"/>
  <c r="T253" i="4"/>
  <c r="X252" i="4"/>
  <c r="W252" i="4"/>
  <c r="V252" i="4"/>
  <c r="T252" i="4"/>
  <c r="X251" i="4"/>
  <c r="W251" i="4"/>
  <c r="V251" i="4"/>
  <c r="T251" i="4"/>
  <c r="X250" i="4"/>
  <c r="W250" i="4"/>
  <c r="V250" i="4"/>
  <c r="T250" i="4"/>
  <c r="X249" i="4"/>
  <c r="W249" i="4"/>
  <c r="V249" i="4"/>
  <c r="T249" i="4"/>
  <c r="X248" i="4"/>
  <c r="W248" i="4"/>
  <c r="V248" i="4"/>
  <c r="T248" i="4"/>
  <c r="X247" i="4"/>
  <c r="W247" i="4"/>
  <c r="V247" i="4"/>
  <c r="T247" i="4"/>
  <c r="X246" i="4"/>
  <c r="W246" i="4"/>
  <c r="V246" i="4"/>
  <c r="T246" i="4"/>
  <c r="X245" i="4"/>
  <c r="W245" i="4"/>
  <c r="V245" i="4"/>
  <c r="T245" i="4"/>
  <c r="X244" i="4"/>
  <c r="W244" i="4"/>
  <c r="V244" i="4"/>
  <c r="T244" i="4"/>
  <c r="X243" i="4"/>
  <c r="W243" i="4"/>
  <c r="V243" i="4"/>
  <c r="T243" i="4"/>
  <c r="X242" i="4"/>
  <c r="W242" i="4"/>
  <c r="V242" i="4"/>
  <c r="T242" i="4"/>
  <c r="X241" i="4"/>
  <c r="W241" i="4"/>
  <c r="V241" i="4"/>
  <c r="T241" i="4"/>
  <c r="X240" i="4"/>
  <c r="W240" i="4"/>
  <c r="V240" i="4"/>
  <c r="T240" i="4"/>
  <c r="X239" i="4"/>
  <c r="W239" i="4"/>
  <c r="V239" i="4"/>
  <c r="T239" i="4"/>
  <c r="X238" i="4"/>
  <c r="W238" i="4"/>
  <c r="V238" i="4"/>
  <c r="T238" i="4"/>
  <c r="X237" i="4"/>
  <c r="W237" i="4"/>
  <c r="V237" i="4"/>
  <c r="T237" i="4"/>
  <c r="X236" i="4"/>
  <c r="W236" i="4"/>
  <c r="V236" i="4"/>
  <c r="T236" i="4"/>
  <c r="X235" i="4"/>
  <c r="W235" i="4"/>
  <c r="V235" i="4"/>
  <c r="T235" i="4"/>
  <c r="X234" i="4"/>
  <c r="W234" i="4"/>
  <c r="V234" i="4"/>
  <c r="T234" i="4"/>
  <c r="X233" i="4"/>
  <c r="W233" i="4"/>
  <c r="V233" i="4"/>
  <c r="T233" i="4"/>
  <c r="X232" i="4"/>
  <c r="W232" i="4"/>
  <c r="V232" i="4"/>
  <c r="T232" i="4"/>
  <c r="X231" i="4"/>
  <c r="W231" i="4"/>
  <c r="V231" i="4"/>
  <c r="T231" i="4"/>
  <c r="X230" i="4"/>
  <c r="W230" i="4"/>
  <c r="V230" i="4"/>
  <c r="T230" i="4"/>
  <c r="X229" i="4"/>
  <c r="W229" i="4"/>
  <c r="V229" i="4"/>
  <c r="T229" i="4"/>
  <c r="X228" i="4"/>
  <c r="W228" i="4"/>
  <c r="V228" i="4"/>
  <c r="T228" i="4"/>
  <c r="X227" i="4"/>
  <c r="W227" i="4"/>
  <c r="V227" i="4"/>
  <c r="T227" i="4"/>
  <c r="X226" i="4"/>
  <c r="W226" i="4"/>
  <c r="V226" i="4"/>
  <c r="T226" i="4"/>
  <c r="X225" i="4"/>
  <c r="W225" i="4"/>
  <c r="V225" i="4"/>
  <c r="T225" i="4"/>
  <c r="X224" i="4"/>
  <c r="W224" i="4"/>
  <c r="V224" i="4"/>
  <c r="T224" i="4"/>
  <c r="X223" i="4"/>
  <c r="W223" i="4"/>
  <c r="V223" i="4"/>
  <c r="T223" i="4"/>
  <c r="X222" i="4"/>
  <c r="W222" i="4"/>
  <c r="V222" i="4"/>
  <c r="T222" i="4"/>
  <c r="X220" i="4"/>
  <c r="W220" i="4"/>
  <c r="V220" i="4"/>
  <c r="T220" i="4"/>
  <c r="X219" i="4"/>
  <c r="W219" i="4"/>
  <c r="V219" i="4"/>
  <c r="T219" i="4"/>
  <c r="X218" i="4"/>
  <c r="W218" i="4"/>
  <c r="V218" i="4"/>
  <c r="T218" i="4"/>
  <c r="X217" i="4"/>
  <c r="W217" i="4"/>
  <c r="V217" i="4"/>
  <c r="T217" i="4"/>
  <c r="X216" i="4"/>
  <c r="W216" i="4"/>
  <c r="V216" i="4"/>
  <c r="T216" i="4"/>
  <c r="X215" i="4"/>
  <c r="W215" i="4"/>
  <c r="V215" i="4"/>
  <c r="T215" i="4"/>
  <c r="X214" i="4"/>
  <c r="W214" i="4"/>
  <c r="V214" i="4"/>
  <c r="T214" i="4"/>
  <c r="X213" i="4"/>
  <c r="W213" i="4"/>
  <c r="V213" i="4"/>
  <c r="T213" i="4"/>
  <c r="X212" i="4"/>
  <c r="W212" i="4"/>
  <c r="V212" i="4"/>
  <c r="T212" i="4"/>
  <c r="X211" i="4"/>
  <c r="W211" i="4"/>
  <c r="V211" i="4"/>
  <c r="T211" i="4"/>
  <c r="X210" i="4"/>
  <c r="W210" i="4"/>
  <c r="V210" i="4"/>
  <c r="T210" i="4"/>
  <c r="X209" i="4"/>
  <c r="W209" i="4"/>
  <c r="V209" i="4"/>
  <c r="T209" i="4"/>
  <c r="X208" i="4"/>
  <c r="W208" i="4"/>
  <c r="V208" i="4"/>
  <c r="T208" i="4"/>
  <c r="X207" i="4"/>
  <c r="W207" i="4"/>
  <c r="V207" i="4"/>
  <c r="T207" i="4"/>
  <c r="X206" i="4"/>
  <c r="W206" i="4"/>
  <c r="V206" i="4"/>
  <c r="T206" i="4"/>
  <c r="X205" i="4"/>
  <c r="W205" i="4"/>
  <c r="V205" i="4"/>
  <c r="T205" i="4"/>
  <c r="X204" i="4"/>
  <c r="W204" i="4"/>
  <c r="V204" i="4"/>
  <c r="T204" i="4"/>
  <c r="X203" i="4"/>
  <c r="W203" i="4"/>
  <c r="V203" i="4"/>
  <c r="T203" i="4"/>
  <c r="X202" i="4"/>
  <c r="W202" i="4"/>
  <c r="V202" i="4"/>
  <c r="T202" i="4"/>
  <c r="X201" i="4"/>
  <c r="W201" i="4"/>
  <c r="V201" i="4"/>
  <c r="T201" i="4"/>
  <c r="X200" i="4"/>
  <c r="W200" i="4"/>
  <c r="V200" i="4"/>
  <c r="T200" i="4"/>
  <c r="X199" i="4"/>
  <c r="W199" i="4"/>
  <c r="V199" i="4"/>
  <c r="T199" i="4"/>
  <c r="X198" i="4"/>
  <c r="W198" i="4"/>
  <c r="V198" i="4"/>
  <c r="T198" i="4"/>
  <c r="X197" i="4"/>
  <c r="W197" i="4"/>
  <c r="V197" i="4"/>
  <c r="T197" i="4"/>
  <c r="X196" i="4"/>
  <c r="W196" i="4"/>
  <c r="V196" i="4"/>
  <c r="T196" i="4"/>
  <c r="X195" i="4"/>
  <c r="W195" i="4"/>
  <c r="V195" i="4"/>
  <c r="T195" i="4"/>
  <c r="X194" i="4"/>
  <c r="W194" i="4"/>
  <c r="V194" i="4"/>
  <c r="T194" i="4"/>
  <c r="X193" i="4"/>
  <c r="W193" i="4"/>
  <c r="V193" i="4"/>
  <c r="T193" i="4"/>
  <c r="X192" i="4"/>
  <c r="W192" i="4"/>
  <c r="V192" i="4"/>
  <c r="T192" i="4"/>
  <c r="X191" i="4"/>
  <c r="W191" i="4"/>
  <c r="V191" i="4"/>
  <c r="T191" i="4"/>
  <c r="X190" i="4"/>
  <c r="W190" i="4"/>
  <c r="V190" i="4"/>
  <c r="T190" i="4"/>
  <c r="X189" i="4"/>
  <c r="W189" i="4"/>
  <c r="V189" i="4"/>
  <c r="T189" i="4"/>
  <c r="X188" i="4"/>
  <c r="W188" i="4"/>
  <c r="V188" i="4"/>
  <c r="T188" i="4"/>
  <c r="X187" i="4"/>
  <c r="W187" i="4"/>
  <c r="V187" i="4"/>
  <c r="T187" i="4"/>
  <c r="X186" i="4"/>
  <c r="W186" i="4"/>
  <c r="V186" i="4"/>
  <c r="T186" i="4"/>
  <c r="X185" i="4"/>
  <c r="W185" i="4"/>
  <c r="V185" i="4"/>
  <c r="T185" i="4"/>
  <c r="X184" i="4"/>
  <c r="W184" i="4"/>
  <c r="V184" i="4"/>
  <c r="T184" i="4"/>
  <c r="X183" i="4"/>
  <c r="W183" i="4"/>
  <c r="V183" i="4"/>
  <c r="T183" i="4"/>
  <c r="X182" i="4"/>
  <c r="W182" i="4"/>
  <c r="V182" i="4"/>
  <c r="T182" i="4"/>
  <c r="X181" i="4"/>
  <c r="W181" i="4"/>
  <c r="V181" i="4"/>
  <c r="T181" i="4"/>
  <c r="X180" i="4"/>
  <c r="W180" i="4"/>
  <c r="V180" i="4"/>
  <c r="T180" i="4"/>
  <c r="X179" i="4"/>
  <c r="W179" i="4"/>
  <c r="V179" i="4"/>
  <c r="T179" i="4"/>
  <c r="X178" i="4"/>
  <c r="W178" i="4"/>
  <c r="V178" i="4"/>
  <c r="T178" i="4"/>
  <c r="X177" i="4"/>
  <c r="W177" i="4"/>
  <c r="V177" i="4"/>
  <c r="T177" i="4"/>
  <c r="X176" i="4"/>
  <c r="W176" i="4"/>
  <c r="V176" i="4"/>
  <c r="T176" i="4"/>
  <c r="X175" i="4"/>
  <c r="W175" i="4"/>
  <c r="V175" i="4"/>
  <c r="T175" i="4"/>
  <c r="X174" i="4"/>
  <c r="W174" i="4"/>
  <c r="V174" i="4"/>
  <c r="T174" i="4"/>
  <c r="X173" i="4"/>
  <c r="W173" i="4"/>
  <c r="V173" i="4"/>
  <c r="T173" i="4"/>
  <c r="X172" i="4"/>
  <c r="W172" i="4"/>
  <c r="V172" i="4"/>
  <c r="T172" i="4"/>
  <c r="X171" i="4"/>
  <c r="W171" i="4"/>
  <c r="V171" i="4"/>
  <c r="T171" i="4"/>
  <c r="X170" i="4"/>
  <c r="W170" i="4"/>
  <c r="V170" i="4"/>
  <c r="T170" i="4"/>
  <c r="X169" i="4"/>
  <c r="W169" i="4"/>
  <c r="V169" i="4"/>
  <c r="T169" i="4"/>
  <c r="X168" i="4"/>
  <c r="W168" i="4"/>
  <c r="V168" i="4"/>
  <c r="T168" i="4"/>
  <c r="X167" i="4"/>
  <c r="W167" i="4"/>
  <c r="V167" i="4"/>
  <c r="T167" i="4"/>
  <c r="X166" i="4"/>
  <c r="W166" i="4"/>
  <c r="V166" i="4"/>
  <c r="T166" i="4"/>
  <c r="X165" i="4"/>
  <c r="W165" i="4"/>
  <c r="V165" i="4"/>
  <c r="T165" i="4"/>
  <c r="X164" i="4"/>
  <c r="W164" i="4"/>
  <c r="V164" i="4"/>
  <c r="T164" i="4"/>
  <c r="X163" i="4"/>
  <c r="W163" i="4"/>
  <c r="V163" i="4"/>
  <c r="T163" i="4"/>
  <c r="X162" i="4"/>
  <c r="W162" i="4"/>
  <c r="V162" i="4"/>
  <c r="T162" i="4"/>
  <c r="X161" i="4"/>
  <c r="W161" i="4"/>
  <c r="V161" i="4"/>
  <c r="T161" i="4"/>
  <c r="X160" i="4"/>
  <c r="W160" i="4"/>
  <c r="V160" i="4"/>
  <c r="T160" i="4"/>
  <c r="X159" i="4"/>
  <c r="W159" i="4"/>
  <c r="V159" i="4"/>
  <c r="T159" i="4"/>
  <c r="X158" i="4"/>
  <c r="W158" i="4"/>
  <c r="V158" i="4"/>
  <c r="T158" i="4"/>
  <c r="X157" i="4"/>
  <c r="W157" i="4"/>
  <c r="V157" i="4"/>
  <c r="T157" i="4"/>
  <c r="X156" i="4"/>
  <c r="W156" i="4"/>
  <c r="V156" i="4"/>
  <c r="T156" i="4"/>
  <c r="X155" i="4"/>
  <c r="W155" i="4"/>
  <c r="V155" i="4"/>
  <c r="T155" i="4"/>
  <c r="X154" i="4"/>
  <c r="W154" i="4"/>
  <c r="V154" i="4"/>
  <c r="T154" i="4"/>
  <c r="X153" i="4"/>
  <c r="W153" i="4"/>
  <c r="V153" i="4"/>
  <c r="T153" i="4"/>
  <c r="X152" i="4"/>
  <c r="W152" i="4"/>
  <c r="V152" i="4"/>
  <c r="T152" i="4"/>
  <c r="X151" i="4"/>
  <c r="W151" i="4"/>
  <c r="V151" i="4"/>
  <c r="T151" i="4"/>
  <c r="X150" i="4"/>
  <c r="W150" i="4"/>
  <c r="V150" i="4"/>
  <c r="T150" i="4"/>
  <c r="X149" i="4"/>
  <c r="W149" i="4"/>
  <c r="V149" i="4"/>
  <c r="T149" i="4"/>
  <c r="X148" i="4"/>
  <c r="W148" i="4"/>
  <c r="V148" i="4"/>
  <c r="T148" i="4"/>
  <c r="X147" i="4"/>
  <c r="W147" i="4"/>
  <c r="V147" i="4"/>
  <c r="T147" i="4"/>
  <c r="X146" i="4"/>
  <c r="W146" i="4"/>
  <c r="V146" i="4"/>
  <c r="T146" i="4"/>
  <c r="X145" i="4"/>
  <c r="W145" i="4"/>
  <c r="V145" i="4"/>
  <c r="T145" i="4"/>
  <c r="X144" i="4"/>
  <c r="W144" i="4"/>
  <c r="V144" i="4"/>
  <c r="T144" i="4"/>
  <c r="X143" i="4"/>
  <c r="W143" i="4"/>
  <c r="V143" i="4"/>
  <c r="T143" i="4"/>
  <c r="X142" i="4"/>
  <c r="W142" i="4"/>
  <c r="V142" i="4"/>
  <c r="T142" i="4"/>
  <c r="X141" i="4"/>
  <c r="W141" i="4"/>
  <c r="V141" i="4"/>
  <c r="T141" i="4"/>
  <c r="X140" i="4"/>
  <c r="W140" i="4"/>
  <c r="V140" i="4"/>
  <c r="T140" i="4"/>
  <c r="X139" i="4"/>
  <c r="W139" i="4"/>
  <c r="V139" i="4"/>
  <c r="T139" i="4"/>
  <c r="X138" i="4"/>
  <c r="W138" i="4"/>
  <c r="V138" i="4"/>
  <c r="T138" i="4"/>
  <c r="X137" i="4"/>
  <c r="W137" i="4"/>
  <c r="V137" i="4"/>
  <c r="T137" i="4"/>
  <c r="X136" i="4"/>
  <c r="W136" i="4"/>
  <c r="V136" i="4"/>
  <c r="T136" i="4"/>
  <c r="X135" i="4"/>
  <c r="W135" i="4"/>
  <c r="V135" i="4"/>
  <c r="T135" i="4"/>
  <c r="X134" i="4"/>
  <c r="W134" i="4"/>
  <c r="V134" i="4"/>
  <c r="T134" i="4"/>
  <c r="X133" i="4"/>
  <c r="W133" i="4"/>
  <c r="V133" i="4"/>
  <c r="T133" i="4"/>
  <c r="X132" i="4"/>
  <c r="W132" i="4"/>
  <c r="V132" i="4"/>
  <c r="T132" i="4"/>
  <c r="X131" i="4"/>
  <c r="W131" i="4"/>
  <c r="V131" i="4"/>
  <c r="T131" i="4"/>
  <c r="X130" i="4"/>
  <c r="W130" i="4"/>
  <c r="V130" i="4"/>
  <c r="T130" i="4"/>
  <c r="X129" i="4"/>
  <c r="W129" i="4"/>
  <c r="V129" i="4"/>
  <c r="T129" i="4"/>
  <c r="X128" i="4"/>
  <c r="W128" i="4"/>
  <c r="V128" i="4"/>
  <c r="T128" i="4"/>
  <c r="X127" i="4"/>
  <c r="W127" i="4"/>
  <c r="V127" i="4"/>
  <c r="T127" i="4"/>
  <c r="X126" i="4"/>
  <c r="W126" i="4"/>
  <c r="V126" i="4"/>
  <c r="T126" i="4"/>
  <c r="X125" i="4"/>
  <c r="W125" i="4"/>
  <c r="V125" i="4"/>
  <c r="T125" i="4"/>
  <c r="X124" i="4"/>
  <c r="W124" i="4"/>
  <c r="V124" i="4"/>
  <c r="T124" i="4"/>
  <c r="X123" i="4"/>
  <c r="W123" i="4"/>
  <c r="V123" i="4"/>
  <c r="T123" i="4"/>
  <c r="X122" i="4"/>
  <c r="W122" i="4"/>
  <c r="V122" i="4"/>
  <c r="T122" i="4"/>
  <c r="X121" i="4"/>
  <c r="W121" i="4"/>
  <c r="V121" i="4"/>
  <c r="T121" i="4"/>
  <c r="X120" i="4"/>
  <c r="W120" i="4"/>
  <c r="V120" i="4"/>
  <c r="T120" i="4"/>
  <c r="X119" i="4"/>
  <c r="W119" i="4"/>
  <c r="V119" i="4"/>
  <c r="T119" i="4"/>
  <c r="X118" i="4"/>
  <c r="W118" i="4"/>
  <c r="V118" i="4"/>
  <c r="T118" i="4"/>
  <c r="X117" i="4"/>
  <c r="W117" i="4"/>
  <c r="V117" i="4"/>
  <c r="T117" i="4"/>
  <c r="X116" i="4"/>
  <c r="W116" i="4"/>
  <c r="V116" i="4"/>
  <c r="T116" i="4"/>
  <c r="X115" i="4"/>
  <c r="W115" i="4"/>
  <c r="V115" i="4"/>
  <c r="T115" i="4"/>
  <c r="X114" i="4"/>
  <c r="W114" i="4"/>
  <c r="V114" i="4"/>
  <c r="T114" i="4"/>
  <c r="X113" i="4"/>
  <c r="W113" i="4"/>
  <c r="V113" i="4"/>
  <c r="T113" i="4"/>
  <c r="X112" i="4"/>
  <c r="W112" i="4"/>
  <c r="V112" i="4"/>
  <c r="T112" i="4"/>
  <c r="X111" i="4"/>
  <c r="W111" i="4"/>
  <c r="V111" i="4"/>
  <c r="T111" i="4"/>
  <c r="X110" i="4"/>
  <c r="W110" i="4"/>
  <c r="V110" i="4"/>
  <c r="T110" i="4"/>
  <c r="X109" i="4"/>
  <c r="W109" i="4"/>
  <c r="V109" i="4"/>
  <c r="T109" i="4"/>
  <c r="X108" i="4"/>
  <c r="W108" i="4"/>
  <c r="V108" i="4"/>
  <c r="T108" i="4"/>
  <c r="X107" i="4"/>
  <c r="W107" i="4"/>
  <c r="V107" i="4"/>
  <c r="T107" i="4"/>
  <c r="X106" i="4"/>
  <c r="W106" i="4"/>
  <c r="V106" i="4"/>
  <c r="T106" i="4"/>
  <c r="X105" i="4"/>
  <c r="W105" i="4"/>
  <c r="V105" i="4"/>
  <c r="T105" i="4"/>
  <c r="X104" i="4"/>
  <c r="W104" i="4"/>
  <c r="V104" i="4"/>
  <c r="T104" i="4"/>
  <c r="X103" i="4"/>
  <c r="W103" i="4"/>
  <c r="V103" i="4"/>
  <c r="T103" i="4"/>
  <c r="X102" i="4"/>
  <c r="W102" i="4"/>
  <c r="V102" i="4"/>
  <c r="T102" i="4"/>
  <c r="X101" i="4"/>
  <c r="W101" i="4"/>
  <c r="V101" i="4"/>
  <c r="T101" i="4"/>
  <c r="X100" i="4"/>
  <c r="W100" i="4"/>
  <c r="V100" i="4"/>
  <c r="T100" i="4"/>
  <c r="X99" i="4"/>
  <c r="W99" i="4"/>
  <c r="V99" i="4"/>
  <c r="T99" i="4"/>
  <c r="X98" i="4"/>
  <c r="W98" i="4"/>
  <c r="V98" i="4"/>
  <c r="T98" i="4"/>
  <c r="X97" i="4"/>
  <c r="W97" i="4"/>
  <c r="V97" i="4"/>
  <c r="T97" i="4"/>
  <c r="X96" i="4"/>
  <c r="W96" i="4"/>
  <c r="V96" i="4"/>
  <c r="T96" i="4"/>
  <c r="X95" i="4"/>
  <c r="W95" i="4"/>
  <c r="V95" i="4"/>
  <c r="T95" i="4"/>
  <c r="X94" i="4"/>
  <c r="W94" i="4"/>
  <c r="V94" i="4"/>
  <c r="T94" i="4"/>
  <c r="X93" i="4"/>
  <c r="W93" i="4"/>
  <c r="V93" i="4"/>
  <c r="T93" i="4"/>
  <c r="X92" i="4"/>
  <c r="W92" i="4"/>
  <c r="V92" i="4"/>
  <c r="T92" i="4"/>
  <c r="X91" i="4"/>
  <c r="W91" i="4"/>
  <c r="V91" i="4"/>
  <c r="T91" i="4"/>
  <c r="X90" i="4"/>
  <c r="W90" i="4"/>
  <c r="V90" i="4"/>
  <c r="T90" i="4"/>
  <c r="X89" i="4"/>
  <c r="W89" i="4"/>
  <c r="V89" i="4"/>
  <c r="T89" i="4"/>
  <c r="X88" i="4"/>
  <c r="W88" i="4"/>
  <c r="V88" i="4"/>
  <c r="T88" i="4"/>
  <c r="X87" i="4"/>
  <c r="W87" i="4"/>
  <c r="V87" i="4"/>
  <c r="T87" i="4"/>
  <c r="X86" i="4"/>
  <c r="W86" i="4"/>
  <c r="V86" i="4"/>
  <c r="T86" i="4"/>
  <c r="X85" i="4"/>
  <c r="W85" i="4"/>
  <c r="V85" i="4"/>
  <c r="T85" i="4"/>
  <c r="X84" i="4"/>
  <c r="W84" i="4"/>
  <c r="V84" i="4"/>
  <c r="T84" i="4"/>
  <c r="X83" i="4"/>
  <c r="W83" i="4"/>
  <c r="V83" i="4"/>
  <c r="T83" i="4"/>
  <c r="X82" i="4"/>
  <c r="W82" i="4"/>
  <c r="V82" i="4"/>
  <c r="T82" i="4"/>
  <c r="X81" i="4"/>
  <c r="W81" i="4"/>
  <c r="V81" i="4"/>
  <c r="T81" i="4"/>
  <c r="X80" i="4"/>
  <c r="W80" i="4"/>
  <c r="V80" i="4"/>
  <c r="T80" i="4"/>
  <c r="X79" i="4"/>
  <c r="W79" i="4"/>
  <c r="V79" i="4"/>
  <c r="T79" i="4"/>
  <c r="X78" i="4"/>
  <c r="W78" i="4"/>
  <c r="V78" i="4"/>
  <c r="T78" i="4"/>
  <c r="X77" i="4"/>
  <c r="W77" i="4"/>
  <c r="V77" i="4"/>
  <c r="T77" i="4"/>
  <c r="X76" i="4"/>
  <c r="W76" i="4"/>
  <c r="V76" i="4"/>
  <c r="T76" i="4"/>
  <c r="X75" i="4"/>
  <c r="W75" i="4"/>
  <c r="V75" i="4"/>
  <c r="T75" i="4"/>
  <c r="X74" i="4"/>
  <c r="W74" i="4"/>
  <c r="V74" i="4"/>
  <c r="T74" i="4"/>
  <c r="X73" i="4"/>
  <c r="W73" i="4"/>
  <c r="V73" i="4"/>
  <c r="T73" i="4"/>
  <c r="X72" i="4"/>
  <c r="W72" i="4"/>
  <c r="V72" i="4"/>
  <c r="T72" i="4"/>
  <c r="X71" i="4"/>
  <c r="W71" i="4"/>
  <c r="V71" i="4"/>
  <c r="T71" i="4"/>
  <c r="X70" i="4"/>
  <c r="W70" i="4"/>
  <c r="V70" i="4"/>
  <c r="T70" i="4"/>
  <c r="X69" i="4"/>
  <c r="W69" i="4"/>
  <c r="V69" i="4"/>
  <c r="T69" i="4"/>
  <c r="X68" i="4"/>
  <c r="W68" i="4"/>
  <c r="V68" i="4"/>
  <c r="T68" i="4"/>
  <c r="X67" i="4"/>
  <c r="W67" i="4"/>
  <c r="V67" i="4"/>
  <c r="T67" i="4"/>
  <c r="X66" i="4"/>
  <c r="W66" i="4"/>
  <c r="V66" i="4"/>
  <c r="T66" i="4"/>
  <c r="X65" i="4"/>
  <c r="W65" i="4"/>
  <c r="V65" i="4"/>
  <c r="T65" i="4"/>
  <c r="X64" i="4"/>
  <c r="W64" i="4"/>
  <c r="V64" i="4"/>
  <c r="T64" i="4"/>
  <c r="X63" i="4"/>
  <c r="W63" i="4"/>
  <c r="V63" i="4"/>
  <c r="T63" i="4"/>
  <c r="X62" i="4"/>
  <c r="W62" i="4"/>
  <c r="V62" i="4"/>
  <c r="T62" i="4"/>
  <c r="X61" i="4"/>
  <c r="W61" i="4"/>
  <c r="V61" i="4"/>
  <c r="T61" i="4"/>
  <c r="X60" i="4"/>
  <c r="W60" i="4"/>
  <c r="V60" i="4"/>
  <c r="T60" i="4"/>
  <c r="X59" i="4"/>
  <c r="W59" i="4"/>
  <c r="V59" i="4"/>
  <c r="T59" i="4"/>
  <c r="X58" i="4"/>
  <c r="W58" i="4"/>
  <c r="V58" i="4"/>
  <c r="T58" i="4"/>
  <c r="X57" i="4"/>
  <c r="W57" i="4"/>
  <c r="V57" i="4"/>
  <c r="T57" i="4"/>
  <c r="X56" i="4"/>
  <c r="W56" i="4"/>
  <c r="V56" i="4"/>
  <c r="T56" i="4"/>
  <c r="X55" i="4"/>
  <c r="W55" i="4"/>
  <c r="V55" i="4"/>
  <c r="T55" i="4"/>
  <c r="X54" i="4"/>
  <c r="W54" i="4"/>
  <c r="V54" i="4"/>
  <c r="T54" i="4"/>
  <c r="X53" i="4"/>
  <c r="W53" i="4"/>
  <c r="V53" i="4"/>
  <c r="T53" i="4"/>
  <c r="X52" i="4"/>
  <c r="W52" i="4"/>
  <c r="V52" i="4"/>
  <c r="T52" i="4"/>
  <c r="X51" i="4"/>
  <c r="W51" i="4"/>
  <c r="V51" i="4"/>
  <c r="T51" i="4"/>
  <c r="X50" i="4"/>
  <c r="W50" i="4"/>
  <c r="V50" i="4"/>
  <c r="T50" i="4"/>
  <c r="X49" i="4"/>
  <c r="W49" i="4"/>
  <c r="V49" i="4"/>
  <c r="T49" i="4"/>
  <c r="X48" i="4"/>
  <c r="W48" i="4"/>
  <c r="V48" i="4"/>
  <c r="T48" i="4"/>
  <c r="X47" i="4"/>
  <c r="W47" i="4"/>
  <c r="V47" i="4"/>
  <c r="T47" i="4"/>
  <c r="X46" i="4"/>
  <c r="W46" i="4"/>
  <c r="V46" i="4"/>
  <c r="T46" i="4"/>
  <c r="X45" i="4"/>
  <c r="W45" i="4"/>
  <c r="V45" i="4"/>
  <c r="T45" i="4"/>
  <c r="X44" i="4"/>
  <c r="W44" i="4"/>
  <c r="V44" i="4"/>
  <c r="T44" i="4"/>
  <c r="X43" i="4"/>
  <c r="W43" i="4"/>
  <c r="V43" i="4"/>
  <c r="T43" i="4"/>
  <c r="X42" i="4"/>
  <c r="W42" i="4"/>
  <c r="V42" i="4"/>
  <c r="T42" i="4"/>
  <c r="X41" i="4"/>
  <c r="W41" i="4"/>
  <c r="V41" i="4"/>
  <c r="T41" i="4"/>
  <c r="X40" i="4"/>
  <c r="W40" i="4"/>
  <c r="V40" i="4"/>
  <c r="T40" i="4"/>
  <c r="X39" i="4"/>
  <c r="W39" i="4"/>
  <c r="V39" i="4"/>
  <c r="T39" i="4"/>
  <c r="X38" i="4"/>
  <c r="W38" i="4"/>
  <c r="V38" i="4"/>
  <c r="T38" i="4"/>
  <c r="X37" i="4"/>
  <c r="W37" i="4"/>
  <c r="V37" i="4"/>
  <c r="T37" i="4"/>
  <c r="X36" i="4"/>
  <c r="W36" i="4"/>
  <c r="V36" i="4"/>
  <c r="T36" i="4"/>
  <c r="X35" i="4"/>
  <c r="W35" i="4"/>
  <c r="V35" i="4"/>
  <c r="T35" i="4"/>
  <c r="X34" i="4"/>
  <c r="W34" i="4"/>
  <c r="V34" i="4"/>
  <c r="T34" i="4"/>
  <c r="X33" i="4"/>
  <c r="W33" i="4"/>
  <c r="V33" i="4"/>
  <c r="T33" i="4"/>
  <c r="X32" i="4"/>
  <c r="W32" i="4"/>
  <c r="V32" i="4"/>
  <c r="T32" i="4"/>
  <c r="X31" i="4"/>
  <c r="W31" i="4"/>
  <c r="V31" i="4"/>
  <c r="T31" i="4"/>
  <c r="X30" i="4"/>
  <c r="W30" i="4"/>
  <c r="V30" i="4"/>
  <c r="T30" i="4"/>
  <c r="X29" i="4"/>
  <c r="W29" i="4"/>
  <c r="V29" i="4"/>
  <c r="T29" i="4"/>
  <c r="X28" i="4"/>
  <c r="W28" i="4"/>
  <c r="V28" i="4"/>
  <c r="T28" i="4"/>
  <c r="X27" i="4"/>
  <c r="W27" i="4"/>
  <c r="V27" i="4"/>
  <c r="T27" i="4"/>
  <c r="X26" i="4"/>
  <c r="W26" i="4"/>
  <c r="V26" i="4"/>
  <c r="T26" i="4"/>
  <c r="X25" i="4"/>
  <c r="W25" i="4"/>
  <c r="V25" i="4"/>
  <c r="T25" i="4"/>
  <c r="X24" i="4"/>
  <c r="W24" i="4"/>
  <c r="V24" i="4"/>
  <c r="T24" i="4"/>
  <c r="X23" i="4"/>
  <c r="W23" i="4"/>
  <c r="V23" i="4"/>
  <c r="T23" i="4"/>
  <c r="X22" i="4"/>
  <c r="W22" i="4"/>
  <c r="V22" i="4"/>
  <c r="T22" i="4"/>
  <c r="X21" i="4"/>
  <c r="W21" i="4"/>
  <c r="V21" i="4"/>
  <c r="T21" i="4"/>
  <c r="X20" i="4"/>
  <c r="W20" i="4"/>
  <c r="V20" i="4"/>
  <c r="T20" i="4"/>
  <c r="X19" i="4"/>
  <c r="W19" i="4"/>
  <c r="V19" i="4"/>
  <c r="T19" i="4"/>
  <c r="X18" i="4"/>
  <c r="W18" i="4"/>
  <c r="V18" i="4"/>
  <c r="T18" i="4"/>
  <c r="X17" i="4"/>
  <c r="W17" i="4"/>
  <c r="V17" i="4"/>
  <c r="T17" i="4"/>
  <c r="X16" i="4"/>
  <c r="W16" i="4"/>
  <c r="V16" i="4"/>
  <c r="T16" i="4"/>
  <c r="X15" i="4"/>
  <c r="W15" i="4"/>
  <c r="V15" i="4"/>
  <c r="T15" i="4"/>
  <c r="X14" i="4"/>
  <c r="W14" i="4"/>
  <c r="V14" i="4"/>
  <c r="T14" i="4"/>
  <c r="X13" i="4"/>
  <c r="W13" i="4"/>
  <c r="V13" i="4"/>
  <c r="T13" i="4"/>
  <c r="X12" i="4"/>
  <c r="W12" i="4"/>
  <c r="V12" i="4"/>
  <c r="T12" i="4"/>
  <c r="X11" i="4"/>
  <c r="W11" i="4"/>
  <c r="V11" i="4"/>
  <c r="T11" i="4"/>
  <c r="X10" i="4"/>
  <c r="W10" i="4"/>
  <c r="V10" i="4"/>
  <c r="T10" i="4"/>
  <c r="X9" i="4"/>
  <c r="W9" i="4"/>
  <c r="V9" i="4"/>
  <c r="T9" i="4"/>
  <c r="X8" i="4"/>
  <c r="W8" i="4"/>
  <c r="V8" i="4"/>
  <c r="T8" i="4"/>
  <c r="X7" i="4"/>
  <c r="W7" i="4"/>
  <c r="V7" i="4"/>
  <c r="T7" i="4"/>
  <c r="X6" i="4"/>
  <c r="W6" i="4"/>
  <c r="V6" i="4"/>
  <c r="T6" i="4"/>
  <c r="Y450" i="4" l="1"/>
  <c r="Z450" i="4" s="1"/>
  <c r="Y385" i="4"/>
  <c r="Z385" i="4" s="1"/>
  <c r="Y391" i="4"/>
  <c r="Z391" i="4" s="1"/>
  <c r="Y433" i="4"/>
  <c r="Z433" i="4" s="1"/>
  <c r="Y378" i="4"/>
  <c r="Z378" i="4" s="1"/>
  <c r="Y402" i="4"/>
  <c r="Z402" i="4" s="1"/>
  <c r="Y210" i="4"/>
  <c r="Z210" i="4" s="1"/>
  <c r="Y190" i="4"/>
  <c r="Z190" i="4" s="1"/>
  <c r="Y193" i="4"/>
  <c r="Z193" i="4" s="1"/>
  <c r="Y202" i="4"/>
  <c r="Z202" i="4" s="1"/>
  <c r="Y266" i="4"/>
  <c r="Z266" i="4" s="1"/>
  <c r="Y272" i="4"/>
  <c r="Z272" i="4" s="1"/>
  <c r="Y273" i="4"/>
  <c r="Z273" i="4" s="1"/>
  <c r="Y275" i="4"/>
  <c r="Z275" i="4" s="1"/>
  <c r="Y281" i="4"/>
  <c r="Z281" i="4" s="1"/>
  <c r="Y284" i="4"/>
  <c r="Z284" i="4" s="1"/>
  <c r="Y154" i="4"/>
  <c r="Z154" i="4" s="1"/>
  <c r="Y164" i="4"/>
  <c r="Z164" i="4" s="1"/>
  <c r="Y188" i="4"/>
  <c r="Z188" i="4" s="1"/>
  <c r="Y257" i="4"/>
  <c r="Z257" i="4" s="1"/>
  <c r="Y148" i="4"/>
  <c r="Z148" i="4" s="1"/>
  <c r="Y153" i="4"/>
  <c r="Z153" i="4" s="1"/>
  <c r="Y156" i="4"/>
  <c r="Z156" i="4" s="1"/>
  <c r="Y162" i="4"/>
  <c r="Z162" i="4" s="1"/>
  <c r="Y183" i="4"/>
  <c r="Z183" i="4" s="1"/>
  <c r="Y192" i="4"/>
  <c r="Z192" i="4" s="1"/>
  <c r="Y245" i="4"/>
  <c r="Z245" i="4" s="1"/>
  <c r="Y426" i="4"/>
  <c r="Z426" i="4" s="1"/>
  <c r="Y52" i="4"/>
  <c r="Z52" i="4" s="1"/>
  <c r="Y64" i="4"/>
  <c r="Z64" i="4" s="1"/>
  <c r="Y70" i="4"/>
  <c r="Z70" i="4" s="1"/>
  <c r="Y73" i="4"/>
  <c r="Z73" i="4" s="1"/>
  <c r="Y76" i="4"/>
  <c r="Z76" i="4" s="1"/>
  <c r="Y79" i="4"/>
  <c r="Z79" i="4" s="1"/>
  <c r="Y82" i="4"/>
  <c r="Z82" i="4" s="1"/>
  <c r="Y129" i="4"/>
  <c r="Z129" i="4" s="1"/>
  <c r="Y142" i="4"/>
  <c r="Z142" i="4" s="1"/>
  <c r="Y220" i="4"/>
  <c r="Z220" i="4" s="1"/>
  <c r="Y409" i="4"/>
  <c r="Z409" i="4" s="1"/>
  <c r="Y28" i="4"/>
  <c r="Z28" i="4" s="1"/>
  <c r="Y152" i="4"/>
  <c r="Z152" i="4" s="1"/>
  <c r="Y206" i="4"/>
  <c r="Z206" i="4" s="1"/>
  <c r="Y404" i="4"/>
  <c r="Z404" i="4" s="1"/>
  <c r="Y16" i="4"/>
  <c r="Z16" i="4" s="1"/>
  <c r="Y40" i="4"/>
  <c r="Z40" i="4" s="1"/>
  <c r="Y377" i="4"/>
  <c r="Z377" i="4" s="1"/>
  <c r="Y251" i="4"/>
  <c r="Z251" i="4" s="1"/>
  <c r="Y263" i="4"/>
  <c r="Z263" i="4" s="1"/>
  <c r="Y320" i="4"/>
  <c r="Z320" i="4" s="1"/>
  <c r="Y335" i="4"/>
  <c r="Z335" i="4" s="1"/>
  <c r="Y338" i="4"/>
  <c r="Z338" i="4" s="1"/>
  <c r="Y341" i="4"/>
  <c r="Z341" i="4" s="1"/>
  <c r="Y344" i="4"/>
  <c r="Z344" i="4" s="1"/>
  <c r="Y347" i="4"/>
  <c r="Z347" i="4" s="1"/>
  <c r="Y350" i="4"/>
  <c r="Z350" i="4" s="1"/>
  <c r="Y353" i="4"/>
  <c r="Z353" i="4" s="1"/>
  <c r="Y356" i="4"/>
  <c r="Z356" i="4" s="1"/>
  <c r="Y359" i="4"/>
  <c r="Z359" i="4" s="1"/>
  <c r="Y362" i="4"/>
  <c r="Z362" i="4" s="1"/>
  <c r="Y365" i="4"/>
  <c r="Z365" i="4" s="1"/>
  <c r="Y368" i="4"/>
  <c r="Z368" i="4" s="1"/>
  <c r="Y371" i="4"/>
  <c r="Z371" i="4" s="1"/>
  <c r="Y373" i="4"/>
  <c r="Z373" i="4" s="1"/>
  <c r="Y396" i="4"/>
  <c r="Z396" i="4" s="1"/>
  <c r="Y414" i="4"/>
  <c r="Z414" i="4" s="1"/>
  <c r="Y427" i="4"/>
  <c r="Z427" i="4" s="1"/>
  <c r="Y93" i="4"/>
  <c r="Z93" i="4" s="1"/>
  <c r="Y401" i="4"/>
  <c r="Z401" i="4" s="1"/>
  <c r="Y444" i="4"/>
  <c r="Z444" i="4" s="1"/>
  <c r="Y147" i="4"/>
  <c r="Z147" i="4" s="1"/>
  <c r="Y160" i="4"/>
  <c r="Z160" i="4" s="1"/>
  <c r="Y178" i="4"/>
  <c r="Z178" i="4" s="1"/>
  <c r="Y203" i="4"/>
  <c r="Z203" i="4" s="1"/>
  <c r="Y207" i="4"/>
  <c r="Z207" i="4" s="1"/>
  <c r="Y216" i="4"/>
  <c r="Z216" i="4" s="1"/>
  <c r="Y12" i="4"/>
  <c r="Z12" i="4" s="1"/>
  <c r="Y36" i="4"/>
  <c r="Z36" i="4" s="1"/>
  <c r="Y60" i="4"/>
  <c r="Z60" i="4" s="1"/>
  <c r="Y84" i="4"/>
  <c r="Z84" i="4" s="1"/>
  <c r="Y90" i="4"/>
  <c r="Z90" i="4" s="1"/>
  <c r="Y102" i="4"/>
  <c r="Z102" i="4" s="1"/>
  <c r="Y105" i="4"/>
  <c r="Z105" i="4" s="1"/>
  <c r="Y111" i="4"/>
  <c r="Z111" i="4" s="1"/>
  <c r="Y114" i="4"/>
  <c r="Z114" i="4" s="1"/>
  <c r="Y120" i="4"/>
  <c r="Z120" i="4" s="1"/>
  <c r="Y126" i="4"/>
  <c r="Z126" i="4" s="1"/>
  <c r="Y165" i="4"/>
  <c r="Z165" i="4" s="1"/>
  <c r="Y209" i="4"/>
  <c r="Z209" i="4" s="1"/>
  <c r="Y235" i="4"/>
  <c r="Z235" i="4" s="1"/>
  <c r="Y134" i="4"/>
  <c r="Z134" i="4" s="1"/>
  <c r="Y136" i="4"/>
  <c r="Z136" i="4" s="1"/>
  <c r="Y168" i="4"/>
  <c r="Z168" i="4" s="1"/>
  <c r="Y180" i="4"/>
  <c r="Z180" i="4" s="1"/>
  <c r="Y208" i="4"/>
  <c r="Z208" i="4" s="1"/>
  <c r="Y229" i="4"/>
  <c r="Z229" i="4" s="1"/>
  <c r="Y243" i="4"/>
  <c r="Z243" i="4" s="1"/>
  <c r="Y259" i="4"/>
  <c r="Z259" i="4" s="1"/>
  <c r="Y261" i="4"/>
  <c r="Z261" i="4" s="1"/>
  <c r="Y315" i="4"/>
  <c r="Z315" i="4" s="1"/>
  <c r="Y379" i="4"/>
  <c r="Z379" i="4" s="1"/>
  <c r="Y397" i="4"/>
  <c r="Z397" i="4" s="1"/>
  <c r="Y420" i="4"/>
  <c r="Z420" i="4" s="1"/>
  <c r="Y428" i="4"/>
  <c r="Z428" i="4" s="1"/>
  <c r="Y438" i="4"/>
  <c r="Z438" i="4" s="1"/>
  <c r="Y224" i="4"/>
  <c r="Z224" i="4" s="1"/>
  <c r="Y242" i="4"/>
  <c r="Z242" i="4" s="1"/>
  <c r="Y24" i="4"/>
  <c r="Z24" i="4" s="1"/>
  <c r="Y48" i="4"/>
  <c r="Z48" i="4" s="1"/>
  <c r="Y87" i="4"/>
  <c r="Z87" i="4" s="1"/>
  <c r="Y96" i="4"/>
  <c r="Z96" i="4" s="1"/>
  <c r="Y99" i="4"/>
  <c r="Z99" i="4" s="1"/>
  <c r="Y108" i="4"/>
  <c r="Z108" i="4" s="1"/>
  <c r="Y117" i="4"/>
  <c r="Z117" i="4" s="1"/>
  <c r="Y123" i="4"/>
  <c r="Z123" i="4" s="1"/>
  <c r="Y138" i="4"/>
  <c r="Z138" i="4" s="1"/>
  <c r="Y14" i="4"/>
  <c r="Z14" i="4" s="1"/>
  <c r="Y26" i="4"/>
  <c r="Z26" i="4" s="1"/>
  <c r="Y38" i="4"/>
  <c r="Z38" i="4" s="1"/>
  <c r="Y50" i="4"/>
  <c r="Z50" i="4" s="1"/>
  <c r="Y62" i="4"/>
  <c r="Z62" i="4" s="1"/>
  <c r="Y71" i="4"/>
  <c r="Z71" i="4" s="1"/>
  <c r="Y74" i="4"/>
  <c r="Z74" i="4" s="1"/>
  <c r="Y77" i="4"/>
  <c r="Z77" i="4" s="1"/>
  <c r="Y80" i="4"/>
  <c r="Z80" i="4" s="1"/>
  <c r="Y83" i="4"/>
  <c r="Z83" i="4" s="1"/>
  <c r="Y86" i="4"/>
  <c r="Z86" i="4" s="1"/>
  <c r="Y89" i="4"/>
  <c r="Z89" i="4" s="1"/>
  <c r="Y92" i="4"/>
  <c r="Z92" i="4" s="1"/>
  <c r="Y95" i="4"/>
  <c r="Z95" i="4" s="1"/>
  <c r="Y98" i="4"/>
  <c r="Z98" i="4" s="1"/>
  <c r="Y101" i="4"/>
  <c r="Z101" i="4" s="1"/>
  <c r="Y104" i="4"/>
  <c r="Z104" i="4" s="1"/>
  <c r="Y107" i="4"/>
  <c r="Z107" i="4" s="1"/>
  <c r="Y110" i="4"/>
  <c r="Z110" i="4" s="1"/>
  <c r="Y113" i="4"/>
  <c r="Z113" i="4" s="1"/>
  <c r="Y116" i="4"/>
  <c r="Z116" i="4" s="1"/>
  <c r="Y119" i="4"/>
  <c r="Z119" i="4" s="1"/>
  <c r="Y122" i="4"/>
  <c r="Z122" i="4" s="1"/>
  <c r="Y125" i="4"/>
  <c r="Z125" i="4" s="1"/>
  <c r="Y128" i="4"/>
  <c r="Z128" i="4" s="1"/>
  <c r="Y151" i="4"/>
  <c r="Z151" i="4" s="1"/>
  <c r="Y174" i="4"/>
  <c r="Z174" i="4" s="1"/>
  <c r="Y177" i="4"/>
  <c r="Z177" i="4" s="1"/>
  <c r="Y189" i="4"/>
  <c r="Z189" i="4" s="1"/>
  <c r="Y199" i="4"/>
  <c r="Z199" i="4" s="1"/>
  <c r="Y225" i="4"/>
  <c r="Z225" i="4" s="1"/>
  <c r="Y227" i="4"/>
  <c r="Z227" i="4" s="1"/>
  <c r="Y231" i="4"/>
  <c r="Z231" i="4" s="1"/>
  <c r="Y237" i="4"/>
  <c r="Z237" i="4" s="1"/>
  <c r="Y239" i="4"/>
  <c r="Z239" i="4" s="1"/>
  <c r="Y256" i="4"/>
  <c r="Z256" i="4" s="1"/>
  <c r="Y262" i="4"/>
  <c r="Z262" i="4" s="1"/>
  <c r="Y279" i="4"/>
  <c r="Z279" i="4" s="1"/>
  <c r="Y286" i="4"/>
  <c r="Z286" i="4" s="1"/>
  <c r="Y415" i="4"/>
  <c r="Z415" i="4" s="1"/>
  <c r="Y425" i="4"/>
  <c r="Z425" i="4" s="1"/>
  <c r="Y449" i="4"/>
  <c r="Z449" i="4" s="1"/>
  <c r="Y132" i="4"/>
  <c r="Z132" i="4" s="1"/>
  <c r="Y141" i="4"/>
  <c r="Z141" i="4" s="1"/>
  <c r="Y146" i="4"/>
  <c r="Z146" i="4" s="1"/>
  <c r="Y157" i="4"/>
  <c r="Z157" i="4" s="1"/>
  <c r="Y158" i="4"/>
  <c r="Z158" i="4" s="1"/>
  <c r="Y161" i="4"/>
  <c r="Z161" i="4" s="1"/>
  <c r="Y170" i="4"/>
  <c r="Z170" i="4" s="1"/>
  <c r="Y172" i="4"/>
  <c r="Z172" i="4" s="1"/>
  <c r="Y187" i="4"/>
  <c r="Z187" i="4" s="1"/>
  <c r="Y211" i="4"/>
  <c r="Z211" i="4" s="1"/>
  <c r="Y214" i="4"/>
  <c r="Z214" i="4" s="1"/>
  <c r="Y230" i="4"/>
  <c r="Z230" i="4" s="1"/>
  <c r="Y248" i="4"/>
  <c r="Z248" i="4" s="1"/>
  <c r="Y249" i="4"/>
  <c r="Z249" i="4" s="1"/>
  <c r="Y254" i="4"/>
  <c r="Z254" i="4" s="1"/>
  <c r="Y283" i="4"/>
  <c r="Z283" i="4" s="1"/>
  <c r="Y293" i="4"/>
  <c r="Z293" i="4" s="1"/>
  <c r="Y312" i="4"/>
  <c r="Z312" i="4" s="1"/>
  <c r="Y332" i="4"/>
  <c r="Z332" i="4" s="1"/>
  <c r="Y336" i="4"/>
  <c r="Z336" i="4" s="1"/>
  <c r="Y339" i="4"/>
  <c r="Z339" i="4" s="1"/>
  <c r="Y342" i="4"/>
  <c r="Z342" i="4" s="1"/>
  <c r="Y345" i="4"/>
  <c r="Z345" i="4" s="1"/>
  <c r="Y348" i="4"/>
  <c r="Z348" i="4" s="1"/>
  <c r="Y351" i="4"/>
  <c r="Z351" i="4" s="1"/>
  <c r="Y354" i="4"/>
  <c r="Z354" i="4" s="1"/>
  <c r="Y357" i="4"/>
  <c r="Z357" i="4" s="1"/>
  <c r="Y360" i="4"/>
  <c r="Z360" i="4" s="1"/>
  <c r="Y363" i="4"/>
  <c r="Z363" i="4" s="1"/>
  <c r="Y366" i="4"/>
  <c r="Z366" i="4" s="1"/>
  <c r="Y369" i="4"/>
  <c r="Z369" i="4" s="1"/>
  <c r="Y372" i="4"/>
  <c r="Z372" i="4" s="1"/>
  <c r="Y380" i="4"/>
  <c r="Z380" i="4" s="1"/>
  <c r="Y390" i="4"/>
  <c r="Z390" i="4" s="1"/>
  <c r="Y403" i="4"/>
  <c r="Z403" i="4" s="1"/>
  <c r="Y421" i="4"/>
  <c r="Z421" i="4" s="1"/>
  <c r="Y10" i="4"/>
  <c r="Z10" i="4" s="1"/>
  <c r="Y18" i="4"/>
  <c r="Z18" i="4" s="1"/>
  <c r="Y22" i="4"/>
  <c r="Z22" i="4" s="1"/>
  <c r="Y30" i="4"/>
  <c r="Z30" i="4" s="1"/>
  <c r="Y34" i="4"/>
  <c r="Z34" i="4" s="1"/>
  <c r="Y42" i="4"/>
  <c r="Z42" i="4" s="1"/>
  <c r="Y46" i="4"/>
  <c r="Z46" i="4" s="1"/>
  <c r="Y54" i="4"/>
  <c r="Z54" i="4" s="1"/>
  <c r="Y58" i="4"/>
  <c r="Z58" i="4" s="1"/>
  <c r="Y66" i="4"/>
  <c r="Z66" i="4" s="1"/>
  <c r="Y140" i="4"/>
  <c r="Z140" i="4" s="1"/>
  <c r="Y144" i="4"/>
  <c r="Z144" i="4" s="1"/>
  <c r="Y163" i="4"/>
  <c r="Z163" i="4" s="1"/>
  <c r="Y186" i="4"/>
  <c r="Z186" i="4" s="1"/>
  <c r="Y191" i="4"/>
  <c r="Z191" i="4" s="1"/>
  <c r="Y198" i="4"/>
  <c r="Z198" i="4" s="1"/>
  <c r="Y205" i="4"/>
  <c r="Z205" i="4" s="1"/>
  <c r="Y213" i="4"/>
  <c r="Z213" i="4" s="1"/>
  <c r="Y219" i="4"/>
  <c r="Z219" i="4" s="1"/>
  <c r="Y223" i="4"/>
  <c r="Z223" i="4" s="1"/>
  <c r="Y240" i="4"/>
  <c r="Z240" i="4" s="1"/>
  <c r="Y244" i="4"/>
  <c r="Z244" i="4" s="1"/>
  <c r="Y265" i="4"/>
  <c r="Z265" i="4" s="1"/>
  <c r="Y271" i="4"/>
  <c r="Z271" i="4" s="1"/>
  <c r="Y282" i="4"/>
  <c r="Z282" i="4" s="1"/>
  <c r="Y311" i="4"/>
  <c r="Z311" i="4" s="1"/>
  <c r="Y317" i="4"/>
  <c r="Z317" i="4" s="1"/>
  <c r="Y330" i="4"/>
  <c r="Z330" i="4" s="1"/>
  <c r="Y376" i="4"/>
  <c r="Z376" i="4" s="1"/>
  <c r="Y384" i="4"/>
  <c r="Z384" i="4" s="1"/>
  <c r="Y400" i="4"/>
  <c r="Z400" i="4" s="1"/>
  <c r="Y408" i="4"/>
  <c r="Z408" i="4" s="1"/>
  <c r="Y424" i="4"/>
  <c r="Z424" i="4" s="1"/>
  <c r="Y432" i="4"/>
  <c r="Z432" i="4" s="1"/>
  <c r="Y447" i="4"/>
  <c r="Z447" i="4" s="1"/>
  <c r="Y451" i="4"/>
  <c r="Z451" i="4" s="1"/>
  <c r="Y9" i="4"/>
  <c r="Z9" i="4" s="1"/>
  <c r="Y13" i="4"/>
  <c r="Z13" i="4" s="1"/>
  <c r="Y17" i="4"/>
  <c r="Z17" i="4" s="1"/>
  <c r="Y21" i="4"/>
  <c r="Z21" i="4" s="1"/>
  <c r="Y25" i="4"/>
  <c r="Z25" i="4" s="1"/>
  <c r="Y29" i="4"/>
  <c r="Z29" i="4" s="1"/>
  <c r="Y33" i="4"/>
  <c r="Z33" i="4" s="1"/>
  <c r="Y37" i="4"/>
  <c r="Z37" i="4" s="1"/>
  <c r="Y41" i="4"/>
  <c r="Z41" i="4" s="1"/>
  <c r="Y45" i="4"/>
  <c r="Z45" i="4" s="1"/>
  <c r="Y49" i="4"/>
  <c r="Z49" i="4" s="1"/>
  <c r="Y53" i="4"/>
  <c r="Z53" i="4" s="1"/>
  <c r="Y57" i="4"/>
  <c r="Z57" i="4" s="1"/>
  <c r="Y61" i="4"/>
  <c r="Z61" i="4" s="1"/>
  <c r="Y65" i="4"/>
  <c r="Z65" i="4" s="1"/>
  <c r="Y69" i="4"/>
  <c r="Z69" i="4" s="1"/>
  <c r="Y72" i="4"/>
  <c r="Z72" i="4" s="1"/>
  <c r="Y75" i="4"/>
  <c r="Z75" i="4" s="1"/>
  <c r="Y78" i="4"/>
  <c r="Z78" i="4" s="1"/>
  <c r="Y81" i="4"/>
  <c r="Z81" i="4" s="1"/>
  <c r="Y85" i="4"/>
  <c r="Z85" i="4" s="1"/>
  <c r="Y88" i="4"/>
  <c r="Z88" i="4" s="1"/>
  <c r="Y91" i="4"/>
  <c r="Z91" i="4" s="1"/>
  <c r="Y94" i="4"/>
  <c r="Z94" i="4" s="1"/>
  <c r="Y97" i="4"/>
  <c r="Z97" i="4" s="1"/>
  <c r="Y100" i="4"/>
  <c r="Z100" i="4" s="1"/>
  <c r="Y103" i="4"/>
  <c r="Z103" i="4" s="1"/>
  <c r="Y106" i="4"/>
  <c r="Z106" i="4" s="1"/>
  <c r="Y109" i="4"/>
  <c r="Z109" i="4" s="1"/>
  <c r="Y112" i="4"/>
  <c r="Z112" i="4" s="1"/>
  <c r="Y115" i="4"/>
  <c r="Z115" i="4" s="1"/>
  <c r="Y118" i="4"/>
  <c r="Z118" i="4" s="1"/>
  <c r="Y121" i="4"/>
  <c r="Z121" i="4" s="1"/>
  <c r="Y124" i="4"/>
  <c r="Z124" i="4" s="1"/>
  <c r="Y127" i="4"/>
  <c r="Z127" i="4" s="1"/>
  <c r="Y130" i="4"/>
  <c r="Z130" i="4" s="1"/>
  <c r="Y155" i="4"/>
  <c r="Z155" i="4" s="1"/>
  <c r="Y166" i="4"/>
  <c r="Z166" i="4" s="1"/>
  <c r="Y179" i="4"/>
  <c r="Z179" i="4" s="1"/>
  <c r="Y195" i="4"/>
  <c r="Z195" i="4" s="1"/>
  <c r="Y201" i="4"/>
  <c r="Z201" i="4" s="1"/>
  <c r="Y204" i="4"/>
  <c r="Z204" i="4" s="1"/>
  <c r="Y212" i="4"/>
  <c r="Z212" i="4" s="1"/>
  <c r="Y218" i="4"/>
  <c r="Z218" i="4" s="1"/>
  <c r="Y233" i="4"/>
  <c r="Z233" i="4" s="1"/>
  <c r="Y247" i="4"/>
  <c r="Z247" i="4" s="1"/>
  <c r="Y253" i="4"/>
  <c r="Z253" i="4" s="1"/>
  <c r="Y264" i="4"/>
  <c r="Z264" i="4" s="1"/>
  <c r="Y268" i="4"/>
  <c r="Z268" i="4" s="1"/>
  <c r="Y278" i="4"/>
  <c r="Z278" i="4" s="1"/>
  <c r="Y308" i="4"/>
  <c r="Z308" i="4" s="1"/>
  <c r="Y316" i="4"/>
  <c r="Z316" i="4" s="1"/>
  <c r="Y324" i="4"/>
  <c r="Z324" i="4" s="1"/>
  <c r="Y334" i="4"/>
  <c r="Z334" i="4" s="1"/>
  <c r="Y337" i="4"/>
  <c r="Z337" i="4" s="1"/>
  <c r="Y340" i="4"/>
  <c r="Z340" i="4" s="1"/>
  <c r="Y343" i="4"/>
  <c r="Z343" i="4" s="1"/>
  <c r="Y346" i="4"/>
  <c r="Z346" i="4" s="1"/>
  <c r="Y349" i="4"/>
  <c r="Z349" i="4" s="1"/>
  <c r="Y352" i="4"/>
  <c r="Z352" i="4" s="1"/>
  <c r="Y355" i="4"/>
  <c r="Z355" i="4" s="1"/>
  <c r="Y358" i="4"/>
  <c r="Z358" i="4" s="1"/>
  <c r="Y361" i="4"/>
  <c r="Z361" i="4" s="1"/>
  <c r="Y364" i="4"/>
  <c r="Z364" i="4" s="1"/>
  <c r="Y367" i="4"/>
  <c r="Z367" i="4" s="1"/>
  <c r="Y370" i="4"/>
  <c r="Z370" i="4" s="1"/>
  <c r="Y383" i="4"/>
  <c r="Z383" i="4" s="1"/>
  <c r="Y407" i="4"/>
  <c r="Z407" i="4" s="1"/>
  <c r="Y431" i="4"/>
  <c r="Z431" i="4" s="1"/>
  <c r="Y456" i="4"/>
  <c r="Z456" i="4" s="1"/>
  <c r="Y457" i="4"/>
  <c r="Z457" i="4" s="1"/>
  <c r="Y8" i="4"/>
  <c r="Z8" i="4" s="1"/>
  <c r="Y20" i="4"/>
  <c r="Z20" i="4" s="1"/>
  <c r="Y32" i="4"/>
  <c r="Z32" i="4" s="1"/>
  <c r="Y44" i="4"/>
  <c r="Z44" i="4" s="1"/>
  <c r="Y56" i="4"/>
  <c r="Z56" i="4" s="1"/>
  <c r="Y68" i="4"/>
  <c r="Z68" i="4" s="1"/>
  <c r="Y133" i="4"/>
  <c r="Z133" i="4" s="1"/>
  <c r="Y139" i="4"/>
  <c r="Z139" i="4" s="1"/>
  <c r="Y143" i="4"/>
  <c r="Z143" i="4" s="1"/>
  <c r="Y159" i="4"/>
  <c r="Z159" i="4" s="1"/>
  <c r="Y169" i="4"/>
  <c r="Z169" i="4" s="1"/>
  <c r="Y175" i="4"/>
  <c r="Z175" i="4" s="1"/>
  <c r="Y182" i="4"/>
  <c r="Z182" i="4" s="1"/>
  <c r="Y194" i="4"/>
  <c r="Z194" i="4" s="1"/>
  <c r="Y200" i="4"/>
  <c r="Z200" i="4" s="1"/>
  <c r="Y222" i="4"/>
  <c r="Z222" i="4" s="1"/>
  <c r="Y226" i="4"/>
  <c r="Z226" i="4" s="1"/>
  <c r="Y236" i="4"/>
  <c r="Z236" i="4" s="1"/>
  <c r="Y246" i="4"/>
  <c r="Z246" i="4" s="1"/>
  <c r="Y250" i="4"/>
  <c r="Z250" i="4" s="1"/>
  <c r="Y260" i="4"/>
  <c r="Z260" i="4" s="1"/>
  <c r="Y267" i="4"/>
  <c r="Z267" i="4" s="1"/>
  <c r="Y274" i="4"/>
  <c r="Z274" i="4" s="1"/>
  <c r="Y277" i="4"/>
  <c r="Z277" i="4" s="1"/>
  <c r="Y322" i="4"/>
  <c r="Z322" i="4" s="1"/>
  <c r="Y389" i="4"/>
  <c r="Z389" i="4" s="1"/>
  <c r="Y392" i="4"/>
  <c r="Z392" i="4" s="1"/>
  <c r="Y413" i="4"/>
  <c r="Z413" i="4" s="1"/>
  <c r="Y416" i="4"/>
  <c r="Z416" i="4" s="1"/>
  <c r="Y437" i="4"/>
  <c r="Z437" i="4" s="1"/>
  <c r="Y388" i="4"/>
  <c r="Z388" i="4" s="1"/>
  <c r="Y412" i="4"/>
  <c r="Z412" i="4" s="1"/>
  <c r="Y436" i="4"/>
  <c r="Z436" i="4" s="1"/>
  <c r="Y439" i="4"/>
  <c r="Z439" i="4" s="1"/>
  <c r="Y7" i="4"/>
  <c r="Z7" i="4" s="1"/>
  <c r="Y11" i="4"/>
  <c r="Z11" i="4" s="1"/>
  <c r="Y15" i="4"/>
  <c r="Z15" i="4" s="1"/>
  <c r="Y19" i="4"/>
  <c r="Z19" i="4" s="1"/>
  <c r="Y23" i="4"/>
  <c r="Z23" i="4" s="1"/>
  <c r="Y27" i="4"/>
  <c r="Z27" i="4" s="1"/>
  <c r="Y31" i="4"/>
  <c r="Z31" i="4" s="1"/>
  <c r="Y35" i="4"/>
  <c r="Z35" i="4" s="1"/>
  <c r="Y39" i="4"/>
  <c r="Z39" i="4" s="1"/>
  <c r="Y43" i="4"/>
  <c r="Z43" i="4" s="1"/>
  <c r="Y47" i="4"/>
  <c r="Z47" i="4" s="1"/>
  <c r="Y51" i="4"/>
  <c r="Z51" i="4" s="1"/>
  <c r="Y55" i="4"/>
  <c r="Z55" i="4" s="1"/>
  <c r="Y59" i="4"/>
  <c r="Z59" i="4" s="1"/>
  <c r="Y63" i="4"/>
  <c r="Z63" i="4" s="1"/>
  <c r="Y67" i="4"/>
  <c r="Z67" i="4" s="1"/>
  <c r="Y135" i="4"/>
  <c r="Z135" i="4" s="1"/>
  <c r="Y145" i="4"/>
  <c r="Z145" i="4" s="1"/>
  <c r="Y171" i="4"/>
  <c r="Z171" i="4" s="1"/>
  <c r="Y184" i="4"/>
  <c r="Z184" i="4" s="1"/>
  <c r="Y196" i="4"/>
  <c r="Z196" i="4" s="1"/>
  <c r="Y217" i="4"/>
  <c r="Z217" i="4" s="1"/>
  <c r="Y228" i="4"/>
  <c r="Z228" i="4" s="1"/>
  <c r="Y232" i="4"/>
  <c r="Z232" i="4" s="1"/>
  <c r="Y238" i="4"/>
  <c r="Z238" i="4" s="1"/>
  <c r="Y241" i="4"/>
  <c r="Z241" i="4" s="1"/>
  <c r="Y255" i="4"/>
  <c r="Z255" i="4" s="1"/>
  <c r="Y269" i="4"/>
  <c r="Z269" i="4" s="1"/>
  <c r="Y280" i="4"/>
  <c r="Z280" i="4" s="1"/>
  <c r="Y319" i="4"/>
  <c r="Z319" i="4" s="1"/>
  <c r="Y331" i="4"/>
  <c r="Z331" i="4" s="1"/>
  <c r="Y395" i="4"/>
  <c r="Z395" i="4" s="1"/>
  <c r="Y419" i="4"/>
  <c r="Z419" i="4" s="1"/>
  <c r="Y442" i="4"/>
  <c r="Z442" i="4" s="1"/>
  <c r="Y443" i="4"/>
  <c r="Z443" i="4" s="1"/>
  <c r="Y445" i="4"/>
  <c r="Z445" i="4" s="1"/>
  <c r="X458" i="4"/>
  <c r="Y6" i="4"/>
  <c r="Y181" i="4"/>
  <c r="Z181" i="4" s="1"/>
  <c r="Y176" i="4"/>
  <c r="Z176" i="4" s="1"/>
  <c r="Y150" i="4"/>
  <c r="Z150" i="4" s="1"/>
  <c r="W458" i="4"/>
  <c r="Y149" i="4"/>
  <c r="Z149" i="4" s="1"/>
  <c r="Y185" i="4"/>
  <c r="Z185" i="4" s="1"/>
  <c r="Y327" i="4"/>
  <c r="Z327" i="4" s="1"/>
  <c r="Y440" i="4"/>
  <c r="Z440" i="4" s="1"/>
  <c r="Y258" i="4"/>
  <c r="Z258" i="4" s="1"/>
  <c r="Y276" i="4"/>
  <c r="Z276" i="4" s="1"/>
  <c r="Y137" i="4"/>
  <c r="Z137" i="4" s="1"/>
  <c r="Y173" i="4"/>
  <c r="Z173" i="4" s="1"/>
  <c r="Y326" i="4"/>
  <c r="Z326" i="4" s="1"/>
  <c r="Y131" i="4"/>
  <c r="Z131" i="4" s="1"/>
  <c r="Y167" i="4"/>
  <c r="Z167" i="4" s="1"/>
  <c r="Y197" i="4"/>
  <c r="Z197" i="4" s="1"/>
  <c r="Y215" i="4"/>
  <c r="Z215" i="4" s="1"/>
  <c r="Y234" i="4"/>
  <c r="Z234" i="4" s="1"/>
  <c r="Y252" i="4"/>
  <c r="Z252" i="4" s="1"/>
  <c r="Y270" i="4"/>
  <c r="Z270" i="4" s="1"/>
  <c r="V458" i="4"/>
  <c r="Y375" i="4"/>
  <c r="Z375" i="4" s="1"/>
  <c r="Y387" i="4"/>
  <c r="Z387" i="4" s="1"/>
  <c r="Y399" i="4"/>
  <c r="Z399" i="4" s="1"/>
  <c r="Y411" i="4"/>
  <c r="Z411" i="4" s="1"/>
  <c r="Y423" i="4"/>
  <c r="Z423" i="4" s="1"/>
  <c r="Y435" i="4"/>
  <c r="Z435" i="4" s="1"/>
  <c r="Y446" i="4"/>
  <c r="Z446" i="4" s="1"/>
  <c r="Y455" i="4"/>
  <c r="Z455" i="4" s="1"/>
  <c r="Y374" i="4"/>
  <c r="Z374" i="4" s="1"/>
  <c r="Y382" i="4"/>
  <c r="Z382" i="4" s="1"/>
  <c r="Y386" i="4"/>
  <c r="Z386" i="4" s="1"/>
  <c r="Y394" i="4"/>
  <c r="Z394" i="4" s="1"/>
  <c r="Y398" i="4"/>
  <c r="Z398" i="4" s="1"/>
  <c r="Y406" i="4"/>
  <c r="Z406" i="4" s="1"/>
  <c r="Y410" i="4"/>
  <c r="Z410" i="4" s="1"/>
  <c r="Y418" i="4"/>
  <c r="Z418" i="4" s="1"/>
  <c r="Y422" i="4"/>
  <c r="Z422" i="4" s="1"/>
  <c r="Y430" i="4"/>
  <c r="Z430" i="4" s="1"/>
  <c r="Y434" i="4"/>
  <c r="Z434" i="4" s="1"/>
  <c r="Y441" i="4"/>
  <c r="Z441" i="4" s="1"/>
  <c r="Y452" i="4"/>
  <c r="Z452" i="4" s="1"/>
  <c r="Y381" i="4"/>
  <c r="Z381" i="4" s="1"/>
  <c r="Y393" i="4"/>
  <c r="Z393" i="4" s="1"/>
  <c r="Y405" i="4"/>
  <c r="Z405" i="4" s="1"/>
  <c r="Y417" i="4"/>
  <c r="Z417" i="4" s="1"/>
  <c r="Y429" i="4"/>
  <c r="Z429" i="4" s="1"/>
  <c r="Y448" i="4"/>
  <c r="Z448" i="4" s="1"/>
  <c r="T458" i="4"/>
  <c r="Y458" i="4" l="1"/>
  <c r="Z6" i="4"/>
  <c r="Z458" i="4" s="1"/>
  <c r="Z477" i="1" l="1"/>
  <c r="Y477" i="1"/>
  <c r="T477" i="1"/>
  <c r="V6" i="3" l="1"/>
  <c r="U6" i="3"/>
  <c r="T6" i="3"/>
  <c r="S6" i="3"/>
  <c r="R6" i="3"/>
  <c r="Q6" i="3"/>
  <c r="P6" i="3"/>
  <c r="O6" i="3"/>
  <c r="N6" i="3"/>
  <c r="M6" i="3"/>
  <c r="L6" i="3"/>
  <c r="K6" i="3"/>
  <c r="J6" i="3"/>
  <c r="Y5" i="3"/>
  <c r="Z5" i="3" s="1"/>
  <c r="X5" i="3"/>
  <c r="W5" i="3"/>
  <c r="V5" i="3"/>
  <c r="T5" i="3"/>
  <c r="Y4" i="3"/>
  <c r="Y6" i="3" s="1"/>
  <c r="X4" i="3"/>
  <c r="X6" i="3" s="1"/>
  <c r="W4" i="3"/>
  <c r="W6" i="3" s="1"/>
  <c r="V4" i="3"/>
  <c r="T4" i="3"/>
  <c r="Z4" i="3" l="1"/>
  <c r="Z6" i="3" s="1"/>
  <c r="U15" i="2" l="1"/>
  <c r="S15" i="2"/>
  <c r="R15" i="2"/>
  <c r="Q15" i="2"/>
  <c r="P15" i="2"/>
  <c r="O15" i="2"/>
  <c r="N15" i="2"/>
  <c r="M15" i="2"/>
  <c r="L15" i="2"/>
  <c r="K15" i="2"/>
  <c r="J15" i="2"/>
  <c r="X14" i="2"/>
  <c r="W14" i="2"/>
  <c r="V14" i="2"/>
  <c r="T14" i="2"/>
  <c r="Y14" i="2" s="1"/>
  <c r="Z14" i="2" s="1"/>
  <c r="X13" i="2"/>
  <c r="W13" i="2"/>
  <c r="V13" i="2"/>
  <c r="T13" i="2"/>
  <c r="Y13" i="2" s="1"/>
  <c r="Z13" i="2" s="1"/>
  <c r="X12" i="2"/>
  <c r="W12" i="2"/>
  <c r="V12" i="2"/>
  <c r="T12" i="2"/>
  <c r="Y12" i="2" s="1"/>
  <c r="Z12" i="2" s="1"/>
  <c r="X11" i="2"/>
  <c r="W11" i="2"/>
  <c r="V11" i="2"/>
  <c r="T11" i="2"/>
  <c r="Y11" i="2" s="1"/>
  <c r="Z11" i="2" s="1"/>
  <c r="X10" i="2"/>
  <c r="W10" i="2"/>
  <c r="V10" i="2"/>
  <c r="T10" i="2"/>
  <c r="Y10" i="2" s="1"/>
  <c r="Z10" i="2" s="1"/>
  <c r="X9" i="2"/>
  <c r="W9" i="2"/>
  <c r="V9" i="2"/>
  <c r="T9" i="2"/>
  <c r="Y9" i="2" s="1"/>
  <c r="Z9" i="2" s="1"/>
  <c r="X8" i="2"/>
  <c r="W8" i="2"/>
  <c r="V8" i="2"/>
  <c r="T8" i="2"/>
  <c r="Y8" i="2" s="1"/>
  <c r="Z8" i="2" s="1"/>
  <c r="X7" i="2"/>
  <c r="W7" i="2"/>
  <c r="V7" i="2"/>
  <c r="T7" i="2"/>
  <c r="Y7" i="2" s="1"/>
  <c r="Z7" i="2" s="1"/>
  <c r="X6" i="2"/>
  <c r="W6" i="2"/>
  <c r="V6" i="2"/>
  <c r="T6" i="2"/>
  <c r="Y6" i="2" s="1"/>
  <c r="Z6" i="2" s="1"/>
  <c r="X5" i="2"/>
  <c r="W5" i="2"/>
  <c r="V5" i="2"/>
  <c r="T5" i="2"/>
  <c r="Y5" i="2" s="1"/>
  <c r="Z5" i="2" s="1"/>
  <c r="X4" i="2"/>
  <c r="X15" i="2" s="1"/>
  <c r="W4" i="2"/>
  <c r="W15" i="2" s="1"/>
  <c r="V4" i="2"/>
  <c r="V15" i="2" s="1"/>
  <c r="T4" i="2"/>
  <c r="T15" i="2" s="1"/>
  <c r="X778" i="1"/>
  <c r="W778" i="1"/>
  <c r="V778" i="1"/>
  <c r="T778" i="1"/>
  <c r="X777" i="1"/>
  <c r="W777" i="1"/>
  <c r="V777" i="1"/>
  <c r="T777" i="1"/>
  <c r="X776" i="1"/>
  <c r="W776" i="1"/>
  <c r="V776" i="1"/>
  <c r="T776" i="1"/>
  <c r="X775" i="1"/>
  <c r="W775" i="1"/>
  <c r="V775" i="1"/>
  <c r="T775" i="1"/>
  <c r="X774" i="1"/>
  <c r="W774" i="1"/>
  <c r="V774" i="1"/>
  <c r="T774" i="1"/>
  <c r="X773" i="1"/>
  <c r="W773" i="1"/>
  <c r="V773" i="1"/>
  <c r="T773" i="1"/>
  <c r="X772" i="1"/>
  <c r="W772" i="1"/>
  <c r="V772" i="1"/>
  <c r="T772" i="1"/>
  <c r="X771" i="1"/>
  <c r="W771" i="1"/>
  <c r="V771" i="1"/>
  <c r="T771" i="1"/>
  <c r="X770" i="1"/>
  <c r="W770" i="1"/>
  <c r="V770" i="1"/>
  <c r="T770" i="1"/>
  <c r="X769" i="1"/>
  <c r="W769" i="1"/>
  <c r="V769" i="1"/>
  <c r="T769" i="1"/>
  <c r="X768" i="1"/>
  <c r="W768" i="1"/>
  <c r="V768" i="1"/>
  <c r="T768" i="1"/>
  <c r="X767" i="1"/>
  <c r="W767" i="1"/>
  <c r="V767" i="1"/>
  <c r="T767" i="1"/>
  <c r="X766" i="1"/>
  <c r="W766" i="1"/>
  <c r="V766" i="1"/>
  <c r="T766" i="1"/>
  <c r="X765" i="1"/>
  <c r="W765" i="1"/>
  <c r="V765" i="1"/>
  <c r="T765" i="1"/>
  <c r="X764" i="1"/>
  <c r="W764" i="1"/>
  <c r="V764" i="1"/>
  <c r="T764" i="1"/>
  <c r="X763" i="1"/>
  <c r="W763" i="1"/>
  <c r="V763" i="1"/>
  <c r="T763" i="1"/>
  <c r="X762" i="1"/>
  <c r="W762" i="1"/>
  <c r="V762" i="1"/>
  <c r="T762" i="1"/>
  <c r="X761" i="1"/>
  <c r="W761" i="1"/>
  <c r="V761" i="1"/>
  <c r="T761" i="1"/>
  <c r="X760" i="1"/>
  <c r="W760" i="1"/>
  <c r="V760" i="1"/>
  <c r="T760" i="1"/>
  <c r="X759" i="1"/>
  <c r="W759" i="1"/>
  <c r="V759" i="1"/>
  <c r="T759" i="1"/>
  <c r="X758" i="1"/>
  <c r="W758" i="1"/>
  <c r="V758" i="1"/>
  <c r="T758" i="1"/>
  <c r="X757" i="1"/>
  <c r="W757" i="1"/>
  <c r="V757" i="1"/>
  <c r="T757" i="1"/>
  <c r="X756" i="1"/>
  <c r="W756" i="1"/>
  <c r="V756" i="1"/>
  <c r="T756" i="1"/>
  <c r="X755" i="1"/>
  <c r="W755" i="1"/>
  <c r="V755" i="1"/>
  <c r="T755" i="1"/>
  <c r="X754" i="1"/>
  <c r="W754" i="1"/>
  <c r="V754" i="1"/>
  <c r="T754" i="1"/>
  <c r="X753" i="1"/>
  <c r="W753" i="1"/>
  <c r="V753" i="1"/>
  <c r="T753" i="1"/>
  <c r="X752" i="1"/>
  <c r="W752" i="1"/>
  <c r="V752" i="1"/>
  <c r="T752" i="1"/>
  <c r="X751" i="1"/>
  <c r="W751" i="1"/>
  <c r="V751" i="1"/>
  <c r="T751" i="1"/>
  <c r="X750" i="1"/>
  <c r="W750" i="1"/>
  <c r="V750" i="1"/>
  <c r="T750" i="1"/>
  <c r="X749" i="1"/>
  <c r="W749" i="1"/>
  <c r="V749" i="1"/>
  <c r="T749" i="1"/>
  <c r="X748" i="1"/>
  <c r="W748" i="1"/>
  <c r="V748" i="1"/>
  <c r="T748" i="1"/>
  <c r="X747" i="1"/>
  <c r="W747" i="1"/>
  <c r="V747" i="1"/>
  <c r="T747" i="1"/>
  <c r="X746" i="1"/>
  <c r="W746" i="1"/>
  <c r="V746" i="1"/>
  <c r="T746" i="1"/>
  <c r="X745" i="1"/>
  <c r="W745" i="1"/>
  <c r="V745" i="1"/>
  <c r="T745" i="1"/>
  <c r="X744" i="1"/>
  <c r="W744" i="1"/>
  <c r="V744" i="1"/>
  <c r="T744" i="1"/>
  <c r="X743" i="1"/>
  <c r="W743" i="1"/>
  <c r="V743" i="1"/>
  <c r="T743" i="1"/>
  <c r="X742" i="1"/>
  <c r="W742" i="1"/>
  <c r="V742" i="1"/>
  <c r="T742" i="1"/>
  <c r="X741" i="1"/>
  <c r="W741" i="1"/>
  <c r="V741" i="1"/>
  <c r="T741" i="1"/>
  <c r="X740" i="1"/>
  <c r="W740" i="1"/>
  <c r="V740" i="1"/>
  <c r="T740" i="1"/>
  <c r="X739" i="1"/>
  <c r="W739" i="1"/>
  <c r="V739" i="1"/>
  <c r="T739" i="1"/>
  <c r="X738" i="1"/>
  <c r="W738" i="1"/>
  <c r="V738" i="1"/>
  <c r="T738" i="1"/>
  <c r="X737" i="1"/>
  <c r="W737" i="1"/>
  <c r="V737" i="1"/>
  <c r="T737" i="1"/>
  <c r="X736" i="1"/>
  <c r="W736" i="1"/>
  <c r="V736" i="1"/>
  <c r="T736" i="1"/>
  <c r="X735" i="1"/>
  <c r="W735" i="1"/>
  <c r="V735" i="1"/>
  <c r="T735" i="1"/>
  <c r="X734" i="1"/>
  <c r="W734" i="1"/>
  <c r="V734" i="1"/>
  <c r="T734" i="1"/>
  <c r="X733" i="1"/>
  <c r="W733" i="1"/>
  <c r="V733" i="1"/>
  <c r="T733" i="1"/>
  <c r="X732" i="1"/>
  <c r="W732" i="1"/>
  <c r="V732" i="1"/>
  <c r="T732" i="1"/>
  <c r="X731" i="1"/>
  <c r="W731" i="1"/>
  <c r="V731" i="1"/>
  <c r="T731" i="1"/>
  <c r="X730" i="1"/>
  <c r="W730" i="1"/>
  <c r="V730" i="1"/>
  <c r="T730" i="1"/>
  <c r="X729" i="1"/>
  <c r="W729" i="1"/>
  <c r="V729" i="1"/>
  <c r="T729" i="1"/>
  <c r="X728" i="1"/>
  <c r="W728" i="1"/>
  <c r="V728" i="1"/>
  <c r="T728" i="1"/>
  <c r="X727" i="1"/>
  <c r="W727" i="1"/>
  <c r="V727" i="1"/>
  <c r="T727" i="1"/>
  <c r="X726" i="1"/>
  <c r="W726" i="1"/>
  <c r="V726" i="1"/>
  <c r="T726" i="1"/>
  <c r="X725" i="1"/>
  <c r="W725" i="1"/>
  <c r="V725" i="1"/>
  <c r="T725" i="1"/>
  <c r="X724" i="1"/>
  <c r="W724" i="1"/>
  <c r="V724" i="1"/>
  <c r="T724" i="1"/>
  <c r="X723" i="1"/>
  <c r="W723" i="1"/>
  <c r="V723" i="1"/>
  <c r="T723" i="1"/>
  <c r="X722" i="1"/>
  <c r="W722" i="1"/>
  <c r="V722" i="1"/>
  <c r="T722" i="1"/>
  <c r="X721" i="1"/>
  <c r="W721" i="1"/>
  <c r="V721" i="1"/>
  <c r="T721" i="1"/>
  <c r="X720" i="1"/>
  <c r="W720" i="1"/>
  <c r="V720" i="1"/>
  <c r="T720" i="1"/>
  <c r="X719" i="1"/>
  <c r="W719" i="1"/>
  <c r="V719" i="1"/>
  <c r="T719" i="1"/>
  <c r="X718" i="1"/>
  <c r="W718" i="1"/>
  <c r="V718" i="1"/>
  <c r="T718" i="1"/>
  <c r="X717" i="1"/>
  <c r="W717" i="1"/>
  <c r="V717" i="1"/>
  <c r="T717" i="1"/>
  <c r="X716" i="1"/>
  <c r="W716" i="1"/>
  <c r="V716" i="1"/>
  <c r="T716" i="1"/>
  <c r="X715" i="1"/>
  <c r="W715" i="1"/>
  <c r="V715" i="1"/>
  <c r="T715" i="1"/>
  <c r="X714" i="1"/>
  <c r="W714" i="1"/>
  <c r="V714" i="1"/>
  <c r="T714" i="1"/>
  <c r="X713" i="1"/>
  <c r="W713" i="1"/>
  <c r="V713" i="1"/>
  <c r="T713" i="1"/>
  <c r="X712" i="1"/>
  <c r="W712" i="1"/>
  <c r="V712" i="1"/>
  <c r="T712" i="1"/>
  <c r="X711" i="1"/>
  <c r="W711" i="1"/>
  <c r="V711" i="1"/>
  <c r="T711" i="1"/>
  <c r="X710" i="1"/>
  <c r="W710" i="1"/>
  <c r="V710" i="1"/>
  <c r="T710" i="1"/>
  <c r="X709" i="1"/>
  <c r="W709" i="1"/>
  <c r="V709" i="1"/>
  <c r="T709" i="1"/>
  <c r="X708" i="1"/>
  <c r="W708" i="1"/>
  <c r="V708" i="1"/>
  <c r="T708" i="1"/>
  <c r="X707" i="1"/>
  <c r="W707" i="1"/>
  <c r="V707" i="1"/>
  <c r="T707" i="1"/>
  <c r="X706" i="1"/>
  <c r="W706" i="1"/>
  <c r="V706" i="1"/>
  <c r="T706" i="1"/>
  <c r="X705" i="1"/>
  <c r="W705" i="1"/>
  <c r="V705" i="1"/>
  <c r="T705" i="1"/>
  <c r="X704" i="1"/>
  <c r="V704" i="1"/>
  <c r="T704" i="1"/>
  <c r="R704" i="1"/>
  <c r="W704" i="1" s="1"/>
  <c r="X703" i="1"/>
  <c r="W703" i="1"/>
  <c r="V703" i="1"/>
  <c r="T703" i="1"/>
  <c r="X702" i="1"/>
  <c r="W702" i="1"/>
  <c r="V702" i="1"/>
  <c r="T702" i="1"/>
  <c r="X701" i="1"/>
  <c r="W701" i="1"/>
  <c r="V701" i="1"/>
  <c r="T701" i="1"/>
  <c r="X700" i="1"/>
  <c r="W700" i="1"/>
  <c r="V700" i="1"/>
  <c r="T700" i="1"/>
  <c r="Z699" i="1"/>
  <c r="X699" i="1"/>
  <c r="V699" i="1"/>
  <c r="T699" i="1"/>
  <c r="X698" i="1"/>
  <c r="W698" i="1"/>
  <c r="V698" i="1"/>
  <c r="T698" i="1"/>
  <c r="X697" i="1"/>
  <c r="W697" i="1"/>
  <c r="V697" i="1"/>
  <c r="T697" i="1"/>
  <c r="X696" i="1"/>
  <c r="W696" i="1"/>
  <c r="V696" i="1"/>
  <c r="T696" i="1"/>
  <c r="X695" i="1"/>
  <c r="W695" i="1"/>
  <c r="V695" i="1"/>
  <c r="T695" i="1"/>
  <c r="X694" i="1"/>
  <c r="W694" i="1"/>
  <c r="V694" i="1"/>
  <c r="T694" i="1"/>
  <c r="X693" i="1"/>
  <c r="W693" i="1"/>
  <c r="V693" i="1"/>
  <c r="T693" i="1"/>
  <c r="X692" i="1"/>
  <c r="W692" i="1"/>
  <c r="V692" i="1"/>
  <c r="T692" i="1"/>
  <c r="X691" i="1"/>
  <c r="W691" i="1"/>
  <c r="V691" i="1"/>
  <c r="T691" i="1"/>
  <c r="X690" i="1"/>
  <c r="W690" i="1"/>
  <c r="V690" i="1"/>
  <c r="T690" i="1"/>
  <c r="X689" i="1"/>
  <c r="W689" i="1"/>
  <c r="V689" i="1"/>
  <c r="T689" i="1"/>
  <c r="X688" i="1"/>
  <c r="W688" i="1"/>
  <c r="V688" i="1"/>
  <c r="T688" i="1"/>
  <c r="X687" i="1"/>
  <c r="W687" i="1"/>
  <c r="V687" i="1"/>
  <c r="T687" i="1"/>
  <c r="X686" i="1"/>
  <c r="W686" i="1"/>
  <c r="V686" i="1"/>
  <c r="T686" i="1"/>
  <c r="X685" i="1"/>
  <c r="W685" i="1"/>
  <c r="V685" i="1"/>
  <c r="T685" i="1"/>
  <c r="X684" i="1"/>
  <c r="W684" i="1"/>
  <c r="V684" i="1"/>
  <c r="T684" i="1"/>
  <c r="X683" i="1"/>
  <c r="W683" i="1"/>
  <c r="V683" i="1"/>
  <c r="T683" i="1"/>
  <c r="X682" i="1"/>
  <c r="W682" i="1"/>
  <c r="V682" i="1"/>
  <c r="T682" i="1"/>
  <c r="X681" i="1"/>
  <c r="W681" i="1"/>
  <c r="V681" i="1"/>
  <c r="T681" i="1"/>
  <c r="X680" i="1"/>
  <c r="W680" i="1"/>
  <c r="V680" i="1"/>
  <c r="T680" i="1"/>
  <c r="X679" i="1"/>
  <c r="W679" i="1"/>
  <c r="V679" i="1"/>
  <c r="T679" i="1"/>
  <c r="X678" i="1"/>
  <c r="W678" i="1"/>
  <c r="V678" i="1"/>
  <c r="T678" i="1"/>
  <c r="X677" i="1"/>
  <c r="W677" i="1"/>
  <c r="V677" i="1"/>
  <c r="T677" i="1"/>
  <c r="X676" i="1"/>
  <c r="W676" i="1"/>
  <c r="V676" i="1"/>
  <c r="T676" i="1"/>
  <c r="X675" i="1"/>
  <c r="W675" i="1"/>
  <c r="V675" i="1"/>
  <c r="T675" i="1"/>
  <c r="X674" i="1"/>
  <c r="W674" i="1"/>
  <c r="V674" i="1"/>
  <c r="T674" i="1"/>
  <c r="X673" i="1"/>
  <c r="W673" i="1"/>
  <c r="V673" i="1"/>
  <c r="T673" i="1"/>
  <c r="X672" i="1"/>
  <c r="W672" i="1"/>
  <c r="V672" i="1"/>
  <c r="T672" i="1"/>
  <c r="X671" i="1"/>
  <c r="W671" i="1"/>
  <c r="V671" i="1"/>
  <c r="T671" i="1"/>
  <c r="X670" i="1"/>
  <c r="W670" i="1"/>
  <c r="V670" i="1"/>
  <c r="T670" i="1"/>
  <c r="X669" i="1"/>
  <c r="W669" i="1"/>
  <c r="V669" i="1"/>
  <c r="T669" i="1"/>
  <c r="X668" i="1"/>
  <c r="W668" i="1"/>
  <c r="V668" i="1"/>
  <c r="T668" i="1"/>
  <c r="X667" i="1"/>
  <c r="W667" i="1"/>
  <c r="V667" i="1"/>
  <c r="T667" i="1"/>
  <c r="X666" i="1"/>
  <c r="W666" i="1"/>
  <c r="V666" i="1"/>
  <c r="T666" i="1"/>
  <c r="X665" i="1"/>
  <c r="W665" i="1"/>
  <c r="V665" i="1"/>
  <c r="T665" i="1"/>
  <c r="X664" i="1"/>
  <c r="W664" i="1"/>
  <c r="V664" i="1"/>
  <c r="T664" i="1"/>
  <c r="X663" i="1"/>
  <c r="W663" i="1"/>
  <c r="V663" i="1"/>
  <c r="T663" i="1"/>
  <c r="X662" i="1"/>
  <c r="W662" i="1"/>
  <c r="V662" i="1"/>
  <c r="T662" i="1"/>
  <c r="X661" i="1"/>
  <c r="W661" i="1"/>
  <c r="V661" i="1"/>
  <c r="T661" i="1"/>
  <c r="X660" i="1"/>
  <c r="W660" i="1"/>
  <c r="V660" i="1"/>
  <c r="T660" i="1"/>
  <c r="X659" i="1"/>
  <c r="W659" i="1"/>
  <c r="V659" i="1"/>
  <c r="T659" i="1"/>
  <c r="X658" i="1"/>
  <c r="W658" i="1"/>
  <c r="V658" i="1"/>
  <c r="T658" i="1"/>
  <c r="X657" i="1"/>
  <c r="W657" i="1"/>
  <c r="V657" i="1"/>
  <c r="T657" i="1"/>
  <c r="X656" i="1"/>
  <c r="W656" i="1"/>
  <c r="V656" i="1"/>
  <c r="T656" i="1"/>
  <c r="X655" i="1"/>
  <c r="W655" i="1"/>
  <c r="V655" i="1"/>
  <c r="T655" i="1"/>
  <c r="X654" i="1"/>
  <c r="W654" i="1"/>
  <c r="V654" i="1"/>
  <c r="T654" i="1"/>
  <c r="X653" i="1"/>
  <c r="W653" i="1"/>
  <c r="V653" i="1"/>
  <c r="T653" i="1"/>
  <c r="X652" i="1"/>
  <c r="W652" i="1"/>
  <c r="V652" i="1"/>
  <c r="T652" i="1"/>
  <c r="X651" i="1"/>
  <c r="W651" i="1"/>
  <c r="V651" i="1"/>
  <c r="T651" i="1"/>
  <c r="X650" i="1"/>
  <c r="W650" i="1"/>
  <c r="V650" i="1"/>
  <c r="T650" i="1"/>
  <c r="X649" i="1"/>
  <c r="W649" i="1"/>
  <c r="V649" i="1"/>
  <c r="T649" i="1"/>
  <c r="X648" i="1"/>
  <c r="W648" i="1"/>
  <c r="V648" i="1"/>
  <c r="T648" i="1"/>
  <c r="X647" i="1"/>
  <c r="W647" i="1"/>
  <c r="V647" i="1"/>
  <c r="T647" i="1"/>
  <c r="X646" i="1"/>
  <c r="W646" i="1"/>
  <c r="V646" i="1"/>
  <c r="T646" i="1"/>
  <c r="X645" i="1"/>
  <c r="W645" i="1"/>
  <c r="V645" i="1"/>
  <c r="T645" i="1"/>
  <c r="X644" i="1"/>
  <c r="W644" i="1"/>
  <c r="V644" i="1"/>
  <c r="T644" i="1"/>
  <c r="X643" i="1"/>
  <c r="W643" i="1"/>
  <c r="V643" i="1"/>
  <c r="T643" i="1"/>
  <c r="X642" i="1"/>
  <c r="W642" i="1"/>
  <c r="V642" i="1"/>
  <c r="T642" i="1"/>
  <c r="X641" i="1"/>
  <c r="W641" i="1"/>
  <c r="V641" i="1"/>
  <c r="T641" i="1"/>
  <c r="X640" i="1"/>
  <c r="W640" i="1"/>
  <c r="V640" i="1"/>
  <c r="T640" i="1"/>
  <c r="X639" i="1"/>
  <c r="W639" i="1"/>
  <c r="V639" i="1"/>
  <c r="T639" i="1"/>
  <c r="X638" i="1"/>
  <c r="W638" i="1"/>
  <c r="V638" i="1"/>
  <c r="T638" i="1"/>
  <c r="X637" i="1"/>
  <c r="W637" i="1"/>
  <c r="V637" i="1"/>
  <c r="T637" i="1"/>
  <c r="X636" i="1"/>
  <c r="W636" i="1"/>
  <c r="V636" i="1"/>
  <c r="T636" i="1"/>
  <c r="X635" i="1"/>
  <c r="W635" i="1"/>
  <c r="V635" i="1"/>
  <c r="T635" i="1"/>
  <c r="X634" i="1"/>
  <c r="W634" i="1"/>
  <c r="V634" i="1"/>
  <c r="T634" i="1"/>
  <c r="X633" i="1"/>
  <c r="W633" i="1"/>
  <c r="V633" i="1"/>
  <c r="T633" i="1"/>
  <c r="X632" i="1"/>
  <c r="W632" i="1"/>
  <c r="V632" i="1"/>
  <c r="T632" i="1"/>
  <c r="X631" i="1"/>
  <c r="W631" i="1"/>
  <c r="V631" i="1"/>
  <c r="T631" i="1"/>
  <c r="X630" i="1"/>
  <c r="W630" i="1"/>
  <c r="V630" i="1"/>
  <c r="T630" i="1"/>
  <c r="X629" i="1"/>
  <c r="W629" i="1"/>
  <c r="V629" i="1"/>
  <c r="T629" i="1"/>
  <c r="X628" i="1"/>
  <c r="W628" i="1"/>
  <c r="V628" i="1"/>
  <c r="T628" i="1"/>
  <c r="X627" i="1"/>
  <c r="W627" i="1"/>
  <c r="V627" i="1"/>
  <c r="T627" i="1"/>
  <c r="X626" i="1"/>
  <c r="W626" i="1"/>
  <c r="V626" i="1"/>
  <c r="T626" i="1"/>
  <c r="X625" i="1"/>
  <c r="W625" i="1"/>
  <c r="V625" i="1"/>
  <c r="T625" i="1"/>
  <c r="X624" i="1"/>
  <c r="W624" i="1"/>
  <c r="V624" i="1"/>
  <c r="T624" i="1"/>
  <c r="X623" i="1"/>
  <c r="W623" i="1"/>
  <c r="V623" i="1"/>
  <c r="T623" i="1"/>
  <c r="X622" i="1"/>
  <c r="W622" i="1"/>
  <c r="V622" i="1"/>
  <c r="T622" i="1"/>
  <c r="X621" i="1"/>
  <c r="W621" i="1"/>
  <c r="V621" i="1"/>
  <c r="T621" i="1"/>
  <c r="X620" i="1"/>
  <c r="W620" i="1"/>
  <c r="V620" i="1"/>
  <c r="T620" i="1"/>
  <c r="X619" i="1"/>
  <c r="W619" i="1"/>
  <c r="V619" i="1"/>
  <c r="T619" i="1"/>
  <c r="X618" i="1"/>
  <c r="W618" i="1"/>
  <c r="V618" i="1"/>
  <c r="T618" i="1"/>
  <c r="X617" i="1"/>
  <c r="W617" i="1"/>
  <c r="V617" i="1"/>
  <c r="T617" i="1"/>
  <c r="X616" i="1"/>
  <c r="W616" i="1"/>
  <c r="V616" i="1"/>
  <c r="T616" i="1"/>
  <c r="X615" i="1"/>
  <c r="W615" i="1"/>
  <c r="V615" i="1"/>
  <c r="T615" i="1"/>
  <c r="X614" i="1"/>
  <c r="W614" i="1"/>
  <c r="V614" i="1"/>
  <c r="T614" i="1"/>
  <c r="X613" i="1"/>
  <c r="W613" i="1"/>
  <c r="V613" i="1"/>
  <c r="T613" i="1"/>
  <c r="X612" i="1"/>
  <c r="W612" i="1"/>
  <c r="V612" i="1"/>
  <c r="T612" i="1"/>
  <c r="X611" i="1"/>
  <c r="W611" i="1"/>
  <c r="V611" i="1"/>
  <c r="T611" i="1"/>
  <c r="X610" i="1"/>
  <c r="W610" i="1"/>
  <c r="V610" i="1"/>
  <c r="T610" i="1"/>
  <c r="X609" i="1"/>
  <c r="W609" i="1"/>
  <c r="V609" i="1"/>
  <c r="T609" i="1"/>
  <c r="X608" i="1"/>
  <c r="W608" i="1"/>
  <c r="V608" i="1"/>
  <c r="T608" i="1"/>
  <c r="X607" i="1"/>
  <c r="W607" i="1"/>
  <c r="V607" i="1"/>
  <c r="T607" i="1"/>
  <c r="X606" i="1"/>
  <c r="W606" i="1"/>
  <c r="V606" i="1"/>
  <c r="T606" i="1"/>
  <c r="X605" i="1"/>
  <c r="W605" i="1"/>
  <c r="V605" i="1"/>
  <c r="T605" i="1"/>
  <c r="X604" i="1"/>
  <c r="W604" i="1"/>
  <c r="V604" i="1"/>
  <c r="T604" i="1"/>
  <c r="X603" i="1"/>
  <c r="W603" i="1"/>
  <c r="V603" i="1"/>
  <c r="T603" i="1"/>
  <c r="X602" i="1"/>
  <c r="W602" i="1"/>
  <c r="V602" i="1"/>
  <c r="T602" i="1"/>
  <c r="X601" i="1"/>
  <c r="W601" i="1"/>
  <c r="V601" i="1"/>
  <c r="T601" i="1"/>
  <c r="X600" i="1"/>
  <c r="W600" i="1"/>
  <c r="V600" i="1"/>
  <c r="T600" i="1"/>
  <c r="X599" i="1"/>
  <c r="W599" i="1"/>
  <c r="V599" i="1"/>
  <c r="T599" i="1"/>
  <c r="X598" i="1"/>
  <c r="W598" i="1"/>
  <c r="V598" i="1"/>
  <c r="T598" i="1"/>
  <c r="X597" i="1"/>
  <c r="W597" i="1"/>
  <c r="V597" i="1"/>
  <c r="T597" i="1"/>
  <c r="X596" i="1"/>
  <c r="W596" i="1"/>
  <c r="V596" i="1"/>
  <c r="T596" i="1"/>
  <c r="X595" i="1"/>
  <c r="W595" i="1"/>
  <c r="V595" i="1"/>
  <c r="T595" i="1"/>
  <c r="X594" i="1"/>
  <c r="W594" i="1"/>
  <c r="V594" i="1"/>
  <c r="T594" i="1"/>
  <c r="X593" i="1"/>
  <c r="W593" i="1"/>
  <c r="V593" i="1"/>
  <c r="T593" i="1"/>
  <c r="X592" i="1"/>
  <c r="W592" i="1"/>
  <c r="V592" i="1"/>
  <c r="T592" i="1"/>
  <c r="X591" i="1"/>
  <c r="W591" i="1"/>
  <c r="V591" i="1"/>
  <c r="T591" i="1"/>
  <c r="X590" i="1"/>
  <c r="W590" i="1"/>
  <c r="V590" i="1"/>
  <c r="T590" i="1"/>
  <c r="X589" i="1"/>
  <c r="W589" i="1"/>
  <c r="V589" i="1"/>
  <c r="T589" i="1"/>
  <c r="X588" i="1"/>
  <c r="W588" i="1"/>
  <c r="V588" i="1"/>
  <c r="T588" i="1"/>
  <c r="X587" i="1"/>
  <c r="W587" i="1"/>
  <c r="V587" i="1"/>
  <c r="T587" i="1"/>
  <c r="X586" i="1"/>
  <c r="W586" i="1"/>
  <c r="V586" i="1"/>
  <c r="T586" i="1"/>
  <c r="X585" i="1"/>
  <c r="W585" i="1"/>
  <c r="V585" i="1"/>
  <c r="T585" i="1"/>
  <c r="X584" i="1"/>
  <c r="W584" i="1"/>
  <c r="V584" i="1"/>
  <c r="T584" i="1"/>
  <c r="X583" i="1"/>
  <c r="W583" i="1"/>
  <c r="V583" i="1"/>
  <c r="T583" i="1"/>
  <c r="X582" i="1"/>
  <c r="W582" i="1"/>
  <c r="V582" i="1"/>
  <c r="T582" i="1"/>
  <c r="X581" i="1"/>
  <c r="W581" i="1"/>
  <c r="V581" i="1"/>
  <c r="T581" i="1"/>
  <c r="X580" i="1"/>
  <c r="W580" i="1"/>
  <c r="V580" i="1"/>
  <c r="T580" i="1"/>
  <c r="X579" i="1"/>
  <c r="W579" i="1"/>
  <c r="V579" i="1"/>
  <c r="T579" i="1"/>
  <c r="X578" i="1"/>
  <c r="W578" i="1"/>
  <c r="V578" i="1"/>
  <c r="T578" i="1"/>
  <c r="X577" i="1"/>
  <c r="W577" i="1"/>
  <c r="V577" i="1"/>
  <c r="T577" i="1"/>
  <c r="X576" i="1"/>
  <c r="W576" i="1"/>
  <c r="V576" i="1"/>
  <c r="T576" i="1"/>
  <c r="X575" i="1"/>
  <c r="W575" i="1"/>
  <c r="V575" i="1"/>
  <c r="T575" i="1"/>
  <c r="X574" i="1"/>
  <c r="W574" i="1"/>
  <c r="V574" i="1"/>
  <c r="T574" i="1"/>
  <c r="X573" i="1"/>
  <c r="W573" i="1"/>
  <c r="V573" i="1"/>
  <c r="T573" i="1"/>
  <c r="X572" i="1"/>
  <c r="W572" i="1"/>
  <c r="V572" i="1"/>
  <c r="T572" i="1"/>
  <c r="X571" i="1"/>
  <c r="W571" i="1"/>
  <c r="V571" i="1"/>
  <c r="T571" i="1"/>
  <c r="X570" i="1"/>
  <c r="W570" i="1"/>
  <c r="V570" i="1"/>
  <c r="T570" i="1"/>
  <c r="X569" i="1"/>
  <c r="W569" i="1"/>
  <c r="V569" i="1"/>
  <c r="T569" i="1"/>
  <c r="X568" i="1"/>
  <c r="W568" i="1"/>
  <c r="V568" i="1"/>
  <c r="T568" i="1"/>
  <c r="X567" i="1"/>
  <c r="W567" i="1"/>
  <c r="V567" i="1"/>
  <c r="T567" i="1"/>
  <c r="X566" i="1"/>
  <c r="W566" i="1"/>
  <c r="V566" i="1"/>
  <c r="T566" i="1"/>
  <c r="X565" i="1"/>
  <c r="W565" i="1"/>
  <c r="V565" i="1"/>
  <c r="X564" i="1"/>
  <c r="W564" i="1"/>
  <c r="V564" i="1"/>
  <c r="X563" i="1"/>
  <c r="W563" i="1"/>
  <c r="V563" i="1"/>
  <c r="T563" i="1"/>
  <c r="X562" i="1"/>
  <c r="W562" i="1"/>
  <c r="V562" i="1"/>
  <c r="T562" i="1"/>
  <c r="X561" i="1"/>
  <c r="W561" i="1"/>
  <c r="V561" i="1"/>
  <c r="T561" i="1"/>
  <c r="X560" i="1"/>
  <c r="W560" i="1"/>
  <c r="V560" i="1"/>
  <c r="T560" i="1"/>
  <c r="X559" i="1"/>
  <c r="W559" i="1"/>
  <c r="V559" i="1"/>
  <c r="T559" i="1"/>
  <c r="X558" i="1"/>
  <c r="W558" i="1"/>
  <c r="V558" i="1"/>
  <c r="T558" i="1"/>
  <c r="X557" i="1"/>
  <c r="W557" i="1"/>
  <c r="V557" i="1"/>
  <c r="X556" i="1"/>
  <c r="W556" i="1"/>
  <c r="V556" i="1"/>
  <c r="T556" i="1"/>
  <c r="X555" i="1"/>
  <c r="W555" i="1"/>
  <c r="V555" i="1"/>
  <c r="T555" i="1"/>
  <c r="X554" i="1"/>
  <c r="W554" i="1"/>
  <c r="V554" i="1"/>
  <c r="T554" i="1"/>
  <c r="X553" i="1"/>
  <c r="W553" i="1"/>
  <c r="V553" i="1"/>
  <c r="T553" i="1"/>
  <c r="X552" i="1"/>
  <c r="W552" i="1"/>
  <c r="V552" i="1"/>
  <c r="T552" i="1"/>
  <c r="X551" i="1"/>
  <c r="W551" i="1"/>
  <c r="V551" i="1"/>
  <c r="T551" i="1"/>
  <c r="X550" i="1"/>
  <c r="W550" i="1"/>
  <c r="V550" i="1"/>
  <c r="T550" i="1"/>
  <c r="X549" i="1"/>
  <c r="W549" i="1"/>
  <c r="V549" i="1"/>
  <c r="T549" i="1"/>
  <c r="X548" i="1"/>
  <c r="W548" i="1"/>
  <c r="V548" i="1"/>
  <c r="T548" i="1"/>
  <c r="X547" i="1"/>
  <c r="W547" i="1"/>
  <c r="V547" i="1"/>
  <c r="T547" i="1"/>
  <c r="X546" i="1"/>
  <c r="W546" i="1"/>
  <c r="V546" i="1"/>
  <c r="T546" i="1"/>
  <c r="X545" i="1"/>
  <c r="W545" i="1"/>
  <c r="V545" i="1"/>
  <c r="T545" i="1"/>
  <c r="X544" i="1"/>
  <c r="W544" i="1"/>
  <c r="V544" i="1"/>
  <c r="T544" i="1"/>
  <c r="X543" i="1"/>
  <c r="W543" i="1"/>
  <c r="V543" i="1"/>
  <c r="T543" i="1"/>
  <c r="X542" i="1"/>
  <c r="W542" i="1"/>
  <c r="V542" i="1"/>
  <c r="T542" i="1"/>
  <c r="X541" i="1"/>
  <c r="W541" i="1"/>
  <c r="V541" i="1"/>
  <c r="T541" i="1"/>
  <c r="X539" i="1"/>
  <c r="W539" i="1"/>
  <c r="V539" i="1"/>
  <c r="T539" i="1"/>
  <c r="X537" i="1"/>
  <c r="T537" i="1"/>
  <c r="X534" i="1"/>
  <c r="W534" i="1"/>
  <c r="V534" i="1"/>
  <c r="T534" i="1"/>
  <c r="Z533" i="1"/>
  <c r="Z529" i="1"/>
  <c r="X525" i="1"/>
  <c r="W525" i="1"/>
  <c r="V525" i="1"/>
  <c r="T525" i="1"/>
  <c r="X522" i="1"/>
  <c r="W522" i="1"/>
  <c r="V522" i="1"/>
  <c r="T522" i="1"/>
  <c r="X521" i="1"/>
  <c r="W521" i="1"/>
  <c r="V521" i="1"/>
  <c r="T521" i="1"/>
  <c r="Z519" i="1"/>
  <c r="Z518" i="1"/>
  <c r="X517" i="1"/>
  <c r="W517" i="1"/>
  <c r="T517" i="1"/>
  <c r="X515" i="1"/>
  <c r="W515" i="1"/>
  <c r="V515" i="1"/>
  <c r="T515" i="1"/>
  <c r="T514" i="1"/>
  <c r="Y514" i="1" s="1"/>
  <c r="Z514" i="1" s="1"/>
  <c r="Z509" i="1"/>
  <c r="Z508" i="1"/>
  <c r="Z506" i="1"/>
  <c r="Z505" i="1"/>
  <c r="Z501" i="1"/>
  <c r="Z495" i="1"/>
  <c r="Z493" i="1"/>
  <c r="Z489" i="1"/>
  <c r="Z486" i="1"/>
  <c r="Z485" i="1"/>
  <c r="Z480" i="1"/>
  <c r="X479" i="1"/>
  <c r="W479" i="1"/>
  <c r="V479" i="1"/>
  <c r="T479" i="1"/>
  <c r="Z478" i="1"/>
  <c r="Z475" i="1"/>
  <c r="Z473" i="1"/>
  <c r="P473" i="1"/>
  <c r="Z468" i="1"/>
  <c r="Z464" i="1"/>
  <c r="Z463" i="1"/>
  <c r="Z462" i="1"/>
  <c r="Z461" i="1"/>
  <c r="Z460" i="1"/>
  <c r="Z459" i="1"/>
  <c r="Z457" i="1"/>
  <c r="X456" i="1"/>
  <c r="V456" i="1"/>
  <c r="T456" i="1"/>
  <c r="X455" i="1"/>
  <c r="W455" i="1"/>
  <c r="X454" i="1"/>
  <c r="W454" i="1"/>
  <c r="V454" i="1"/>
  <c r="T454" i="1"/>
  <c r="X453" i="1"/>
  <c r="W453" i="1"/>
  <c r="V453" i="1"/>
  <c r="T453" i="1"/>
  <c r="X452" i="1"/>
  <c r="W452" i="1"/>
  <c r="V452" i="1"/>
  <c r="T452" i="1"/>
  <c r="X451" i="1"/>
  <c r="W451" i="1"/>
  <c r="V451" i="1"/>
  <c r="T451" i="1"/>
  <c r="X450" i="1"/>
  <c r="W450" i="1"/>
  <c r="V450" i="1"/>
  <c r="T450" i="1"/>
  <c r="X449" i="1"/>
  <c r="W449" i="1"/>
  <c r="V449" i="1"/>
  <c r="T449" i="1"/>
  <c r="X448" i="1"/>
  <c r="W448" i="1"/>
  <c r="V448" i="1"/>
  <c r="X447" i="1"/>
  <c r="W447" i="1"/>
  <c r="V447" i="1"/>
  <c r="T447" i="1"/>
  <c r="X445" i="1"/>
  <c r="W445" i="1"/>
  <c r="V445" i="1"/>
  <c r="T445" i="1"/>
  <c r="X444" i="1"/>
  <c r="W444" i="1"/>
  <c r="V444" i="1"/>
  <c r="X443" i="1"/>
  <c r="W443" i="1"/>
  <c r="V443" i="1"/>
  <c r="T443" i="1"/>
  <c r="X442" i="1"/>
  <c r="W442" i="1"/>
  <c r="V442" i="1"/>
  <c r="T442" i="1"/>
  <c r="X441" i="1"/>
  <c r="W441" i="1"/>
  <c r="V441" i="1"/>
  <c r="T441" i="1"/>
  <c r="X440" i="1"/>
  <c r="W440" i="1"/>
  <c r="V440" i="1"/>
  <c r="X439" i="1"/>
  <c r="V439" i="1"/>
  <c r="T439" i="1"/>
  <c r="X438" i="1"/>
  <c r="W438" i="1"/>
  <c r="V438" i="1"/>
  <c r="T438" i="1"/>
  <c r="X437" i="1"/>
  <c r="W437" i="1"/>
  <c r="V437" i="1"/>
  <c r="T437" i="1"/>
  <c r="X436" i="1"/>
  <c r="W436" i="1"/>
  <c r="V436" i="1"/>
  <c r="T436" i="1"/>
  <c r="X435" i="1"/>
  <c r="W435" i="1"/>
  <c r="V435" i="1"/>
  <c r="T435" i="1"/>
  <c r="X434" i="1"/>
  <c r="W434" i="1"/>
  <c r="V434" i="1"/>
  <c r="T434" i="1"/>
  <c r="X433" i="1"/>
  <c r="W433" i="1"/>
  <c r="V433" i="1"/>
  <c r="T433" i="1"/>
  <c r="X432" i="1"/>
  <c r="W432" i="1"/>
  <c r="V432" i="1"/>
  <c r="T432" i="1"/>
  <c r="X431" i="1"/>
  <c r="W431" i="1"/>
  <c r="V431" i="1"/>
  <c r="T431" i="1"/>
  <c r="X430" i="1"/>
  <c r="W430" i="1"/>
  <c r="V430" i="1"/>
  <c r="T430" i="1"/>
  <c r="X429" i="1"/>
  <c r="W429" i="1"/>
  <c r="V429" i="1"/>
  <c r="T429" i="1"/>
  <c r="X428" i="1"/>
  <c r="W428" i="1"/>
  <c r="V428" i="1"/>
  <c r="T428" i="1"/>
  <c r="X427" i="1"/>
  <c r="W427" i="1"/>
  <c r="V427" i="1"/>
  <c r="T427" i="1"/>
  <c r="X426" i="1"/>
  <c r="W426" i="1"/>
  <c r="V426" i="1"/>
  <c r="T426" i="1"/>
  <c r="X425" i="1"/>
  <c r="W425" i="1"/>
  <c r="V425" i="1"/>
  <c r="T425" i="1"/>
  <c r="X424" i="1"/>
  <c r="W424" i="1"/>
  <c r="V424" i="1"/>
  <c r="T424" i="1"/>
  <c r="X423" i="1"/>
  <c r="W423" i="1"/>
  <c r="V423" i="1"/>
  <c r="T423" i="1"/>
  <c r="X422" i="1"/>
  <c r="W422" i="1"/>
  <c r="V422" i="1"/>
  <c r="T422" i="1"/>
  <c r="X421" i="1"/>
  <c r="W421" i="1"/>
  <c r="V421" i="1"/>
  <c r="T421" i="1"/>
  <c r="X420" i="1"/>
  <c r="W420" i="1"/>
  <c r="V420" i="1"/>
  <c r="T420" i="1"/>
  <c r="X419" i="1"/>
  <c r="W419" i="1"/>
  <c r="V419" i="1"/>
  <c r="T419" i="1"/>
  <c r="X418" i="1"/>
  <c r="W418" i="1"/>
  <c r="V418" i="1"/>
  <c r="T418" i="1"/>
  <c r="X417" i="1"/>
  <c r="W417" i="1"/>
  <c r="V417" i="1"/>
  <c r="T417" i="1"/>
  <c r="X416" i="1"/>
  <c r="W416" i="1"/>
  <c r="V416" i="1"/>
  <c r="T416" i="1"/>
  <c r="X415" i="1"/>
  <c r="W415" i="1"/>
  <c r="V415" i="1"/>
  <c r="T415" i="1"/>
  <c r="X414" i="1"/>
  <c r="W414" i="1"/>
  <c r="V414" i="1"/>
  <c r="T414" i="1"/>
  <c r="X413" i="1"/>
  <c r="W413" i="1"/>
  <c r="V413" i="1"/>
  <c r="T413" i="1"/>
  <c r="X412" i="1"/>
  <c r="W412" i="1"/>
  <c r="V412" i="1"/>
  <c r="T412" i="1"/>
  <c r="X411" i="1"/>
  <c r="W411" i="1"/>
  <c r="V411" i="1"/>
  <c r="T411" i="1"/>
  <c r="X410" i="1"/>
  <c r="W410" i="1"/>
  <c r="V410" i="1"/>
  <c r="T410" i="1"/>
  <c r="X409" i="1"/>
  <c r="W409" i="1"/>
  <c r="V409" i="1"/>
  <c r="T409" i="1"/>
  <c r="X408" i="1"/>
  <c r="W408" i="1"/>
  <c r="V408" i="1"/>
  <c r="T408" i="1"/>
  <c r="X407" i="1"/>
  <c r="W407" i="1"/>
  <c r="V407" i="1"/>
  <c r="T407" i="1"/>
  <c r="X406" i="1"/>
  <c r="W406" i="1"/>
  <c r="V406" i="1"/>
  <c r="T406" i="1"/>
  <c r="X405" i="1"/>
  <c r="W405" i="1"/>
  <c r="V405" i="1"/>
  <c r="T405" i="1"/>
  <c r="X404" i="1"/>
  <c r="W404" i="1"/>
  <c r="V404" i="1"/>
  <c r="T404" i="1"/>
  <c r="X403" i="1"/>
  <c r="W403" i="1"/>
  <c r="V403" i="1"/>
  <c r="T403" i="1"/>
  <c r="X402" i="1"/>
  <c r="W402" i="1"/>
  <c r="V402" i="1"/>
  <c r="T402" i="1"/>
  <c r="X401" i="1"/>
  <c r="V401" i="1"/>
  <c r="U401" i="1"/>
  <c r="R401" i="1"/>
  <c r="O401" i="1"/>
  <c r="W401" i="1" s="1"/>
  <c r="L401" i="1"/>
  <c r="T401" i="1" s="1"/>
  <c r="J401" i="1"/>
  <c r="X400" i="1"/>
  <c r="U400" i="1"/>
  <c r="R400" i="1"/>
  <c r="Q400" i="1"/>
  <c r="O400" i="1"/>
  <c r="N400" i="1"/>
  <c r="V400" i="1" s="1"/>
  <c r="M400" i="1"/>
  <c r="L400" i="1"/>
  <c r="T400" i="1" s="1"/>
  <c r="K400" i="1"/>
  <c r="J400" i="1"/>
  <c r="X399" i="1"/>
  <c r="W399" i="1"/>
  <c r="V399" i="1"/>
  <c r="T399" i="1"/>
  <c r="X398" i="1"/>
  <c r="W398" i="1"/>
  <c r="V398" i="1"/>
  <c r="T398" i="1"/>
  <c r="X397" i="1"/>
  <c r="W397" i="1"/>
  <c r="V397" i="1"/>
  <c r="T397" i="1"/>
  <c r="X396" i="1"/>
  <c r="W396" i="1"/>
  <c r="V396" i="1"/>
  <c r="T396" i="1"/>
  <c r="X395" i="1"/>
  <c r="W395" i="1"/>
  <c r="V395" i="1"/>
  <c r="T395" i="1"/>
  <c r="X394" i="1"/>
  <c r="W394" i="1"/>
  <c r="V394" i="1"/>
  <c r="T394" i="1"/>
  <c r="X393" i="1"/>
  <c r="W393" i="1"/>
  <c r="V393" i="1"/>
  <c r="T393" i="1"/>
  <c r="X392" i="1"/>
  <c r="W392" i="1"/>
  <c r="V392" i="1"/>
  <c r="T392" i="1"/>
  <c r="X391" i="1"/>
  <c r="W391" i="1"/>
  <c r="V391" i="1"/>
  <c r="T391" i="1"/>
  <c r="X390" i="1"/>
  <c r="W390" i="1"/>
  <c r="V390" i="1"/>
  <c r="T390" i="1"/>
  <c r="X389" i="1"/>
  <c r="W389" i="1"/>
  <c r="V389" i="1"/>
  <c r="T389" i="1"/>
  <c r="X388" i="1"/>
  <c r="W388" i="1"/>
  <c r="V388" i="1"/>
  <c r="T388" i="1"/>
  <c r="X387" i="1"/>
  <c r="W387" i="1"/>
  <c r="V387" i="1"/>
  <c r="T387" i="1"/>
  <c r="X386" i="1"/>
  <c r="W386" i="1"/>
  <c r="V386" i="1"/>
  <c r="T386" i="1"/>
  <c r="X385" i="1"/>
  <c r="W385" i="1"/>
  <c r="V385" i="1"/>
  <c r="T385" i="1"/>
  <c r="X384" i="1"/>
  <c r="W384" i="1"/>
  <c r="V384" i="1"/>
  <c r="T384" i="1"/>
  <c r="X383" i="1"/>
  <c r="W383" i="1"/>
  <c r="V383" i="1"/>
  <c r="T383" i="1"/>
  <c r="X382" i="1"/>
  <c r="W382" i="1"/>
  <c r="V382" i="1"/>
  <c r="T382" i="1"/>
  <c r="X381" i="1"/>
  <c r="W381" i="1"/>
  <c r="V381" i="1"/>
  <c r="T381" i="1"/>
  <c r="X380" i="1"/>
  <c r="W380" i="1"/>
  <c r="V380" i="1"/>
  <c r="T380" i="1"/>
  <c r="X379" i="1"/>
  <c r="W379" i="1"/>
  <c r="V379" i="1"/>
  <c r="T379" i="1"/>
  <c r="X378" i="1"/>
  <c r="W378" i="1"/>
  <c r="V378" i="1"/>
  <c r="T378" i="1"/>
  <c r="X377" i="1"/>
  <c r="W377" i="1"/>
  <c r="V377" i="1"/>
  <c r="T377" i="1"/>
  <c r="X376" i="1"/>
  <c r="W376" i="1"/>
  <c r="V376" i="1"/>
  <c r="T376" i="1"/>
  <c r="X375" i="1"/>
  <c r="W375" i="1"/>
  <c r="V375" i="1"/>
  <c r="T375" i="1"/>
  <c r="X374" i="1"/>
  <c r="W374" i="1"/>
  <c r="V374" i="1"/>
  <c r="T374" i="1"/>
  <c r="X373" i="1"/>
  <c r="W373" i="1"/>
  <c r="V373" i="1"/>
  <c r="T373" i="1"/>
  <c r="X372" i="1"/>
  <c r="W372" i="1"/>
  <c r="V372" i="1"/>
  <c r="T372" i="1"/>
  <c r="X371" i="1"/>
  <c r="W371" i="1"/>
  <c r="V371" i="1"/>
  <c r="T371" i="1"/>
  <c r="X370" i="1"/>
  <c r="W370" i="1"/>
  <c r="V370" i="1"/>
  <c r="T370" i="1"/>
  <c r="X369" i="1"/>
  <c r="W369" i="1"/>
  <c r="V369" i="1"/>
  <c r="T369" i="1"/>
  <c r="X368" i="1"/>
  <c r="W368" i="1"/>
  <c r="V368" i="1"/>
  <c r="T368" i="1"/>
  <c r="X367" i="1"/>
  <c r="W367" i="1"/>
  <c r="V367" i="1"/>
  <c r="T367" i="1"/>
  <c r="X366" i="1"/>
  <c r="W366" i="1"/>
  <c r="V366" i="1"/>
  <c r="T366" i="1"/>
  <c r="X365" i="1"/>
  <c r="W365" i="1"/>
  <c r="V365" i="1"/>
  <c r="T365" i="1"/>
  <c r="X364" i="1"/>
  <c r="W364" i="1"/>
  <c r="V364" i="1"/>
  <c r="T364" i="1"/>
  <c r="X363" i="1"/>
  <c r="W363" i="1"/>
  <c r="V363" i="1"/>
  <c r="T363" i="1"/>
  <c r="X362" i="1"/>
  <c r="W362" i="1"/>
  <c r="V362" i="1"/>
  <c r="T362" i="1"/>
  <c r="X361" i="1"/>
  <c r="W361" i="1"/>
  <c r="V361" i="1"/>
  <c r="T361" i="1"/>
  <c r="X360" i="1"/>
  <c r="V360" i="1"/>
  <c r="U360" i="1"/>
  <c r="R360" i="1"/>
  <c r="O360" i="1"/>
  <c r="L360" i="1"/>
  <c r="T360" i="1" s="1"/>
  <c r="J360" i="1"/>
  <c r="X359" i="1"/>
  <c r="W359" i="1"/>
  <c r="V359" i="1"/>
  <c r="T359" i="1"/>
  <c r="X358" i="1"/>
  <c r="W358" i="1"/>
  <c r="V358" i="1"/>
  <c r="T358" i="1"/>
  <c r="X357" i="1"/>
  <c r="W357" i="1"/>
  <c r="V357" i="1"/>
  <c r="T357" i="1"/>
  <c r="X356" i="1"/>
  <c r="W356" i="1"/>
  <c r="V356" i="1"/>
  <c r="T356" i="1"/>
  <c r="X355" i="1"/>
  <c r="W355" i="1"/>
  <c r="V355" i="1"/>
  <c r="T355" i="1"/>
  <c r="X354" i="1"/>
  <c r="W354" i="1"/>
  <c r="V354" i="1"/>
  <c r="T354" i="1"/>
  <c r="X353" i="1"/>
  <c r="W353" i="1"/>
  <c r="V353" i="1"/>
  <c r="T353" i="1"/>
  <c r="X352" i="1"/>
  <c r="W352" i="1"/>
  <c r="V352" i="1"/>
  <c r="T352" i="1"/>
  <c r="X351" i="1"/>
  <c r="W351" i="1"/>
  <c r="V351" i="1"/>
  <c r="T351" i="1"/>
  <c r="X350" i="1"/>
  <c r="W350" i="1"/>
  <c r="V350" i="1"/>
  <c r="T350" i="1"/>
  <c r="X349" i="1"/>
  <c r="W349" i="1"/>
  <c r="V349" i="1"/>
  <c r="T349" i="1"/>
  <c r="X348" i="1"/>
  <c r="W348" i="1"/>
  <c r="V348" i="1"/>
  <c r="T348" i="1"/>
  <c r="X347" i="1"/>
  <c r="W347" i="1"/>
  <c r="V347" i="1"/>
  <c r="T347" i="1"/>
  <c r="X346" i="1"/>
  <c r="W346" i="1"/>
  <c r="V346" i="1"/>
  <c r="T346" i="1"/>
  <c r="X345" i="1"/>
  <c r="W345" i="1"/>
  <c r="V345" i="1"/>
  <c r="T345" i="1"/>
  <c r="X344" i="1"/>
  <c r="W344" i="1"/>
  <c r="V344" i="1"/>
  <c r="T344" i="1"/>
  <c r="X343" i="1"/>
  <c r="W343" i="1"/>
  <c r="V343" i="1"/>
  <c r="T343" i="1"/>
  <c r="X342" i="1"/>
  <c r="W342" i="1"/>
  <c r="V342" i="1"/>
  <c r="T342" i="1"/>
  <c r="X341" i="1"/>
  <c r="W341" i="1"/>
  <c r="V341" i="1"/>
  <c r="T341" i="1"/>
  <c r="X340" i="1"/>
  <c r="W340" i="1"/>
  <c r="V340" i="1"/>
  <c r="T340" i="1"/>
  <c r="X339" i="1"/>
  <c r="W339" i="1"/>
  <c r="V339" i="1"/>
  <c r="T339" i="1"/>
  <c r="X338" i="1"/>
  <c r="W338" i="1"/>
  <c r="V338" i="1"/>
  <c r="T338" i="1"/>
  <c r="X337" i="1"/>
  <c r="W337" i="1"/>
  <c r="V337" i="1"/>
  <c r="T337" i="1"/>
  <c r="X336" i="1"/>
  <c r="W336" i="1"/>
  <c r="V336" i="1"/>
  <c r="T336" i="1"/>
  <c r="X335" i="1"/>
  <c r="W335" i="1"/>
  <c r="V335" i="1"/>
  <c r="T335" i="1"/>
  <c r="X334" i="1"/>
  <c r="W334" i="1"/>
  <c r="V334" i="1"/>
  <c r="T334" i="1"/>
  <c r="X333" i="1"/>
  <c r="W333" i="1"/>
  <c r="V333" i="1"/>
  <c r="T333" i="1"/>
  <c r="X332" i="1"/>
  <c r="W332" i="1"/>
  <c r="V332" i="1"/>
  <c r="T332" i="1"/>
  <c r="W331" i="1"/>
  <c r="T331" i="1"/>
  <c r="S331" i="1"/>
  <c r="Q331" i="1"/>
  <c r="P331" i="1"/>
  <c r="N331" i="1"/>
  <c r="M331" i="1"/>
  <c r="K331" i="1"/>
  <c r="W330" i="1"/>
  <c r="T330" i="1"/>
  <c r="S330" i="1"/>
  <c r="Q330" i="1"/>
  <c r="P330" i="1"/>
  <c r="N330" i="1"/>
  <c r="V330" i="1" s="1"/>
  <c r="M330" i="1"/>
  <c r="K330" i="1"/>
  <c r="X329" i="1"/>
  <c r="W329" i="1"/>
  <c r="V329" i="1"/>
  <c r="T329" i="1"/>
  <c r="M329" i="1"/>
  <c r="K329" i="1"/>
  <c r="W328" i="1"/>
  <c r="T328" i="1"/>
  <c r="S328" i="1"/>
  <c r="Q328" i="1"/>
  <c r="P328" i="1"/>
  <c r="N328" i="1"/>
  <c r="M328" i="1"/>
  <c r="K328" i="1"/>
  <c r="X327" i="1"/>
  <c r="W327" i="1"/>
  <c r="V327" i="1"/>
  <c r="T327" i="1"/>
  <c r="X326" i="1"/>
  <c r="W326" i="1"/>
  <c r="V326" i="1"/>
  <c r="T326" i="1"/>
  <c r="X325" i="1"/>
  <c r="W325" i="1"/>
  <c r="V325" i="1"/>
  <c r="T325" i="1"/>
  <c r="X324" i="1"/>
  <c r="W324" i="1"/>
  <c r="V324" i="1"/>
  <c r="T324" i="1"/>
  <c r="X323" i="1"/>
  <c r="W323" i="1"/>
  <c r="V323" i="1"/>
  <c r="T323" i="1"/>
  <c r="X322" i="1"/>
  <c r="W322" i="1"/>
  <c r="V322" i="1"/>
  <c r="T322" i="1"/>
  <c r="X321" i="1"/>
  <c r="W321" i="1"/>
  <c r="V321" i="1"/>
  <c r="T321" i="1"/>
  <c r="X320" i="1"/>
  <c r="W320" i="1"/>
  <c r="V320" i="1"/>
  <c r="T320" i="1"/>
  <c r="X319" i="1"/>
  <c r="W319" i="1"/>
  <c r="V319" i="1"/>
  <c r="T319" i="1"/>
  <c r="X318" i="1"/>
  <c r="W318" i="1"/>
  <c r="V318" i="1"/>
  <c r="T318" i="1"/>
  <c r="X317" i="1"/>
  <c r="W317" i="1"/>
  <c r="V317" i="1"/>
  <c r="T317" i="1"/>
  <c r="X316" i="1"/>
  <c r="W316" i="1"/>
  <c r="V316" i="1"/>
  <c r="T316" i="1"/>
  <c r="X315" i="1"/>
  <c r="W315" i="1"/>
  <c r="V315" i="1"/>
  <c r="T315" i="1"/>
  <c r="X314" i="1"/>
  <c r="W314" i="1"/>
  <c r="V314" i="1"/>
  <c r="T314" i="1"/>
  <c r="X313" i="1"/>
  <c r="W313" i="1"/>
  <c r="V313" i="1"/>
  <c r="T313" i="1"/>
  <c r="X312" i="1"/>
  <c r="W312" i="1"/>
  <c r="V312" i="1"/>
  <c r="T312" i="1"/>
  <c r="X311" i="1"/>
  <c r="W311" i="1"/>
  <c r="V311" i="1"/>
  <c r="T311" i="1"/>
  <c r="X310" i="1"/>
  <c r="W310" i="1"/>
  <c r="V310" i="1"/>
  <c r="T310" i="1"/>
  <c r="X309" i="1"/>
  <c r="W309" i="1"/>
  <c r="V309" i="1"/>
  <c r="T309" i="1"/>
  <c r="X308" i="1"/>
  <c r="W308" i="1"/>
  <c r="V308" i="1"/>
  <c r="T308" i="1"/>
  <c r="X307" i="1"/>
  <c r="W307" i="1"/>
  <c r="V307" i="1"/>
  <c r="T307" i="1"/>
  <c r="X306" i="1"/>
  <c r="W306" i="1"/>
  <c r="V306" i="1"/>
  <c r="T306" i="1"/>
  <c r="X305" i="1"/>
  <c r="W305" i="1"/>
  <c r="V305" i="1"/>
  <c r="T305" i="1"/>
  <c r="X304" i="1"/>
  <c r="W304" i="1"/>
  <c r="V304" i="1"/>
  <c r="T304" i="1"/>
  <c r="X303" i="1"/>
  <c r="W303" i="1"/>
  <c r="V303" i="1"/>
  <c r="T303" i="1"/>
  <c r="X302" i="1"/>
  <c r="W302" i="1"/>
  <c r="V302" i="1"/>
  <c r="T302" i="1"/>
  <c r="X301" i="1"/>
  <c r="W301" i="1"/>
  <c r="V301" i="1"/>
  <c r="T301" i="1"/>
  <c r="X300" i="1"/>
  <c r="W300" i="1"/>
  <c r="V300" i="1"/>
  <c r="T300" i="1"/>
  <c r="X299" i="1"/>
  <c r="W299" i="1"/>
  <c r="V299" i="1"/>
  <c r="T299" i="1"/>
  <c r="X298" i="1"/>
  <c r="W298" i="1"/>
  <c r="V298" i="1"/>
  <c r="T298" i="1"/>
  <c r="X297" i="1"/>
  <c r="W297" i="1"/>
  <c r="V297" i="1"/>
  <c r="T297" i="1"/>
  <c r="X296" i="1"/>
  <c r="W296" i="1"/>
  <c r="V296" i="1"/>
  <c r="T296" i="1"/>
  <c r="X295" i="1"/>
  <c r="W295" i="1"/>
  <c r="V295" i="1"/>
  <c r="T295" i="1"/>
  <c r="X294" i="1"/>
  <c r="W294" i="1"/>
  <c r="V294" i="1"/>
  <c r="T294" i="1"/>
  <c r="X293" i="1"/>
  <c r="W293" i="1"/>
  <c r="V293" i="1"/>
  <c r="T293" i="1"/>
  <c r="X292" i="1"/>
  <c r="W292" i="1"/>
  <c r="V292" i="1"/>
  <c r="T292" i="1"/>
  <c r="X291" i="1"/>
  <c r="W291" i="1"/>
  <c r="V291" i="1"/>
  <c r="T291" i="1"/>
  <c r="X290" i="1"/>
  <c r="W290" i="1"/>
  <c r="V290" i="1"/>
  <c r="T290" i="1"/>
  <c r="X289" i="1"/>
  <c r="W289" i="1"/>
  <c r="V289" i="1"/>
  <c r="T289" i="1"/>
  <c r="X288" i="1"/>
  <c r="W288" i="1"/>
  <c r="V288" i="1"/>
  <c r="T288" i="1"/>
  <c r="X287" i="1"/>
  <c r="W287" i="1"/>
  <c r="V287" i="1"/>
  <c r="T287" i="1"/>
  <c r="X286" i="1"/>
  <c r="W286" i="1"/>
  <c r="V286" i="1"/>
  <c r="T286" i="1"/>
  <c r="X285" i="1"/>
  <c r="W285" i="1"/>
  <c r="V285" i="1"/>
  <c r="T285" i="1"/>
  <c r="X284" i="1"/>
  <c r="W284" i="1"/>
  <c r="V284" i="1"/>
  <c r="T284" i="1"/>
  <c r="X283" i="1"/>
  <c r="W283" i="1"/>
  <c r="V283" i="1"/>
  <c r="T283" i="1"/>
  <c r="X282" i="1"/>
  <c r="W282" i="1"/>
  <c r="V282" i="1"/>
  <c r="T282" i="1"/>
  <c r="X281" i="1"/>
  <c r="W281" i="1"/>
  <c r="V281" i="1"/>
  <c r="T281" i="1"/>
  <c r="X280" i="1"/>
  <c r="W280" i="1"/>
  <c r="V280" i="1"/>
  <c r="T280" i="1"/>
  <c r="X279" i="1"/>
  <c r="W279" i="1"/>
  <c r="V279" i="1"/>
  <c r="T279" i="1"/>
  <c r="X278" i="1"/>
  <c r="W278" i="1"/>
  <c r="V278" i="1"/>
  <c r="T278" i="1"/>
  <c r="X277" i="1"/>
  <c r="W277" i="1"/>
  <c r="V277" i="1"/>
  <c r="T277" i="1"/>
  <c r="X276" i="1"/>
  <c r="W276" i="1"/>
  <c r="V276" i="1"/>
  <c r="T276" i="1"/>
  <c r="X275" i="1"/>
  <c r="W275" i="1"/>
  <c r="V275" i="1"/>
  <c r="T275" i="1"/>
  <c r="X274" i="1"/>
  <c r="W274" i="1"/>
  <c r="V274" i="1"/>
  <c r="T274" i="1"/>
  <c r="X273" i="1"/>
  <c r="W273" i="1"/>
  <c r="V273" i="1"/>
  <c r="T273" i="1"/>
  <c r="X272" i="1"/>
  <c r="W272" i="1"/>
  <c r="V272" i="1"/>
  <c r="T272" i="1"/>
  <c r="X271" i="1"/>
  <c r="W271" i="1"/>
  <c r="V271" i="1"/>
  <c r="T271" i="1"/>
  <c r="X270" i="1"/>
  <c r="W270" i="1"/>
  <c r="V270" i="1"/>
  <c r="T270" i="1"/>
  <c r="X269" i="1"/>
  <c r="W269" i="1"/>
  <c r="V269" i="1"/>
  <c r="T269" i="1"/>
  <c r="X268" i="1"/>
  <c r="W268" i="1"/>
  <c r="V268" i="1"/>
  <c r="T268" i="1"/>
  <c r="X267" i="1"/>
  <c r="W267" i="1"/>
  <c r="V267" i="1"/>
  <c r="T267" i="1"/>
  <c r="X266" i="1"/>
  <c r="W266" i="1"/>
  <c r="V266" i="1"/>
  <c r="T266" i="1"/>
  <c r="X265" i="1"/>
  <c r="W265" i="1"/>
  <c r="V265" i="1"/>
  <c r="T265" i="1"/>
  <c r="X263" i="1"/>
  <c r="W263" i="1"/>
  <c r="V263" i="1"/>
  <c r="T263" i="1"/>
  <c r="X262" i="1"/>
  <c r="W262" i="1"/>
  <c r="V262" i="1"/>
  <c r="T262" i="1"/>
  <c r="X261" i="1"/>
  <c r="W261" i="1"/>
  <c r="V261" i="1"/>
  <c r="T261" i="1"/>
  <c r="X260" i="1"/>
  <c r="W260" i="1"/>
  <c r="V260" i="1"/>
  <c r="T260" i="1"/>
  <c r="X259" i="1"/>
  <c r="W259" i="1"/>
  <c r="V259" i="1"/>
  <c r="T259" i="1"/>
  <c r="X258" i="1"/>
  <c r="W258" i="1"/>
  <c r="V258" i="1"/>
  <c r="T258" i="1"/>
  <c r="X257" i="1"/>
  <c r="W257" i="1"/>
  <c r="V257" i="1"/>
  <c r="T257" i="1"/>
  <c r="X256" i="1"/>
  <c r="W256" i="1"/>
  <c r="V256" i="1"/>
  <c r="T256" i="1"/>
  <c r="X255" i="1"/>
  <c r="W255" i="1"/>
  <c r="V255" i="1"/>
  <c r="T255" i="1"/>
  <c r="X254" i="1"/>
  <c r="W254" i="1"/>
  <c r="V254" i="1"/>
  <c r="T254" i="1"/>
  <c r="X253" i="1"/>
  <c r="W253" i="1"/>
  <c r="V253" i="1"/>
  <c r="T253" i="1"/>
  <c r="X252" i="1"/>
  <c r="W252" i="1"/>
  <c r="V252" i="1"/>
  <c r="T252" i="1"/>
  <c r="X251" i="1"/>
  <c r="W251" i="1"/>
  <c r="V251" i="1"/>
  <c r="T251" i="1"/>
  <c r="X250" i="1"/>
  <c r="W250" i="1"/>
  <c r="V250" i="1"/>
  <c r="T250" i="1"/>
  <c r="X249" i="1"/>
  <c r="W249" i="1"/>
  <c r="V249" i="1"/>
  <c r="T249" i="1"/>
  <c r="X248" i="1"/>
  <c r="W248" i="1"/>
  <c r="V248" i="1"/>
  <c r="T248" i="1"/>
  <c r="X247" i="1"/>
  <c r="W247" i="1"/>
  <c r="V247" i="1"/>
  <c r="T247" i="1"/>
  <c r="X246" i="1"/>
  <c r="W246" i="1"/>
  <c r="V246" i="1"/>
  <c r="T246" i="1"/>
  <c r="X245" i="1"/>
  <c r="W245" i="1"/>
  <c r="V245" i="1"/>
  <c r="T245" i="1"/>
  <c r="X244" i="1"/>
  <c r="W244" i="1"/>
  <c r="V244" i="1"/>
  <c r="T244" i="1"/>
  <c r="X243" i="1"/>
  <c r="W243" i="1"/>
  <c r="V243" i="1"/>
  <c r="T243" i="1"/>
  <c r="X242" i="1"/>
  <c r="W242" i="1"/>
  <c r="V242" i="1"/>
  <c r="T242" i="1"/>
  <c r="X241" i="1"/>
  <c r="W241" i="1"/>
  <c r="V241" i="1"/>
  <c r="T241" i="1"/>
  <c r="X240" i="1"/>
  <c r="W240" i="1"/>
  <c r="V240" i="1"/>
  <c r="T240" i="1"/>
  <c r="X239" i="1"/>
  <c r="W239" i="1"/>
  <c r="V239" i="1"/>
  <c r="T239" i="1"/>
  <c r="X238" i="1"/>
  <c r="W238" i="1"/>
  <c r="V238" i="1"/>
  <c r="T238" i="1"/>
  <c r="X237" i="1"/>
  <c r="W237" i="1"/>
  <c r="V237" i="1"/>
  <c r="T237" i="1"/>
  <c r="X236" i="1"/>
  <c r="W236" i="1"/>
  <c r="V236" i="1"/>
  <c r="T236" i="1"/>
  <c r="X235" i="1"/>
  <c r="W235" i="1"/>
  <c r="V235" i="1"/>
  <c r="T235" i="1"/>
  <c r="X234" i="1"/>
  <c r="W234" i="1"/>
  <c r="V234" i="1"/>
  <c r="T234" i="1"/>
  <c r="X233" i="1"/>
  <c r="W233" i="1"/>
  <c r="V233" i="1"/>
  <c r="T233" i="1"/>
  <c r="X232" i="1"/>
  <c r="W232" i="1"/>
  <c r="V232" i="1"/>
  <c r="T232" i="1"/>
  <c r="X231" i="1"/>
  <c r="W231" i="1"/>
  <c r="V231" i="1"/>
  <c r="T231" i="1"/>
  <c r="X230" i="1"/>
  <c r="W230" i="1"/>
  <c r="V230" i="1"/>
  <c r="T230" i="1"/>
  <c r="X229" i="1"/>
  <c r="W229" i="1"/>
  <c r="V229" i="1"/>
  <c r="T229" i="1"/>
  <c r="X228" i="1"/>
  <c r="W228" i="1"/>
  <c r="V228" i="1"/>
  <c r="T228" i="1"/>
  <c r="X227" i="1"/>
  <c r="W227" i="1"/>
  <c r="V227" i="1"/>
  <c r="T227" i="1"/>
  <c r="X226" i="1"/>
  <c r="W226" i="1"/>
  <c r="V226" i="1"/>
  <c r="T226" i="1"/>
  <c r="X225" i="1"/>
  <c r="W225" i="1"/>
  <c r="V225" i="1"/>
  <c r="T225" i="1"/>
  <c r="X224" i="1"/>
  <c r="W224" i="1"/>
  <c r="V224" i="1"/>
  <c r="T224" i="1"/>
  <c r="X223" i="1"/>
  <c r="W223" i="1"/>
  <c r="V223" i="1"/>
  <c r="T223" i="1"/>
  <c r="X222" i="1"/>
  <c r="W222" i="1"/>
  <c r="V222" i="1"/>
  <c r="T222" i="1"/>
  <c r="X221" i="1"/>
  <c r="W221" i="1"/>
  <c r="V221" i="1"/>
  <c r="T221" i="1"/>
  <c r="X220" i="1"/>
  <c r="W220" i="1"/>
  <c r="V220" i="1"/>
  <c r="T220" i="1"/>
  <c r="X219" i="1"/>
  <c r="W219" i="1"/>
  <c r="V219" i="1"/>
  <c r="T219" i="1"/>
  <c r="X218" i="1"/>
  <c r="W218" i="1"/>
  <c r="V218" i="1"/>
  <c r="T218" i="1"/>
  <c r="X217" i="1"/>
  <c r="W217" i="1"/>
  <c r="V217" i="1"/>
  <c r="T217" i="1"/>
  <c r="X216" i="1"/>
  <c r="W216" i="1"/>
  <c r="V216" i="1"/>
  <c r="T216" i="1"/>
  <c r="X215" i="1"/>
  <c r="W215" i="1"/>
  <c r="V215" i="1"/>
  <c r="T215" i="1"/>
  <c r="X214" i="1"/>
  <c r="W214" i="1"/>
  <c r="V214" i="1"/>
  <c r="T214" i="1"/>
  <c r="X213" i="1"/>
  <c r="W213" i="1"/>
  <c r="V213" i="1"/>
  <c r="T213" i="1"/>
  <c r="X212" i="1"/>
  <c r="W212" i="1"/>
  <c r="V212" i="1"/>
  <c r="T212" i="1"/>
  <c r="X211" i="1"/>
  <c r="W211" i="1"/>
  <c r="V211" i="1"/>
  <c r="T211" i="1"/>
  <c r="X210" i="1"/>
  <c r="W210" i="1"/>
  <c r="V210" i="1"/>
  <c r="T210" i="1"/>
  <c r="X209" i="1"/>
  <c r="W209" i="1"/>
  <c r="V209" i="1"/>
  <c r="T209" i="1"/>
  <c r="X208" i="1"/>
  <c r="W208" i="1"/>
  <c r="V208" i="1"/>
  <c r="T208" i="1"/>
  <c r="X207" i="1"/>
  <c r="W207" i="1"/>
  <c r="V207" i="1"/>
  <c r="T207" i="1"/>
  <c r="X206" i="1"/>
  <c r="W206" i="1"/>
  <c r="V206" i="1"/>
  <c r="T206" i="1"/>
  <c r="X205" i="1"/>
  <c r="W205" i="1"/>
  <c r="V205" i="1"/>
  <c r="T205" i="1"/>
  <c r="X204" i="1"/>
  <c r="W204" i="1"/>
  <c r="V204" i="1"/>
  <c r="T204" i="1"/>
  <c r="X203" i="1"/>
  <c r="W203" i="1"/>
  <c r="V203" i="1"/>
  <c r="T203" i="1"/>
  <c r="X202" i="1"/>
  <c r="W202" i="1"/>
  <c r="V202" i="1"/>
  <c r="T202" i="1"/>
  <c r="X201" i="1"/>
  <c r="W201" i="1"/>
  <c r="V201" i="1"/>
  <c r="T201" i="1"/>
  <c r="X200" i="1"/>
  <c r="W200" i="1"/>
  <c r="V200" i="1"/>
  <c r="T200" i="1"/>
  <c r="X199" i="1"/>
  <c r="W199" i="1"/>
  <c r="V199" i="1"/>
  <c r="T199" i="1"/>
  <c r="X198" i="1"/>
  <c r="W198" i="1"/>
  <c r="V198" i="1"/>
  <c r="T198" i="1"/>
  <c r="X197" i="1"/>
  <c r="W197" i="1"/>
  <c r="V197" i="1"/>
  <c r="T197" i="1"/>
  <c r="X196" i="1"/>
  <c r="W196" i="1"/>
  <c r="V196" i="1"/>
  <c r="T196" i="1"/>
  <c r="X195" i="1"/>
  <c r="W195" i="1"/>
  <c r="V195" i="1"/>
  <c r="T195" i="1"/>
  <c r="X194" i="1"/>
  <c r="W194" i="1"/>
  <c r="V194" i="1"/>
  <c r="T194" i="1"/>
  <c r="X193" i="1"/>
  <c r="W193" i="1"/>
  <c r="V193" i="1"/>
  <c r="T193" i="1"/>
  <c r="X192" i="1"/>
  <c r="W192" i="1"/>
  <c r="V192" i="1"/>
  <c r="T192" i="1"/>
  <c r="X191" i="1"/>
  <c r="W191" i="1"/>
  <c r="V191" i="1"/>
  <c r="T191" i="1"/>
  <c r="X190" i="1"/>
  <c r="W190" i="1"/>
  <c r="V190" i="1"/>
  <c r="T190" i="1"/>
  <c r="X189" i="1"/>
  <c r="W189" i="1"/>
  <c r="V189" i="1"/>
  <c r="T189" i="1"/>
  <c r="X188" i="1"/>
  <c r="W188" i="1"/>
  <c r="V188" i="1"/>
  <c r="T188" i="1"/>
  <c r="X187" i="1"/>
  <c r="W187" i="1"/>
  <c r="V187" i="1"/>
  <c r="T187" i="1"/>
  <c r="X186" i="1"/>
  <c r="W186" i="1"/>
  <c r="V186" i="1"/>
  <c r="T186" i="1"/>
  <c r="X185" i="1"/>
  <c r="W185" i="1"/>
  <c r="V185" i="1"/>
  <c r="T185" i="1"/>
  <c r="X184" i="1"/>
  <c r="W184" i="1"/>
  <c r="V184" i="1"/>
  <c r="T184" i="1"/>
  <c r="X183" i="1"/>
  <c r="W183" i="1"/>
  <c r="V183" i="1"/>
  <c r="T183" i="1"/>
  <c r="X182" i="1"/>
  <c r="W182" i="1"/>
  <c r="V182" i="1"/>
  <c r="T182" i="1"/>
  <c r="X181" i="1"/>
  <c r="W181" i="1"/>
  <c r="V181" i="1"/>
  <c r="T181" i="1"/>
  <c r="X180" i="1"/>
  <c r="W180" i="1"/>
  <c r="V180" i="1"/>
  <c r="T180" i="1"/>
  <c r="X179" i="1"/>
  <c r="W179" i="1"/>
  <c r="V179" i="1"/>
  <c r="T179" i="1"/>
  <c r="X178" i="1"/>
  <c r="W178" i="1"/>
  <c r="V178" i="1"/>
  <c r="T178" i="1"/>
  <c r="X177" i="1"/>
  <c r="W177" i="1"/>
  <c r="V177" i="1"/>
  <c r="T177" i="1"/>
  <c r="X176" i="1"/>
  <c r="W176" i="1"/>
  <c r="V176" i="1"/>
  <c r="T176" i="1"/>
  <c r="X175" i="1"/>
  <c r="W175" i="1"/>
  <c r="V175" i="1"/>
  <c r="T175" i="1"/>
  <c r="X174" i="1"/>
  <c r="W174" i="1"/>
  <c r="V174" i="1"/>
  <c r="T174" i="1"/>
  <c r="X173" i="1"/>
  <c r="W173" i="1"/>
  <c r="V173" i="1"/>
  <c r="T173" i="1"/>
  <c r="X172" i="1"/>
  <c r="W172" i="1"/>
  <c r="V172" i="1"/>
  <c r="T172" i="1"/>
  <c r="M172" i="1"/>
  <c r="X171" i="1"/>
  <c r="W171" i="1"/>
  <c r="V171" i="1"/>
  <c r="T171" i="1"/>
  <c r="X170" i="1"/>
  <c r="W170" i="1"/>
  <c r="V170" i="1"/>
  <c r="T170" i="1"/>
  <c r="X169" i="1"/>
  <c r="W169" i="1"/>
  <c r="V169" i="1"/>
  <c r="T169" i="1"/>
  <c r="X168" i="1"/>
  <c r="W168" i="1"/>
  <c r="V168" i="1"/>
  <c r="T168" i="1"/>
  <c r="X167" i="1"/>
  <c r="W167" i="1"/>
  <c r="V167" i="1"/>
  <c r="T167" i="1"/>
  <c r="X166" i="1"/>
  <c r="W166" i="1"/>
  <c r="V166" i="1"/>
  <c r="T166" i="1"/>
  <c r="X165" i="1"/>
  <c r="W165" i="1"/>
  <c r="V165" i="1"/>
  <c r="T165" i="1"/>
  <c r="X164" i="1"/>
  <c r="W164" i="1"/>
  <c r="V164" i="1"/>
  <c r="T164" i="1"/>
  <c r="X163" i="1"/>
  <c r="W163" i="1"/>
  <c r="V163" i="1"/>
  <c r="T163" i="1"/>
  <c r="X162" i="1"/>
  <c r="W162" i="1"/>
  <c r="V162" i="1"/>
  <c r="T162" i="1"/>
  <c r="X161" i="1"/>
  <c r="W161" i="1"/>
  <c r="V161" i="1"/>
  <c r="T161" i="1"/>
  <c r="X160" i="1"/>
  <c r="W160" i="1"/>
  <c r="V160" i="1"/>
  <c r="T160" i="1"/>
  <c r="X159" i="1"/>
  <c r="W159" i="1"/>
  <c r="V159" i="1"/>
  <c r="T159" i="1"/>
  <c r="X158" i="1"/>
  <c r="W158" i="1"/>
  <c r="V158" i="1"/>
  <c r="T158" i="1"/>
  <c r="X157" i="1"/>
  <c r="W157" i="1"/>
  <c r="V157" i="1"/>
  <c r="T157" i="1"/>
  <c r="X156" i="1"/>
  <c r="W156" i="1"/>
  <c r="V156" i="1"/>
  <c r="T156" i="1"/>
  <c r="X155" i="1"/>
  <c r="W155" i="1"/>
  <c r="V155" i="1"/>
  <c r="T155" i="1"/>
  <c r="X154" i="1"/>
  <c r="W154" i="1"/>
  <c r="V154" i="1"/>
  <c r="T154" i="1"/>
  <c r="X153" i="1"/>
  <c r="W153" i="1"/>
  <c r="V153" i="1"/>
  <c r="T153" i="1"/>
  <c r="X152" i="1"/>
  <c r="W152" i="1"/>
  <c r="V152" i="1"/>
  <c r="T152" i="1"/>
  <c r="M152" i="1"/>
  <c r="X151" i="1"/>
  <c r="W151" i="1"/>
  <c r="V151" i="1"/>
  <c r="T151" i="1"/>
  <c r="X150" i="1"/>
  <c r="W150" i="1"/>
  <c r="V150" i="1"/>
  <c r="T150" i="1"/>
  <c r="X149" i="1"/>
  <c r="W149" i="1"/>
  <c r="V149" i="1"/>
  <c r="T149" i="1"/>
  <c r="X148" i="1"/>
  <c r="W148" i="1"/>
  <c r="V148" i="1"/>
  <c r="T148" i="1"/>
  <c r="X147" i="1"/>
  <c r="W147" i="1"/>
  <c r="V147" i="1"/>
  <c r="T147" i="1"/>
  <c r="X146" i="1"/>
  <c r="W146" i="1"/>
  <c r="V146" i="1"/>
  <c r="T146" i="1"/>
  <c r="X145" i="1"/>
  <c r="W145" i="1"/>
  <c r="V145" i="1"/>
  <c r="T145" i="1"/>
  <c r="X144" i="1"/>
  <c r="W144" i="1"/>
  <c r="V144" i="1"/>
  <c r="T144" i="1"/>
  <c r="X143" i="1"/>
  <c r="W143" i="1"/>
  <c r="V143" i="1"/>
  <c r="T143" i="1"/>
  <c r="X142" i="1"/>
  <c r="W142" i="1"/>
  <c r="V142" i="1"/>
  <c r="T142" i="1"/>
  <c r="X141" i="1"/>
  <c r="W141" i="1"/>
  <c r="V141" i="1"/>
  <c r="T141" i="1"/>
  <c r="X140" i="1"/>
  <c r="W140" i="1"/>
  <c r="V140" i="1"/>
  <c r="T140" i="1"/>
  <c r="X139" i="1"/>
  <c r="W139" i="1"/>
  <c r="V139" i="1"/>
  <c r="T139" i="1"/>
  <c r="X138" i="1"/>
  <c r="W138" i="1"/>
  <c r="V138" i="1"/>
  <c r="T138" i="1"/>
  <c r="X137" i="1"/>
  <c r="W137" i="1"/>
  <c r="V137" i="1"/>
  <c r="T137" i="1"/>
  <c r="X136" i="1"/>
  <c r="W136" i="1"/>
  <c r="V136" i="1"/>
  <c r="T136" i="1"/>
  <c r="X135" i="1"/>
  <c r="W135" i="1"/>
  <c r="V135" i="1"/>
  <c r="T135" i="1"/>
  <c r="X134" i="1"/>
  <c r="W134" i="1"/>
  <c r="V134" i="1"/>
  <c r="T134" i="1"/>
  <c r="X133" i="1"/>
  <c r="W133" i="1"/>
  <c r="V133" i="1"/>
  <c r="T133" i="1"/>
  <c r="X132" i="1"/>
  <c r="W132" i="1"/>
  <c r="V132" i="1"/>
  <c r="T132" i="1"/>
  <c r="X131" i="1"/>
  <c r="W131" i="1"/>
  <c r="V131" i="1"/>
  <c r="T131" i="1"/>
  <c r="X130" i="1"/>
  <c r="W130" i="1"/>
  <c r="V130" i="1"/>
  <c r="T130" i="1"/>
  <c r="X129" i="1"/>
  <c r="W129" i="1"/>
  <c r="V129" i="1"/>
  <c r="T129" i="1"/>
  <c r="X128" i="1"/>
  <c r="W128" i="1"/>
  <c r="V128" i="1"/>
  <c r="T128" i="1"/>
  <c r="X127" i="1"/>
  <c r="W127" i="1"/>
  <c r="V127" i="1"/>
  <c r="T127" i="1"/>
  <c r="X126" i="1"/>
  <c r="W126" i="1"/>
  <c r="V126" i="1"/>
  <c r="T126" i="1"/>
  <c r="X125" i="1"/>
  <c r="W125" i="1"/>
  <c r="V125" i="1"/>
  <c r="T125" i="1"/>
  <c r="T124" i="1"/>
  <c r="S124" i="1"/>
  <c r="R124" i="1"/>
  <c r="Q124" i="1"/>
  <c r="P124" i="1"/>
  <c r="O124" i="1"/>
  <c r="N124" i="1"/>
  <c r="V124" i="1" s="1"/>
  <c r="M124" i="1"/>
  <c r="L124" i="1"/>
  <c r="K124" i="1"/>
  <c r="J124" i="1"/>
  <c r="X123" i="1"/>
  <c r="W123" i="1"/>
  <c r="T123" i="1"/>
  <c r="Q123" i="1"/>
  <c r="N123" i="1"/>
  <c r="M123" i="1"/>
  <c r="K123" i="1"/>
  <c r="S122" i="1"/>
  <c r="R122" i="1"/>
  <c r="Q122" i="1"/>
  <c r="P122" i="1"/>
  <c r="O122" i="1"/>
  <c r="N122" i="1"/>
  <c r="M122" i="1"/>
  <c r="L122" i="1"/>
  <c r="T122" i="1" s="1"/>
  <c r="K122" i="1"/>
  <c r="J122" i="1"/>
  <c r="S121" i="1"/>
  <c r="R121" i="1"/>
  <c r="Q121" i="1"/>
  <c r="P121" i="1"/>
  <c r="X121" i="1" s="1"/>
  <c r="O121" i="1"/>
  <c r="N121" i="1"/>
  <c r="M121" i="1"/>
  <c r="L121" i="1"/>
  <c r="T121" i="1" s="1"/>
  <c r="K121" i="1"/>
  <c r="J121" i="1"/>
  <c r="X120" i="1"/>
  <c r="W120" i="1"/>
  <c r="T120" i="1"/>
  <c r="Q120" i="1"/>
  <c r="N120" i="1"/>
  <c r="X119" i="1"/>
  <c r="W119" i="1"/>
  <c r="T119" i="1"/>
  <c r="Q119" i="1"/>
  <c r="N119" i="1"/>
  <c r="V119" i="1" s="1"/>
  <c r="M119" i="1"/>
  <c r="K119" i="1"/>
  <c r="X118" i="1"/>
  <c r="T118" i="1"/>
  <c r="R118" i="1"/>
  <c r="Q118" i="1"/>
  <c r="V118" i="1" s="1"/>
  <c r="O118" i="1"/>
  <c r="W118" i="1" s="1"/>
  <c r="N118" i="1"/>
  <c r="M118" i="1"/>
  <c r="K118" i="1"/>
  <c r="S117" i="1"/>
  <c r="R117" i="1"/>
  <c r="Q117" i="1"/>
  <c r="P117" i="1"/>
  <c r="X117" i="1" s="1"/>
  <c r="O117" i="1"/>
  <c r="N117" i="1"/>
  <c r="M117" i="1"/>
  <c r="L117" i="1"/>
  <c r="T117" i="1" s="1"/>
  <c r="K117" i="1"/>
  <c r="J117" i="1"/>
  <c r="S116" i="1"/>
  <c r="R116" i="1"/>
  <c r="Q116" i="1"/>
  <c r="P116" i="1"/>
  <c r="X116" i="1" s="1"/>
  <c r="O116" i="1"/>
  <c r="N116" i="1"/>
  <c r="V116" i="1" s="1"/>
  <c r="M116" i="1"/>
  <c r="L116" i="1"/>
  <c r="T116" i="1" s="1"/>
  <c r="K116" i="1"/>
  <c r="J116" i="1"/>
  <c r="S115" i="1"/>
  <c r="R115" i="1"/>
  <c r="Q115" i="1"/>
  <c r="P115" i="1"/>
  <c r="O115" i="1"/>
  <c r="N115" i="1"/>
  <c r="M115" i="1"/>
  <c r="L115" i="1"/>
  <c r="T115" i="1" s="1"/>
  <c r="K115" i="1"/>
  <c r="J115" i="1"/>
  <c r="X114" i="1"/>
  <c r="W114" i="1"/>
  <c r="V114" i="1"/>
  <c r="T114" i="1"/>
  <c r="X113" i="1"/>
  <c r="W113" i="1"/>
  <c r="V113" i="1"/>
  <c r="T113" i="1"/>
  <c r="X112" i="1"/>
  <c r="W112" i="1"/>
  <c r="T112" i="1"/>
  <c r="Q112" i="1"/>
  <c r="N112" i="1"/>
  <c r="M112" i="1"/>
  <c r="K112" i="1"/>
  <c r="X111" i="1"/>
  <c r="W111" i="1"/>
  <c r="T111" i="1"/>
  <c r="Q111" i="1"/>
  <c r="N111" i="1"/>
  <c r="V111" i="1" s="1"/>
  <c r="M111" i="1"/>
  <c r="K111" i="1"/>
  <c r="X110" i="1"/>
  <c r="W110" i="1"/>
  <c r="T110" i="1"/>
  <c r="Q110" i="1"/>
  <c r="N110" i="1"/>
  <c r="X109" i="1"/>
  <c r="W109" i="1"/>
  <c r="T109" i="1"/>
  <c r="Q109" i="1"/>
  <c r="N109" i="1"/>
  <c r="V109" i="1" s="1"/>
  <c r="M109" i="1"/>
  <c r="K109" i="1"/>
  <c r="X108" i="1"/>
  <c r="W108" i="1"/>
  <c r="T108" i="1"/>
  <c r="Q108" i="1"/>
  <c r="N108" i="1"/>
  <c r="M108" i="1"/>
  <c r="K108" i="1"/>
  <c r="X107" i="1"/>
  <c r="W107" i="1"/>
  <c r="V107" i="1"/>
  <c r="T107" i="1"/>
  <c r="M107" i="1"/>
  <c r="K107" i="1"/>
  <c r="X106" i="1"/>
  <c r="W106" i="1"/>
  <c r="T106" i="1"/>
  <c r="Q106" i="1"/>
  <c r="N106" i="1"/>
  <c r="M106" i="1"/>
  <c r="K106" i="1"/>
  <c r="X105" i="1"/>
  <c r="W105" i="1"/>
  <c r="T105" i="1"/>
  <c r="Q105" i="1"/>
  <c r="N105" i="1"/>
  <c r="M105" i="1"/>
  <c r="K105" i="1"/>
  <c r="S104" i="1"/>
  <c r="R104" i="1"/>
  <c r="Q104" i="1"/>
  <c r="P104" i="1"/>
  <c r="O104" i="1"/>
  <c r="N104" i="1"/>
  <c r="M104" i="1"/>
  <c r="L104" i="1"/>
  <c r="T104" i="1" s="1"/>
  <c r="K104" i="1"/>
  <c r="J104" i="1"/>
  <c r="X103" i="1"/>
  <c r="W103" i="1"/>
  <c r="T103" i="1"/>
  <c r="Q103" i="1"/>
  <c r="N103" i="1"/>
  <c r="M103" i="1"/>
  <c r="K103" i="1"/>
  <c r="T102" i="1"/>
  <c r="S102" i="1"/>
  <c r="R102" i="1"/>
  <c r="Q102" i="1"/>
  <c r="P102" i="1"/>
  <c r="X102" i="1" s="1"/>
  <c r="O102" i="1"/>
  <c r="N102" i="1"/>
  <c r="M102" i="1"/>
  <c r="L102" i="1"/>
  <c r="K102" i="1"/>
  <c r="J102" i="1"/>
  <c r="W101" i="1"/>
  <c r="T101" i="1"/>
  <c r="S101" i="1"/>
  <c r="Q101" i="1"/>
  <c r="P101" i="1"/>
  <c r="N101" i="1"/>
  <c r="V101" i="1" s="1"/>
  <c r="X100" i="1"/>
  <c r="W100" i="1"/>
  <c r="T100" i="1"/>
  <c r="Q100" i="1"/>
  <c r="N100" i="1"/>
  <c r="M100" i="1"/>
  <c r="K100" i="1"/>
  <c r="X99" i="1"/>
  <c r="W99" i="1"/>
  <c r="T99" i="1"/>
  <c r="Q99" i="1"/>
  <c r="N99" i="1"/>
  <c r="M99" i="1"/>
  <c r="K99" i="1"/>
  <c r="W98" i="1"/>
  <c r="T98" i="1"/>
  <c r="S98" i="1"/>
  <c r="Q98" i="1"/>
  <c r="P98" i="1"/>
  <c r="N98" i="1"/>
  <c r="M98" i="1"/>
  <c r="K98" i="1"/>
  <c r="W97" i="1"/>
  <c r="V97" i="1"/>
  <c r="T97" i="1"/>
  <c r="S97" i="1"/>
  <c r="P97" i="1"/>
  <c r="M97" i="1"/>
  <c r="K97" i="1"/>
  <c r="W96" i="1"/>
  <c r="T96" i="1"/>
  <c r="S96" i="1"/>
  <c r="Q96" i="1"/>
  <c r="P96" i="1"/>
  <c r="N96" i="1"/>
  <c r="M96" i="1"/>
  <c r="K96" i="1"/>
  <c r="X95" i="1"/>
  <c r="W95" i="1"/>
  <c r="T95" i="1"/>
  <c r="N95" i="1"/>
  <c r="V95" i="1" s="1"/>
  <c r="M95" i="1"/>
  <c r="K95" i="1"/>
  <c r="W94" i="1"/>
  <c r="V94" i="1"/>
  <c r="T94" i="1"/>
  <c r="S94" i="1"/>
  <c r="P94" i="1"/>
  <c r="X94" i="1" s="1"/>
  <c r="X93" i="1"/>
  <c r="W93" i="1"/>
  <c r="T93" i="1"/>
  <c r="Q93" i="1"/>
  <c r="V93" i="1" s="1"/>
  <c r="N93" i="1"/>
  <c r="M93" i="1"/>
  <c r="K93" i="1"/>
  <c r="X92" i="1"/>
  <c r="W92" i="1"/>
  <c r="T92" i="1"/>
  <c r="S92" i="1"/>
  <c r="Q92" i="1"/>
  <c r="P92" i="1"/>
  <c r="N92" i="1"/>
  <c r="M92" i="1"/>
  <c r="K92" i="1"/>
  <c r="X91" i="1"/>
  <c r="W91" i="1"/>
  <c r="T91" i="1"/>
  <c r="Q91" i="1"/>
  <c r="V91" i="1" s="1"/>
  <c r="N91" i="1"/>
  <c r="M91" i="1"/>
  <c r="K91" i="1"/>
  <c r="X90" i="1"/>
  <c r="W90" i="1"/>
  <c r="T90" i="1"/>
  <c r="Q90" i="1"/>
  <c r="N90" i="1"/>
  <c r="M90" i="1"/>
  <c r="K90" i="1"/>
  <c r="W89" i="1"/>
  <c r="T89" i="1"/>
  <c r="S89" i="1"/>
  <c r="Q89" i="1"/>
  <c r="P89" i="1"/>
  <c r="N89" i="1"/>
  <c r="M89" i="1"/>
  <c r="K89" i="1"/>
  <c r="S88" i="1"/>
  <c r="R88" i="1"/>
  <c r="Q88" i="1"/>
  <c r="P88" i="1"/>
  <c r="O88" i="1"/>
  <c r="N88" i="1"/>
  <c r="V88" i="1" s="1"/>
  <c r="M88" i="1"/>
  <c r="L88" i="1"/>
  <c r="T88" i="1" s="1"/>
  <c r="K88" i="1"/>
  <c r="J88" i="1"/>
  <c r="X87" i="1"/>
  <c r="W87" i="1"/>
  <c r="V87" i="1"/>
  <c r="T87" i="1"/>
  <c r="M87" i="1"/>
  <c r="K87" i="1"/>
  <c r="X86" i="1"/>
  <c r="W86" i="1"/>
  <c r="T86" i="1"/>
  <c r="Q86" i="1"/>
  <c r="N86" i="1"/>
  <c r="M86" i="1"/>
  <c r="K86" i="1"/>
  <c r="X85" i="1"/>
  <c r="W85" i="1"/>
  <c r="V85" i="1"/>
  <c r="T85" i="1"/>
  <c r="M85" i="1"/>
  <c r="K85" i="1"/>
  <c r="X84" i="1"/>
  <c r="W84" i="1"/>
  <c r="T84" i="1"/>
  <c r="Q84" i="1"/>
  <c r="N84" i="1"/>
  <c r="V84" i="1" s="1"/>
  <c r="M84" i="1"/>
  <c r="K84" i="1"/>
  <c r="X83" i="1"/>
  <c r="W83" i="1"/>
  <c r="T83" i="1"/>
  <c r="Q83" i="1"/>
  <c r="N83" i="1"/>
  <c r="M83" i="1"/>
  <c r="K83" i="1"/>
  <c r="X82" i="1"/>
  <c r="W82" i="1"/>
  <c r="T82" i="1"/>
  <c r="Q82" i="1"/>
  <c r="N82" i="1"/>
  <c r="V82" i="1" s="1"/>
  <c r="M82" i="1"/>
  <c r="K82" i="1"/>
  <c r="X81" i="1"/>
  <c r="W81" i="1"/>
  <c r="T81" i="1"/>
  <c r="Q81" i="1"/>
  <c r="N81" i="1"/>
  <c r="M81" i="1"/>
  <c r="K81" i="1"/>
  <c r="X80" i="1"/>
  <c r="W80" i="1"/>
  <c r="T80" i="1"/>
  <c r="Q80" i="1"/>
  <c r="N80" i="1"/>
  <c r="M80" i="1"/>
  <c r="K80" i="1"/>
  <c r="W79" i="1"/>
  <c r="V79" i="1"/>
  <c r="T79" i="1"/>
  <c r="S79" i="1"/>
  <c r="P79" i="1"/>
  <c r="X78" i="1"/>
  <c r="W78" i="1"/>
  <c r="V78" i="1"/>
  <c r="T78" i="1"/>
  <c r="M78" i="1"/>
  <c r="K78" i="1"/>
  <c r="X77" i="1"/>
  <c r="W77" i="1"/>
  <c r="V77" i="1"/>
  <c r="T77" i="1"/>
  <c r="X76" i="1"/>
  <c r="W76" i="1"/>
  <c r="V76" i="1"/>
  <c r="T76" i="1"/>
  <c r="M76" i="1"/>
  <c r="K76" i="1"/>
  <c r="X75" i="1"/>
  <c r="W75" i="1"/>
  <c r="V75" i="1"/>
  <c r="T75" i="1"/>
  <c r="M75" i="1"/>
  <c r="K75" i="1"/>
  <c r="X74" i="1"/>
  <c r="W74" i="1"/>
  <c r="T74" i="1"/>
  <c r="Q74" i="1"/>
  <c r="N74" i="1"/>
  <c r="M74" i="1"/>
  <c r="K74" i="1"/>
  <c r="X73" i="1"/>
  <c r="W73" i="1"/>
  <c r="V73" i="1"/>
  <c r="T73" i="1"/>
  <c r="X72" i="1"/>
  <c r="W72" i="1"/>
  <c r="V72" i="1"/>
  <c r="T72" i="1"/>
  <c r="X71" i="1"/>
  <c r="W71" i="1"/>
  <c r="V71" i="1"/>
  <c r="T71" i="1"/>
  <c r="X70" i="1"/>
  <c r="W70" i="1"/>
  <c r="V70" i="1"/>
  <c r="T70" i="1"/>
  <c r="X69" i="1"/>
  <c r="W69" i="1"/>
  <c r="V69" i="1"/>
  <c r="T69" i="1"/>
  <c r="X68" i="1"/>
  <c r="W68" i="1"/>
  <c r="V68" i="1"/>
  <c r="T68" i="1"/>
  <c r="X67" i="1"/>
  <c r="W67" i="1"/>
  <c r="V67" i="1"/>
  <c r="T67" i="1"/>
  <c r="X66" i="1"/>
  <c r="W66" i="1"/>
  <c r="V66" i="1"/>
  <c r="T66" i="1"/>
  <c r="X65" i="1"/>
  <c r="W65" i="1"/>
  <c r="V65" i="1"/>
  <c r="T65" i="1"/>
  <c r="X64" i="1"/>
  <c r="W64" i="1"/>
  <c r="V64" i="1"/>
  <c r="T64" i="1"/>
  <c r="X63" i="1"/>
  <c r="W63" i="1"/>
  <c r="V63" i="1"/>
  <c r="T63" i="1"/>
  <c r="X62" i="1"/>
  <c r="W62" i="1"/>
  <c r="V62" i="1"/>
  <c r="T62" i="1"/>
  <c r="X61" i="1"/>
  <c r="W61" i="1"/>
  <c r="V61" i="1"/>
  <c r="T61" i="1"/>
  <c r="X60" i="1"/>
  <c r="W60" i="1"/>
  <c r="V60" i="1"/>
  <c r="T60" i="1"/>
  <c r="X59" i="1"/>
  <c r="W59" i="1"/>
  <c r="V59" i="1"/>
  <c r="T59" i="1"/>
  <c r="X58" i="1"/>
  <c r="W58" i="1"/>
  <c r="V58" i="1"/>
  <c r="T58" i="1"/>
  <c r="X57" i="1"/>
  <c r="W57" i="1"/>
  <c r="V57" i="1"/>
  <c r="T57" i="1"/>
  <c r="X56" i="1"/>
  <c r="W56" i="1"/>
  <c r="V56" i="1"/>
  <c r="T56" i="1"/>
  <c r="X55" i="1"/>
  <c r="W55" i="1"/>
  <c r="V55" i="1"/>
  <c r="T55" i="1"/>
  <c r="X54" i="1"/>
  <c r="W54" i="1"/>
  <c r="V54" i="1"/>
  <c r="T54" i="1"/>
  <c r="X53" i="1"/>
  <c r="W53" i="1"/>
  <c r="V53" i="1"/>
  <c r="T53" i="1"/>
  <c r="X52" i="1"/>
  <c r="W52" i="1"/>
  <c r="V52" i="1"/>
  <c r="T52" i="1"/>
  <c r="X51" i="1"/>
  <c r="W51" i="1"/>
  <c r="V51" i="1"/>
  <c r="T51" i="1"/>
  <c r="X50" i="1"/>
  <c r="W50" i="1"/>
  <c r="V50" i="1"/>
  <c r="T50" i="1"/>
  <c r="X49" i="1"/>
  <c r="W49" i="1"/>
  <c r="V49" i="1"/>
  <c r="T49" i="1"/>
  <c r="X48" i="1"/>
  <c r="W48" i="1"/>
  <c r="V48" i="1"/>
  <c r="T48" i="1"/>
  <c r="X47" i="1"/>
  <c r="W47" i="1"/>
  <c r="V47" i="1"/>
  <c r="T47" i="1"/>
  <c r="X46" i="1"/>
  <c r="W46" i="1"/>
  <c r="V46" i="1"/>
  <c r="T46" i="1"/>
  <c r="X45" i="1"/>
  <c r="W45" i="1"/>
  <c r="V45" i="1"/>
  <c r="T45" i="1"/>
  <c r="X44" i="1"/>
  <c r="W44" i="1"/>
  <c r="V44" i="1"/>
  <c r="T44" i="1"/>
  <c r="X43" i="1"/>
  <c r="W43" i="1"/>
  <c r="V43" i="1"/>
  <c r="T43" i="1"/>
  <c r="X42" i="1"/>
  <c r="W42" i="1"/>
  <c r="V42" i="1"/>
  <c r="T42" i="1"/>
  <c r="X41" i="1"/>
  <c r="W41" i="1"/>
  <c r="V41" i="1"/>
  <c r="T41" i="1"/>
  <c r="X40" i="1"/>
  <c r="W40" i="1"/>
  <c r="V40" i="1"/>
  <c r="T40" i="1"/>
  <c r="X39" i="1"/>
  <c r="W39" i="1"/>
  <c r="V39" i="1"/>
  <c r="T39" i="1"/>
  <c r="X38" i="1"/>
  <c r="W38" i="1"/>
  <c r="V38" i="1"/>
  <c r="T38" i="1"/>
  <c r="X37" i="1"/>
  <c r="W37" i="1"/>
  <c r="V37" i="1"/>
  <c r="T37" i="1"/>
  <c r="X36" i="1"/>
  <c r="W36" i="1"/>
  <c r="V36" i="1"/>
  <c r="T36" i="1"/>
  <c r="X35" i="1"/>
  <c r="W35" i="1"/>
  <c r="V35" i="1"/>
  <c r="T35" i="1"/>
  <c r="X34" i="1"/>
  <c r="W34" i="1"/>
  <c r="V34" i="1"/>
  <c r="T34" i="1"/>
  <c r="X33" i="1"/>
  <c r="W33" i="1"/>
  <c r="V33" i="1"/>
  <c r="T33" i="1"/>
  <c r="X32" i="1"/>
  <c r="W32" i="1"/>
  <c r="V32" i="1"/>
  <c r="T32" i="1"/>
  <c r="X31" i="1"/>
  <c r="W31" i="1"/>
  <c r="V31" i="1"/>
  <c r="T31" i="1"/>
  <c r="X30" i="1"/>
  <c r="W30" i="1"/>
  <c r="V30" i="1"/>
  <c r="T30" i="1"/>
  <c r="X29" i="1"/>
  <c r="W29" i="1"/>
  <c r="V29" i="1"/>
  <c r="T29" i="1"/>
  <c r="X28" i="1"/>
  <c r="W28" i="1"/>
  <c r="V28" i="1"/>
  <c r="T28" i="1"/>
  <c r="X27" i="1"/>
  <c r="W27" i="1"/>
  <c r="V27" i="1"/>
  <c r="T27" i="1"/>
  <c r="X26" i="1"/>
  <c r="W26" i="1"/>
  <c r="V26" i="1"/>
  <c r="T26" i="1"/>
  <c r="X25" i="1"/>
  <c r="W25" i="1"/>
  <c r="V25" i="1"/>
  <c r="T25" i="1"/>
  <c r="X24" i="1"/>
  <c r="W24" i="1"/>
  <c r="V24" i="1"/>
  <c r="T24" i="1"/>
  <c r="X23" i="1"/>
  <c r="W23" i="1"/>
  <c r="V23" i="1"/>
  <c r="T23" i="1"/>
  <c r="X22" i="1"/>
  <c r="W22" i="1"/>
  <c r="V22" i="1"/>
  <c r="T22" i="1"/>
  <c r="X21" i="1"/>
  <c r="W21" i="1"/>
  <c r="V21" i="1"/>
  <c r="T21" i="1"/>
  <c r="X20" i="1"/>
  <c r="W20" i="1"/>
  <c r="V20" i="1"/>
  <c r="T20" i="1"/>
  <c r="W19" i="1"/>
  <c r="T19" i="1"/>
  <c r="S19" i="1"/>
  <c r="Q19" i="1"/>
  <c r="V19" i="1" s="1"/>
  <c r="P19" i="1"/>
  <c r="N19" i="1"/>
  <c r="M19" i="1"/>
  <c r="K19" i="1"/>
  <c r="X18" i="1"/>
  <c r="W18" i="1"/>
  <c r="V18" i="1"/>
  <c r="T18" i="1"/>
  <c r="S17" i="1"/>
  <c r="R17" i="1"/>
  <c r="Q17" i="1"/>
  <c r="P17" i="1"/>
  <c r="X17" i="1" s="1"/>
  <c r="O17" i="1"/>
  <c r="N17" i="1"/>
  <c r="M17" i="1"/>
  <c r="L17" i="1"/>
  <c r="T17" i="1" s="1"/>
  <c r="K17" i="1"/>
  <c r="J17" i="1"/>
  <c r="X16" i="1"/>
  <c r="W16" i="1"/>
  <c r="T16" i="1"/>
  <c r="Q16" i="1"/>
  <c r="V16" i="1" s="1"/>
  <c r="N16" i="1"/>
  <c r="M16" i="1"/>
  <c r="K16" i="1"/>
  <c r="S15" i="1"/>
  <c r="R15" i="1"/>
  <c r="Q15" i="1"/>
  <c r="P15" i="1"/>
  <c r="O15" i="1"/>
  <c r="W15" i="1" s="1"/>
  <c r="N15" i="1"/>
  <c r="M15" i="1"/>
  <c r="L15" i="1"/>
  <c r="T15" i="1" s="1"/>
  <c r="K15" i="1"/>
  <c r="J15" i="1"/>
  <c r="S14" i="1"/>
  <c r="X14" i="1" s="1"/>
  <c r="R14" i="1"/>
  <c r="Q14" i="1"/>
  <c r="P14" i="1"/>
  <c r="O14" i="1"/>
  <c r="N14" i="1"/>
  <c r="M14" i="1"/>
  <c r="L14" i="1"/>
  <c r="T14" i="1" s="1"/>
  <c r="K14" i="1"/>
  <c r="J14" i="1"/>
  <c r="S13" i="1"/>
  <c r="R13" i="1"/>
  <c r="Q13" i="1"/>
  <c r="P13" i="1"/>
  <c r="O13" i="1"/>
  <c r="N13" i="1"/>
  <c r="M13" i="1"/>
  <c r="L13" i="1"/>
  <c r="T13" i="1" s="1"/>
  <c r="K13" i="1"/>
  <c r="J13" i="1"/>
  <c r="S12" i="1"/>
  <c r="R12" i="1"/>
  <c r="Q12" i="1"/>
  <c r="P12" i="1"/>
  <c r="X12" i="1" s="1"/>
  <c r="O12" i="1"/>
  <c r="W12" i="1" s="1"/>
  <c r="N12" i="1"/>
  <c r="M12" i="1"/>
  <c r="L12" i="1"/>
  <c r="T12" i="1" s="1"/>
  <c r="K12" i="1"/>
  <c r="J12" i="1"/>
  <c r="X11" i="1"/>
  <c r="W11" i="1"/>
  <c r="T11" i="1"/>
  <c r="Q11" i="1"/>
  <c r="N11" i="1"/>
  <c r="M11" i="1"/>
  <c r="K11" i="1"/>
  <c r="X10" i="1"/>
  <c r="W10" i="1"/>
  <c r="T10" i="1"/>
  <c r="Q10" i="1"/>
  <c r="N10" i="1"/>
  <c r="M10" i="1"/>
  <c r="K10" i="1"/>
  <c r="X9" i="1"/>
  <c r="W9" i="1"/>
  <c r="T9" i="1"/>
  <c r="Q9" i="1"/>
  <c r="V9" i="1" s="1"/>
  <c r="N9" i="1"/>
  <c r="M9" i="1"/>
  <c r="K9" i="1"/>
  <c r="X8" i="1"/>
  <c r="W8" i="1"/>
  <c r="T8" i="1"/>
  <c r="Q8" i="1"/>
  <c r="V8" i="1" s="1"/>
  <c r="N8" i="1"/>
  <c r="M8" i="1"/>
  <c r="K8" i="1"/>
  <c r="X7" i="1"/>
  <c r="W7" i="1"/>
  <c r="T7" i="1"/>
  <c r="Q7" i="1"/>
  <c r="N7" i="1"/>
  <c r="M7" i="1"/>
  <c r="K7" i="1"/>
  <c r="S6" i="1"/>
  <c r="R6" i="1"/>
  <c r="Q6" i="1"/>
  <c r="P6" i="1"/>
  <c r="O6" i="1"/>
  <c r="N6" i="1"/>
  <c r="M6" i="1"/>
  <c r="L6" i="1"/>
  <c r="T6" i="1" s="1"/>
  <c r="K6" i="1"/>
  <c r="J6" i="1"/>
  <c r="W5" i="1"/>
  <c r="T5" i="1"/>
  <c r="S5" i="1"/>
  <c r="Q5" i="1"/>
  <c r="V5" i="1" s="1"/>
  <c r="P5" i="1"/>
  <c r="N5" i="1"/>
  <c r="M5" i="1"/>
  <c r="K5" i="1"/>
  <c r="T4" i="1"/>
  <c r="S4" i="1"/>
  <c r="R4" i="1"/>
  <c r="Q4" i="1"/>
  <c r="P4" i="1"/>
  <c r="O4" i="1"/>
  <c r="N4" i="1"/>
  <c r="V4" i="1" s="1"/>
  <c r="M4" i="1"/>
  <c r="L4" i="1"/>
  <c r="K4" i="1"/>
  <c r="J4" i="1"/>
  <c r="Y152" i="1" l="1"/>
  <c r="Z152" i="1" s="1"/>
  <c r="Y661" i="1"/>
  <c r="Z661" i="1" s="1"/>
  <c r="Y16" i="1"/>
  <c r="Z16" i="1" s="1"/>
  <c r="Y21" i="1"/>
  <c r="Z21" i="1" s="1"/>
  <c r="Y24" i="1"/>
  <c r="Z24" i="1" s="1"/>
  <c r="Y377" i="1"/>
  <c r="Z377" i="1" s="1"/>
  <c r="Y181" i="1"/>
  <c r="Z181" i="1" s="1"/>
  <c r="Y379" i="1"/>
  <c r="Z379" i="1" s="1"/>
  <c r="Y52" i="1"/>
  <c r="Z52" i="1" s="1"/>
  <c r="Y67" i="1"/>
  <c r="Z67" i="1" s="1"/>
  <c r="Y644" i="1"/>
  <c r="Z644" i="1" s="1"/>
  <c r="Y366" i="1"/>
  <c r="Z366" i="1" s="1"/>
  <c r="Y441" i="1"/>
  <c r="Z441" i="1" s="1"/>
  <c r="Y444" i="1"/>
  <c r="Z444" i="1" s="1"/>
  <c r="Y196" i="1"/>
  <c r="Z196" i="1" s="1"/>
  <c r="Y256" i="1"/>
  <c r="Z256" i="1" s="1"/>
  <c r="Y272" i="1"/>
  <c r="Z272" i="1" s="1"/>
  <c r="Y445" i="1"/>
  <c r="Z445" i="1" s="1"/>
  <c r="Y154" i="1"/>
  <c r="Z154" i="1" s="1"/>
  <c r="Y182" i="1"/>
  <c r="Z182" i="1" s="1"/>
  <c r="Y194" i="1"/>
  <c r="Z194" i="1" s="1"/>
  <c r="Y199" i="1"/>
  <c r="Z199" i="1" s="1"/>
  <c r="Y312" i="1"/>
  <c r="Z312" i="1" s="1"/>
  <c r="Y318" i="1"/>
  <c r="Z318" i="1" s="1"/>
  <c r="Y324" i="1"/>
  <c r="Z324" i="1" s="1"/>
  <c r="Y361" i="1"/>
  <c r="Z361" i="1" s="1"/>
  <c r="Y275" i="1"/>
  <c r="Z275" i="1" s="1"/>
  <c r="Y280" i="1"/>
  <c r="Z280" i="1" s="1"/>
  <c r="Y319" i="1"/>
  <c r="Z319" i="1" s="1"/>
  <c r="Y325" i="1"/>
  <c r="Z325" i="1" s="1"/>
  <c r="Y184" i="1"/>
  <c r="Z184" i="1" s="1"/>
  <c r="Y109" i="1"/>
  <c r="Z109" i="1" s="1"/>
  <c r="Y111" i="1"/>
  <c r="Z111" i="1" s="1"/>
  <c r="Y118" i="1"/>
  <c r="Z118" i="1" s="1"/>
  <c r="Y414" i="1"/>
  <c r="Z414" i="1" s="1"/>
  <c r="Y438" i="1"/>
  <c r="Z438" i="1" s="1"/>
  <c r="Y447" i="1"/>
  <c r="Z447" i="1" s="1"/>
  <c r="Y653" i="1"/>
  <c r="Z653" i="1" s="1"/>
  <c r="Y37" i="1"/>
  <c r="Z37" i="1" s="1"/>
  <c r="Y73" i="1"/>
  <c r="Z73" i="1" s="1"/>
  <c r="Y217" i="1"/>
  <c r="Z217" i="1" s="1"/>
  <c r="Y220" i="1"/>
  <c r="Z220" i="1" s="1"/>
  <c r="Y232" i="1"/>
  <c r="Z232" i="1" s="1"/>
  <c r="Y250" i="1"/>
  <c r="Z250" i="1" s="1"/>
  <c r="Y253" i="1"/>
  <c r="Z253" i="1" s="1"/>
  <c r="Y273" i="1"/>
  <c r="Z273" i="1" s="1"/>
  <c r="Y393" i="1"/>
  <c r="Z393" i="1" s="1"/>
  <c r="Y648" i="1"/>
  <c r="Z648" i="1" s="1"/>
  <c r="Y683" i="1"/>
  <c r="Z683" i="1" s="1"/>
  <c r="Y689" i="1"/>
  <c r="Z689" i="1" s="1"/>
  <c r="Y4" i="2"/>
  <c r="X4" i="1"/>
  <c r="W6" i="1"/>
  <c r="V13" i="1"/>
  <c r="Y45" i="1"/>
  <c r="Z45" i="1" s="1"/>
  <c r="Y48" i="1"/>
  <c r="Z48" i="1" s="1"/>
  <c r="V74" i="1"/>
  <c r="Y74" i="1" s="1"/>
  <c r="Z74" i="1" s="1"/>
  <c r="W88" i="1"/>
  <c r="V104" i="1"/>
  <c r="V112" i="1"/>
  <c r="W115" i="1"/>
  <c r="V122" i="1"/>
  <c r="W124" i="1"/>
  <c r="Y157" i="1"/>
  <c r="Z157" i="1" s="1"/>
  <c r="Y178" i="1"/>
  <c r="Z178" i="1" s="1"/>
  <c r="Y200" i="1"/>
  <c r="Z200" i="1" s="1"/>
  <c r="Y225" i="1"/>
  <c r="Z225" i="1" s="1"/>
  <c r="Y241" i="1"/>
  <c r="Z241" i="1" s="1"/>
  <c r="Y301" i="1"/>
  <c r="Z301" i="1" s="1"/>
  <c r="Y304" i="1"/>
  <c r="Z304" i="1" s="1"/>
  <c r="Y310" i="1"/>
  <c r="Z310" i="1" s="1"/>
  <c r="V17" i="1"/>
  <c r="Y32" i="1"/>
  <c r="Z32" i="1" s="1"/>
  <c r="Y35" i="1"/>
  <c r="Z35" i="1" s="1"/>
  <c r="Y84" i="1"/>
  <c r="Z84" i="1" s="1"/>
  <c r="V121" i="1"/>
  <c r="W122" i="1"/>
  <c r="Y190" i="1"/>
  <c r="Z190" i="1" s="1"/>
  <c r="Y193" i="1"/>
  <c r="Z193" i="1" s="1"/>
  <c r="Y218" i="1"/>
  <c r="Z218" i="1" s="1"/>
  <c r="Y237" i="1"/>
  <c r="Z237" i="1" s="1"/>
  <c r="Y238" i="1"/>
  <c r="Z238" i="1" s="1"/>
  <c r="Y243" i="1"/>
  <c r="Z243" i="1" s="1"/>
  <c r="Y269" i="1"/>
  <c r="Z269" i="1" s="1"/>
  <c r="Y303" i="1"/>
  <c r="Z303" i="1" s="1"/>
  <c r="Y370" i="1"/>
  <c r="Z370" i="1" s="1"/>
  <c r="Y410" i="1"/>
  <c r="Z410" i="1" s="1"/>
  <c r="Y413" i="1"/>
  <c r="Z413" i="1" s="1"/>
  <c r="Y437" i="1"/>
  <c r="Z437" i="1" s="1"/>
  <c r="Y564" i="1"/>
  <c r="Z564" i="1" s="1"/>
  <c r="Y697" i="1"/>
  <c r="Z697" i="1" s="1"/>
  <c r="Y712" i="1"/>
  <c r="Z712" i="1" s="1"/>
  <c r="Y721" i="1"/>
  <c r="Z721" i="1" s="1"/>
  <c r="Y730" i="1"/>
  <c r="Z730" i="1" s="1"/>
  <c r="Y739" i="1"/>
  <c r="Z739" i="1" s="1"/>
  <c r="Y748" i="1"/>
  <c r="Z748" i="1" s="1"/>
  <c r="Y757" i="1"/>
  <c r="Z757" i="1" s="1"/>
  <c r="Y769" i="1"/>
  <c r="Z769" i="1" s="1"/>
  <c r="X6" i="1"/>
  <c r="X5" i="1"/>
  <c r="Y5" i="1" s="1"/>
  <c r="Z5" i="1" s="1"/>
  <c r="X19" i="1"/>
  <c r="Y19" i="1" s="1"/>
  <c r="Z19" i="1" s="1"/>
  <c r="Y68" i="1"/>
  <c r="Z68" i="1" s="1"/>
  <c r="Y71" i="1"/>
  <c r="Z71" i="1" s="1"/>
  <c r="X79" i="1"/>
  <c r="Y79" i="1" s="1"/>
  <c r="Z79" i="1" s="1"/>
  <c r="V86" i="1"/>
  <c r="Y86" i="1" s="1"/>
  <c r="Z86" i="1" s="1"/>
  <c r="V96" i="1"/>
  <c r="V99" i="1"/>
  <c r="Y99" i="1" s="1"/>
  <c r="Z99" i="1" s="1"/>
  <c r="Y112" i="1"/>
  <c r="Z112" i="1" s="1"/>
  <c r="W121" i="1"/>
  <c r="X122" i="1"/>
  <c r="V123" i="1"/>
  <c r="Y123" i="1" s="1"/>
  <c r="Z123" i="1" s="1"/>
  <c r="Y156" i="1"/>
  <c r="Z156" i="1" s="1"/>
  <c r="Y214" i="1"/>
  <c r="Z214" i="1" s="1"/>
  <c r="Y230" i="1"/>
  <c r="Z230" i="1" s="1"/>
  <c r="Y235" i="1"/>
  <c r="Z235" i="1" s="1"/>
  <c r="Y259" i="1"/>
  <c r="Z259" i="1" s="1"/>
  <c r="V328" i="1"/>
  <c r="Y338" i="1"/>
  <c r="Z338" i="1" s="1"/>
  <c r="Y454" i="1"/>
  <c r="Z454" i="1" s="1"/>
  <c r="Y456" i="1"/>
  <c r="Z456" i="1" s="1"/>
  <c r="Y525" i="1"/>
  <c r="Z525" i="1" s="1"/>
  <c r="Y539" i="1"/>
  <c r="Z539" i="1" s="1"/>
  <c r="Y543" i="1"/>
  <c r="Z543" i="1" s="1"/>
  <c r="Y546" i="1"/>
  <c r="Z546" i="1" s="1"/>
  <c r="Y549" i="1"/>
  <c r="Z549" i="1" s="1"/>
  <c r="Y684" i="1"/>
  <c r="Z684" i="1" s="1"/>
  <c r="Y687" i="1"/>
  <c r="Z687" i="1" s="1"/>
  <c r="Y8" i="1"/>
  <c r="Z8" i="1" s="1"/>
  <c r="Y25" i="1"/>
  <c r="Z25" i="1" s="1"/>
  <c r="V90" i="1"/>
  <c r="Y90" i="1" s="1"/>
  <c r="Z90" i="1" s="1"/>
  <c r="Y93" i="1"/>
  <c r="Z93" i="1" s="1"/>
  <c r="Y114" i="1"/>
  <c r="Z114" i="1" s="1"/>
  <c r="Y153" i="1"/>
  <c r="Z153" i="1" s="1"/>
  <c r="Y189" i="1"/>
  <c r="Z189" i="1" s="1"/>
  <c r="Y205" i="1"/>
  <c r="Z205" i="1" s="1"/>
  <c r="Y236" i="1"/>
  <c r="Z236" i="1" s="1"/>
  <c r="Y261" i="1"/>
  <c r="Z261" i="1" s="1"/>
  <c r="Y287" i="1"/>
  <c r="Z287" i="1" s="1"/>
  <c r="X328" i="1"/>
  <c r="Y397" i="1"/>
  <c r="Z397" i="1" s="1"/>
  <c r="Y677" i="1"/>
  <c r="Z677" i="1" s="1"/>
  <c r="V10" i="1"/>
  <c r="Y10" i="1" s="1"/>
  <c r="Z10" i="1" s="1"/>
  <c r="Y28" i="1"/>
  <c r="Z28" i="1" s="1"/>
  <c r="Y31" i="1"/>
  <c r="Z31" i="1" s="1"/>
  <c r="Y43" i="1"/>
  <c r="Z43" i="1" s="1"/>
  <c r="Y49" i="1"/>
  <c r="Z49" i="1" s="1"/>
  <c r="Y55" i="1"/>
  <c r="Z55" i="1" s="1"/>
  <c r="Y61" i="1"/>
  <c r="Z61" i="1" s="1"/>
  <c r="X97" i="1"/>
  <c r="Y97" i="1" s="1"/>
  <c r="Z97" i="1" s="1"/>
  <c r="V120" i="1"/>
  <c r="Y120" i="1" s="1"/>
  <c r="Z120" i="1" s="1"/>
  <c r="Y155" i="1"/>
  <c r="Z155" i="1" s="1"/>
  <c r="Y179" i="1"/>
  <c r="Z179" i="1" s="1"/>
  <c r="Y201" i="1"/>
  <c r="Z201" i="1" s="1"/>
  <c r="Y202" i="1"/>
  <c r="Z202" i="1" s="1"/>
  <c r="Y207" i="1"/>
  <c r="Z207" i="1" s="1"/>
  <c r="Y226" i="1"/>
  <c r="Z226" i="1" s="1"/>
  <c r="Y229" i="1"/>
  <c r="Z229" i="1" s="1"/>
  <c r="Y254" i="1"/>
  <c r="Z254" i="1" s="1"/>
  <c r="Y326" i="1"/>
  <c r="Z326" i="1" s="1"/>
  <c r="Y387" i="1"/>
  <c r="Z387" i="1" s="1"/>
  <c r="Y659" i="1"/>
  <c r="Z659" i="1" s="1"/>
  <c r="Y668" i="1"/>
  <c r="Z668" i="1" s="1"/>
  <c r="V7" i="1"/>
  <c r="Y7" i="1" s="1"/>
  <c r="Z7" i="1" s="1"/>
  <c r="V14" i="1"/>
  <c r="Y22" i="1"/>
  <c r="Z22" i="1" s="1"/>
  <c r="Y38" i="1"/>
  <c r="Z38" i="1" s="1"/>
  <c r="Y41" i="1"/>
  <c r="Z41" i="1" s="1"/>
  <c r="Y51" i="1"/>
  <c r="Z51" i="1" s="1"/>
  <c r="Y54" i="1"/>
  <c r="Z54" i="1" s="1"/>
  <c r="Y58" i="1"/>
  <c r="Z58" i="1" s="1"/>
  <c r="V83" i="1"/>
  <c r="Y83" i="1" s="1"/>
  <c r="Z83" i="1" s="1"/>
  <c r="X96" i="1"/>
  <c r="X101" i="1"/>
  <c r="Y101" i="1" s="1"/>
  <c r="Z101" i="1" s="1"/>
  <c r="W104" i="1"/>
  <c r="Y125" i="1"/>
  <c r="Z125" i="1" s="1"/>
  <c r="Y128" i="1"/>
  <c r="Z128" i="1" s="1"/>
  <c r="Y131" i="1"/>
  <c r="Z131" i="1" s="1"/>
  <c r="Y159" i="1"/>
  <c r="Z159" i="1" s="1"/>
  <c r="Y162" i="1"/>
  <c r="Z162" i="1" s="1"/>
  <c r="Y165" i="1"/>
  <c r="Z165" i="1" s="1"/>
  <c r="Y168" i="1"/>
  <c r="Z168" i="1" s="1"/>
  <c r="Y171" i="1"/>
  <c r="Z171" i="1" s="1"/>
  <c r="Y197" i="1"/>
  <c r="Z197" i="1" s="1"/>
  <c r="Y204" i="1"/>
  <c r="Z204" i="1" s="1"/>
  <c r="Y233" i="1"/>
  <c r="Z233" i="1" s="1"/>
  <c r="Y240" i="1"/>
  <c r="Z240" i="1" s="1"/>
  <c r="Y262" i="1"/>
  <c r="Z262" i="1" s="1"/>
  <c r="Y266" i="1"/>
  <c r="Z266" i="1" s="1"/>
  <c r="V331" i="1"/>
  <c r="Y347" i="1"/>
  <c r="Z347" i="1" s="1"/>
  <c r="Y356" i="1"/>
  <c r="Z356" i="1" s="1"/>
  <c r="Y364" i="1"/>
  <c r="Z364" i="1" s="1"/>
  <c r="Y398" i="1"/>
  <c r="Z398" i="1" s="1"/>
  <c r="Y426" i="1"/>
  <c r="Z426" i="1" s="1"/>
  <c r="Y443" i="1"/>
  <c r="Z443" i="1" s="1"/>
  <c r="Y517" i="1"/>
  <c r="Z517" i="1" s="1"/>
  <c r="Y44" i="1"/>
  <c r="Z44" i="1" s="1"/>
  <c r="Y47" i="1"/>
  <c r="Z47" i="1" s="1"/>
  <c r="Y57" i="1"/>
  <c r="Z57" i="1" s="1"/>
  <c r="Y60" i="1"/>
  <c r="Z60" i="1" s="1"/>
  <c r="Y64" i="1"/>
  <c r="Z64" i="1" s="1"/>
  <c r="V92" i="1"/>
  <c r="Y92" i="1" s="1"/>
  <c r="Z92" i="1" s="1"/>
  <c r="Y113" i="1"/>
  <c r="Z113" i="1" s="1"/>
  <c r="V115" i="1"/>
  <c r="W117" i="1"/>
  <c r="Y119" i="1"/>
  <c r="Z119" i="1" s="1"/>
  <c r="Y388" i="1"/>
  <c r="Z388" i="1" s="1"/>
  <c r="Y401" i="1"/>
  <c r="Z401" i="1" s="1"/>
  <c r="Y665" i="1"/>
  <c r="Z665" i="1" s="1"/>
  <c r="Y671" i="1"/>
  <c r="Z671" i="1" s="1"/>
  <c r="W13" i="1"/>
  <c r="X15" i="1"/>
  <c r="W17" i="1"/>
  <c r="Y27" i="1"/>
  <c r="Z27" i="1" s="1"/>
  <c r="Y30" i="1"/>
  <c r="Z30" i="1" s="1"/>
  <c r="Y34" i="1"/>
  <c r="Z34" i="1" s="1"/>
  <c r="Y50" i="1"/>
  <c r="Z50" i="1" s="1"/>
  <c r="Y53" i="1"/>
  <c r="Z53" i="1" s="1"/>
  <c r="Y63" i="1"/>
  <c r="Z63" i="1" s="1"/>
  <c r="Y66" i="1"/>
  <c r="Z66" i="1" s="1"/>
  <c r="Y70" i="1"/>
  <c r="Z70" i="1" s="1"/>
  <c r="Y77" i="1"/>
  <c r="Z77" i="1" s="1"/>
  <c r="V80" i="1"/>
  <c r="Y80" i="1" s="1"/>
  <c r="Z80" i="1" s="1"/>
  <c r="V81" i="1"/>
  <c r="Y81" i="1" s="1"/>
  <c r="Z81" i="1" s="1"/>
  <c r="V98" i="1"/>
  <c r="V103" i="1"/>
  <c r="Y103" i="1" s="1"/>
  <c r="Z103" i="1" s="1"/>
  <c r="V105" i="1"/>
  <c r="Y105" i="1" s="1"/>
  <c r="Z105" i="1" s="1"/>
  <c r="W116" i="1"/>
  <c r="Y116" i="1" s="1"/>
  <c r="Z116" i="1" s="1"/>
  <c r="Y158" i="1"/>
  <c r="Z158" i="1" s="1"/>
  <c r="Y161" i="1"/>
  <c r="Z161" i="1" s="1"/>
  <c r="Y164" i="1"/>
  <c r="Z164" i="1" s="1"/>
  <c r="Y167" i="1"/>
  <c r="Z167" i="1" s="1"/>
  <c r="Y170" i="1"/>
  <c r="Z170" i="1" s="1"/>
  <c r="Y176" i="1"/>
  <c r="Z176" i="1" s="1"/>
  <c r="Y183" i="1"/>
  <c r="Z183" i="1" s="1"/>
  <c r="Y187" i="1"/>
  <c r="Z187" i="1" s="1"/>
  <c r="Y212" i="1"/>
  <c r="Z212" i="1" s="1"/>
  <c r="Y219" i="1"/>
  <c r="Z219" i="1" s="1"/>
  <c r="Y223" i="1"/>
  <c r="Z223" i="1" s="1"/>
  <c r="Y248" i="1"/>
  <c r="Z248" i="1" s="1"/>
  <c r="Y251" i="1"/>
  <c r="Z251" i="1" s="1"/>
  <c r="Y258" i="1"/>
  <c r="Z258" i="1" s="1"/>
  <c r="Y281" i="1"/>
  <c r="Z281" i="1" s="1"/>
  <c r="Y284" i="1"/>
  <c r="Z284" i="1" s="1"/>
  <c r="Y320" i="1"/>
  <c r="Z320" i="1" s="1"/>
  <c r="Y385" i="1"/>
  <c r="Z385" i="1" s="1"/>
  <c r="Y391" i="1"/>
  <c r="Z391" i="1" s="1"/>
  <c r="Y406" i="1"/>
  <c r="Z406" i="1" s="1"/>
  <c r="Y422" i="1"/>
  <c r="Z422" i="1" s="1"/>
  <c r="Y425" i="1"/>
  <c r="Z425" i="1" s="1"/>
  <c r="Y82" i="1"/>
  <c r="Z82" i="1" s="1"/>
  <c r="Y18" i="1"/>
  <c r="Z18" i="1" s="1"/>
  <c r="Y36" i="1"/>
  <c r="Z36" i="1" s="1"/>
  <c r="Y59" i="1"/>
  <c r="Z59" i="1" s="1"/>
  <c r="Y69" i="1"/>
  <c r="Z69" i="1" s="1"/>
  <c r="Y72" i="1"/>
  <c r="Z72" i="1" s="1"/>
  <c r="V89" i="1"/>
  <c r="Y186" i="1"/>
  <c r="Z186" i="1" s="1"/>
  <c r="Y215" i="1"/>
  <c r="Z215" i="1" s="1"/>
  <c r="Y222" i="1"/>
  <c r="Z222" i="1" s="1"/>
  <c r="Y278" i="1"/>
  <c r="Z278" i="1" s="1"/>
  <c r="Y375" i="1"/>
  <c r="Z375" i="1" s="1"/>
  <c r="Y381" i="1"/>
  <c r="Z381" i="1" s="1"/>
  <c r="Y384" i="1"/>
  <c r="Z384" i="1" s="1"/>
  <c r="Y418" i="1"/>
  <c r="Z418" i="1" s="1"/>
  <c r="Y434" i="1"/>
  <c r="Z434" i="1" s="1"/>
  <c r="Y20" i="1"/>
  <c r="Z20" i="1" s="1"/>
  <c r="Y23" i="1"/>
  <c r="Z23" i="1" s="1"/>
  <c r="Y33" i="1"/>
  <c r="Z33" i="1" s="1"/>
  <c r="Y40" i="1"/>
  <c r="Z40" i="1" s="1"/>
  <c r="Y56" i="1"/>
  <c r="Z56" i="1" s="1"/>
  <c r="V11" i="1"/>
  <c r="Y11" i="1" s="1"/>
  <c r="Z11" i="1" s="1"/>
  <c r="Y26" i="1"/>
  <c r="Z26" i="1" s="1"/>
  <c r="Y29" i="1"/>
  <c r="Z29" i="1" s="1"/>
  <c r="Y39" i="1"/>
  <c r="Z39" i="1" s="1"/>
  <c r="Y42" i="1"/>
  <c r="Z42" i="1" s="1"/>
  <c r="Y46" i="1"/>
  <c r="Z46" i="1" s="1"/>
  <c r="Y62" i="1"/>
  <c r="Z62" i="1" s="1"/>
  <c r="Y65" i="1"/>
  <c r="Z65" i="1" s="1"/>
  <c r="Y75" i="1"/>
  <c r="Z75" i="1" s="1"/>
  <c r="Y76" i="1"/>
  <c r="Z76" i="1" s="1"/>
  <c r="Y87" i="1"/>
  <c r="Z87" i="1" s="1"/>
  <c r="V102" i="1"/>
  <c r="Y107" i="1"/>
  <c r="Z107" i="1" s="1"/>
  <c r="Y160" i="1"/>
  <c r="Z160" i="1" s="1"/>
  <c r="Y163" i="1"/>
  <c r="Z163" i="1" s="1"/>
  <c r="Y166" i="1"/>
  <c r="Z166" i="1" s="1"/>
  <c r="Y169" i="1"/>
  <c r="Z169" i="1" s="1"/>
  <c r="Y172" i="1"/>
  <c r="Z172" i="1" s="1"/>
  <c r="Y175" i="1"/>
  <c r="Z175" i="1" s="1"/>
  <c r="Y208" i="1"/>
  <c r="Z208" i="1" s="1"/>
  <c r="Y211" i="1"/>
  <c r="Z211" i="1" s="1"/>
  <c r="Y244" i="1"/>
  <c r="Z244" i="1" s="1"/>
  <c r="Y247" i="1"/>
  <c r="Z247" i="1" s="1"/>
  <c r="Y270" i="1"/>
  <c r="Z270" i="1" s="1"/>
  <c r="Y277" i="1"/>
  <c r="Z277" i="1" s="1"/>
  <c r="Y307" i="1"/>
  <c r="Z307" i="1" s="1"/>
  <c r="Y313" i="1"/>
  <c r="Z313" i="1" s="1"/>
  <c r="Y371" i="1"/>
  <c r="Z371" i="1" s="1"/>
  <c r="Y402" i="1"/>
  <c r="Z402" i="1" s="1"/>
  <c r="Y430" i="1"/>
  <c r="Z430" i="1" s="1"/>
  <c r="Y695" i="1"/>
  <c r="Z695" i="1" s="1"/>
  <c r="Y174" i="1"/>
  <c r="Z174" i="1" s="1"/>
  <c r="Y185" i="1"/>
  <c r="Z185" i="1" s="1"/>
  <c r="Y192" i="1"/>
  <c r="Z192" i="1" s="1"/>
  <c r="Y203" i="1"/>
  <c r="Z203" i="1" s="1"/>
  <c r="Y210" i="1"/>
  <c r="Z210" i="1" s="1"/>
  <c r="Y221" i="1"/>
  <c r="Z221" i="1" s="1"/>
  <c r="Y228" i="1"/>
  <c r="Z228" i="1" s="1"/>
  <c r="Y239" i="1"/>
  <c r="Z239" i="1" s="1"/>
  <c r="Y246" i="1"/>
  <c r="Z246" i="1" s="1"/>
  <c r="Y257" i="1"/>
  <c r="Z257" i="1" s="1"/>
  <c r="Y265" i="1"/>
  <c r="Z265" i="1" s="1"/>
  <c r="Y276" i="1"/>
  <c r="Z276" i="1" s="1"/>
  <c r="Y283" i="1"/>
  <c r="Z283" i="1" s="1"/>
  <c r="Y290" i="1"/>
  <c r="Z290" i="1" s="1"/>
  <c r="Y293" i="1"/>
  <c r="Z293" i="1" s="1"/>
  <c r="Y296" i="1"/>
  <c r="Z296" i="1" s="1"/>
  <c r="Y299" i="1"/>
  <c r="Z299" i="1" s="1"/>
  <c r="Y309" i="1"/>
  <c r="Z309" i="1" s="1"/>
  <c r="Y316" i="1"/>
  <c r="Z316" i="1" s="1"/>
  <c r="Y329" i="1"/>
  <c r="Z329" i="1" s="1"/>
  <c r="Y334" i="1"/>
  <c r="Z334" i="1" s="1"/>
  <c r="Y363" i="1"/>
  <c r="Z363" i="1" s="1"/>
  <c r="Y367" i="1"/>
  <c r="Z367" i="1" s="1"/>
  <c r="Y380" i="1"/>
  <c r="Z380" i="1" s="1"/>
  <c r="Y390" i="1"/>
  <c r="Z390" i="1" s="1"/>
  <c r="Y394" i="1"/>
  <c r="Z394" i="1" s="1"/>
  <c r="Y405" i="1"/>
  <c r="Z405" i="1" s="1"/>
  <c r="Y409" i="1"/>
  <c r="Z409" i="1" s="1"/>
  <c r="Y417" i="1"/>
  <c r="Z417" i="1" s="1"/>
  <c r="Y421" i="1"/>
  <c r="Z421" i="1" s="1"/>
  <c r="Y429" i="1"/>
  <c r="Z429" i="1" s="1"/>
  <c r="Y433" i="1"/>
  <c r="Z433" i="1" s="1"/>
  <c r="Y552" i="1"/>
  <c r="Z552" i="1" s="1"/>
  <c r="Y555" i="1"/>
  <c r="Z555" i="1" s="1"/>
  <c r="Y566" i="1"/>
  <c r="Z566" i="1" s="1"/>
  <c r="Y575" i="1"/>
  <c r="Z575" i="1" s="1"/>
  <c r="Y578" i="1"/>
  <c r="Z578" i="1" s="1"/>
  <c r="Y587" i="1"/>
  <c r="Z587" i="1" s="1"/>
  <c r="Y590" i="1"/>
  <c r="Z590" i="1" s="1"/>
  <c r="Y599" i="1"/>
  <c r="Z599" i="1" s="1"/>
  <c r="Y602" i="1"/>
  <c r="Z602" i="1" s="1"/>
  <c r="Y611" i="1"/>
  <c r="Z611" i="1" s="1"/>
  <c r="Y614" i="1"/>
  <c r="Z614" i="1" s="1"/>
  <c r="Y623" i="1"/>
  <c r="Z623" i="1" s="1"/>
  <c r="Y626" i="1"/>
  <c r="Z626" i="1" s="1"/>
  <c r="Y629" i="1"/>
  <c r="Z629" i="1" s="1"/>
  <c r="Y641" i="1"/>
  <c r="Z641" i="1" s="1"/>
  <c r="Y654" i="1"/>
  <c r="Z654" i="1" s="1"/>
  <c r="Y657" i="1"/>
  <c r="Z657" i="1" s="1"/>
  <c r="Y667" i="1"/>
  <c r="Z667" i="1" s="1"/>
  <c r="Y674" i="1"/>
  <c r="Z674" i="1" s="1"/>
  <c r="Y690" i="1"/>
  <c r="Z690" i="1" s="1"/>
  <c r="Y693" i="1"/>
  <c r="Z693" i="1" s="1"/>
  <c r="Y706" i="1"/>
  <c r="Z706" i="1" s="1"/>
  <c r="Y134" i="1"/>
  <c r="Z134" i="1" s="1"/>
  <c r="Y137" i="1"/>
  <c r="Z137" i="1" s="1"/>
  <c r="Y140" i="1"/>
  <c r="Z140" i="1" s="1"/>
  <c r="Y143" i="1"/>
  <c r="Z143" i="1" s="1"/>
  <c r="Y146" i="1"/>
  <c r="Z146" i="1" s="1"/>
  <c r="Y149" i="1"/>
  <c r="Z149" i="1" s="1"/>
  <c r="Y177" i="1"/>
  <c r="Z177" i="1" s="1"/>
  <c r="Y188" i="1"/>
  <c r="Z188" i="1" s="1"/>
  <c r="Y195" i="1"/>
  <c r="Z195" i="1" s="1"/>
  <c r="Y206" i="1"/>
  <c r="Z206" i="1" s="1"/>
  <c r="Y213" i="1"/>
  <c r="Z213" i="1" s="1"/>
  <c r="Y224" i="1"/>
  <c r="Z224" i="1" s="1"/>
  <c r="Y231" i="1"/>
  <c r="Z231" i="1" s="1"/>
  <c r="Y242" i="1"/>
  <c r="Z242" i="1" s="1"/>
  <c r="Y249" i="1"/>
  <c r="Z249" i="1" s="1"/>
  <c r="Y260" i="1"/>
  <c r="Z260" i="1" s="1"/>
  <c r="Y268" i="1"/>
  <c r="Z268" i="1" s="1"/>
  <c r="Y279" i="1"/>
  <c r="Z279" i="1" s="1"/>
  <c r="Y286" i="1"/>
  <c r="Z286" i="1" s="1"/>
  <c r="Y302" i="1"/>
  <c r="Z302" i="1" s="1"/>
  <c r="Y315" i="1"/>
  <c r="Z315" i="1" s="1"/>
  <c r="Y322" i="1"/>
  <c r="Z322" i="1" s="1"/>
  <c r="X330" i="1"/>
  <c r="Y330" i="1" s="1"/>
  <c r="Z330" i="1" s="1"/>
  <c r="Y337" i="1"/>
  <c r="Z337" i="1" s="1"/>
  <c r="Y369" i="1"/>
  <c r="Z369" i="1" s="1"/>
  <c r="Y373" i="1"/>
  <c r="Z373" i="1" s="1"/>
  <c r="Y386" i="1"/>
  <c r="Z386" i="1" s="1"/>
  <c r="Y396" i="1"/>
  <c r="Z396" i="1" s="1"/>
  <c r="Y404" i="1"/>
  <c r="Z404" i="1" s="1"/>
  <c r="Y408" i="1"/>
  <c r="Z408" i="1" s="1"/>
  <c r="Y412" i="1"/>
  <c r="Z412" i="1" s="1"/>
  <c r="Y416" i="1"/>
  <c r="Z416" i="1" s="1"/>
  <c r="Y420" i="1"/>
  <c r="Z420" i="1" s="1"/>
  <c r="Y424" i="1"/>
  <c r="Z424" i="1" s="1"/>
  <c r="Y428" i="1"/>
  <c r="Z428" i="1" s="1"/>
  <c r="Y432" i="1"/>
  <c r="Z432" i="1" s="1"/>
  <c r="Y436" i="1"/>
  <c r="Z436" i="1" s="1"/>
  <c r="Y439" i="1"/>
  <c r="Z439" i="1" s="1"/>
  <c r="Y442" i="1"/>
  <c r="Z442" i="1" s="1"/>
  <c r="Y449" i="1"/>
  <c r="Z449" i="1" s="1"/>
  <c r="Y452" i="1"/>
  <c r="Z452" i="1" s="1"/>
  <c r="Y522" i="1"/>
  <c r="Z522" i="1" s="1"/>
  <c r="Y660" i="1"/>
  <c r="Z660" i="1" s="1"/>
  <c r="Y663" i="1"/>
  <c r="Z663" i="1" s="1"/>
  <c r="Y673" i="1"/>
  <c r="Z673" i="1" s="1"/>
  <c r="Y676" i="1"/>
  <c r="Z676" i="1" s="1"/>
  <c r="Y680" i="1"/>
  <c r="Z680" i="1" s="1"/>
  <c r="Y696" i="1"/>
  <c r="Z696" i="1" s="1"/>
  <c r="Y702" i="1"/>
  <c r="Z702" i="1" s="1"/>
  <c r="Y173" i="1"/>
  <c r="Z173" i="1" s="1"/>
  <c r="Y180" i="1"/>
  <c r="Z180" i="1" s="1"/>
  <c r="Y191" i="1"/>
  <c r="Z191" i="1" s="1"/>
  <c r="Y198" i="1"/>
  <c r="Z198" i="1" s="1"/>
  <c r="Y209" i="1"/>
  <c r="Z209" i="1" s="1"/>
  <c r="Y216" i="1"/>
  <c r="Z216" i="1" s="1"/>
  <c r="Y227" i="1"/>
  <c r="Z227" i="1" s="1"/>
  <c r="Y234" i="1"/>
  <c r="Z234" i="1" s="1"/>
  <c r="Y245" i="1"/>
  <c r="Z245" i="1" s="1"/>
  <c r="Y252" i="1"/>
  <c r="Z252" i="1" s="1"/>
  <c r="Y263" i="1"/>
  <c r="Z263" i="1" s="1"/>
  <c r="Y271" i="1"/>
  <c r="Z271" i="1" s="1"/>
  <c r="Y282" i="1"/>
  <c r="Z282" i="1" s="1"/>
  <c r="Y289" i="1"/>
  <c r="Z289" i="1" s="1"/>
  <c r="Y292" i="1"/>
  <c r="Z292" i="1" s="1"/>
  <c r="Y295" i="1"/>
  <c r="Z295" i="1" s="1"/>
  <c r="Y298" i="1"/>
  <c r="Z298" i="1" s="1"/>
  <c r="Y306" i="1"/>
  <c r="Z306" i="1" s="1"/>
  <c r="Y308" i="1"/>
  <c r="Z308" i="1" s="1"/>
  <c r="Y321" i="1"/>
  <c r="Z321" i="1" s="1"/>
  <c r="Y342" i="1"/>
  <c r="Z342" i="1" s="1"/>
  <c r="Y351" i="1"/>
  <c r="Z351" i="1" s="1"/>
  <c r="Y362" i="1"/>
  <c r="Z362" i="1" s="1"/>
  <c r="Y372" i="1"/>
  <c r="Z372" i="1" s="1"/>
  <c r="Y376" i="1"/>
  <c r="Z376" i="1" s="1"/>
  <c r="Y389" i="1"/>
  <c r="Z389" i="1" s="1"/>
  <c r="Y399" i="1"/>
  <c r="Z399" i="1" s="1"/>
  <c r="Y407" i="1"/>
  <c r="Z407" i="1" s="1"/>
  <c r="Y419" i="1"/>
  <c r="Z419" i="1" s="1"/>
  <c r="Y431" i="1"/>
  <c r="Z431" i="1" s="1"/>
  <c r="Y455" i="1"/>
  <c r="Z455" i="1" s="1"/>
  <c r="Y551" i="1"/>
  <c r="Z551" i="1" s="1"/>
  <c r="Y571" i="1"/>
  <c r="Z571" i="1" s="1"/>
  <c r="Y583" i="1"/>
  <c r="Z583" i="1" s="1"/>
  <c r="Y595" i="1"/>
  <c r="Z595" i="1" s="1"/>
  <c r="Y607" i="1"/>
  <c r="Z607" i="1" s="1"/>
  <c r="Y619" i="1"/>
  <c r="Z619" i="1" s="1"/>
  <c r="Y643" i="1"/>
  <c r="Z643" i="1" s="1"/>
  <c r="Y647" i="1"/>
  <c r="Z647" i="1" s="1"/>
  <c r="Y650" i="1"/>
  <c r="Z650" i="1" s="1"/>
  <c r="Y666" i="1"/>
  <c r="Z666" i="1" s="1"/>
  <c r="Y669" i="1"/>
  <c r="Z669" i="1" s="1"/>
  <c r="Y679" i="1"/>
  <c r="Z679" i="1" s="1"/>
  <c r="Y682" i="1"/>
  <c r="Z682" i="1" s="1"/>
  <c r="Y686" i="1"/>
  <c r="Z686" i="1" s="1"/>
  <c r="Y705" i="1"/>
  <c r="Z705" i="1" s="1"/>
  <c r="Y255" i="1"/>
  <c r="Z255" i="1" s="1"/>
  <c r="Y267" i="1"/>
  <c r="Z267" i="1" s="1"/>
  <c r="Y274" i="1"/>
  <c r="Z274" i="1" s="1"/>
  <c r="Y285" i="1"/>
  <c r="Z285" i="1" s="1"/>
  <c r="Y314" i="1"/>
  <c r="Z314" i="1" s="1"/>
  <c r="Y317" i="1"/>
  <c r="Z317" i="1" s="1"/>
  <c r="Y327" i="1"/>
  <c r="Z327" i="1" s="1"/>
  <c r="Y336" i="1"/>
  <c r="Z336" i="1" s="1"/>
  <c r="Y339" i="1"/>
  <c r="Z339" i="1" s="1"/>
  <c r="Y368" i="1"/>
  <c r="Z368" i="1" s="1"/>
  <c r="Y378" i="1"/>
  <c r="Z378" i="1" s="1"/>
  <c r="Y382" i="1"/>
  <c r="Z382" i="1" s="1"/>
  <c r="Y395" i="1"/>
  <c r="Z395" i="1" s="1"/>
  <c r="Y403" i="1"/>
  <c r="Z403" i="1" s="1"/>
  <c r="Y411" i="1"/>
  <c r="Z411" i="1" s="1"/>
  <c r="Y415" i="1"/>
  <c r="Z415" i="1" s="1"/>
  <c r="Y423" i="1"/>
  <c r="Z423" i="1" s="1"/>
  <c r="Y427" i="1"/>
  <c r="Z427" i="1" s="1"/>
  <c r="Y435" i="1"/>
  <c r="Z435" i="1" s="1"/>
  <c r="Y537" i="1"/>
  <c r="Z537" i="1" s="1"/>
  <c r="Y649" i="1"/>
  <c r="Z649" i="1" s="1"/>
  <c r="Y656" i="1"/>
  <c r="Z656" i="1" s="1"/>
  <c r="Y672" i="1"/>
  <c r="Z672" i="1" s="1"/>
  <c r="Y675" i="1"/>
  <c r="Z675" i="1" s="1"/>
  <c r="Y685" i="1"/>
  <c r="Z685" i="1" s="1"/>
  <c r="Y688" i="1"/>
  <c r="Z688" i="1" s="1"/>
  <c r="Y692" i="1"/>
  <c r="Z692" i="1" s="1"/>
  <c r="Y713" i="1"/>
  <c r="Z713" i="1" s="1"/>
  <c r="Y716" i="1"/>
  <c r="Z716" i="1" s="1"/>
  <c r="Y722" i="1"/>
  <c r="Z722" i="1" s="1"/>
  <c r="Y725" i="1"/>
  <c r="Z725" i="1" s="1"/>
  <c r="Y731" i="1"/>
  <c r="Z731" i="1" s="1"/>
  <c r="Y734" i="1"/>
  <c r="Z734" i="1" s="1"/>
  <c r="Y740" i="1"/>
  <c r="Z740" i="1" s="1"/>
  <c r="Y743" i="1"/>
  <c r="Z743" i="1" s="1"/>
  <c r="Y749" i="1"/>
  <c r="Z749" i="1" s="1"/>
  <c r="Y752" i="1"/>
  <c r="Z752" i="1" s="1"/>
  <c r="Y761" i="1"/>
  <c r="Z761" i="1" s="1"/>
  <c r="Y764" i="1"/>
  <c r="Z764" i="1" s="1"/>
  <c r="Y773" i="1"/>
  <c r="Z773" i="1" s="1"/>
  <c r="Y776" i="1"/>
  <c r="Z776" i="1" s="1"/>
  <c r="Y655" i="1"/>
  <c r="Z655" i="1" s="1"/>
  <c r="Y662" i="1"/>
  <c r="Z662" i="1" s="1"/>
  <c r="Y678" i="1"/>
  <c r="Z678" i="1" s="1"/>
  <c r="Y681" i="1"/>
  <c r="Z681" i="1" s="1"/>
  <c r="Y691" i="1"/>
  <c r="Z691" i="1" s="1"/>
  <c r="Y694" i="1"/>
  <c r="Z694" i="1" s="1"/>
  <c r="Y698" i="1"/>
  <c r="Z698" i="1" s="1"/>
  <c r="Y707" i="1"/>
  <c r="Z707" i="1" s="1"/>
  <c r="Y94" i="1"/>
  <c r="Z94" i="1" s="1"/>
  <c r="X104" i="1"/>
  <c r="T779" i="1"/>
  <c r="W102" i="1"/>
  <c r="Y102" i="1" s="1"/>
  <c r="Z102" i="1" s="1"/>
  <c r="Y133" i="1"/>
  <c r="Z133" i="1" s="1"/>
  <c r="Y145" i="1"/>
  <c r="Z145" i="1" s="1"/>
  <c r="O779" i="1"/>
  <c r="W4" i="1"/>
  <c r="Y4" i="1" s="1"/>
  <c r="V6" i="1"/>
  <c r="V12" i="1"/>
  <c r="Y12" i="1" s="1"/>
  <c r="Z12" i="1" s="1"/>
  <c r="V15" i="1"/>
  <c r="X88" i="1"/>
  <c r="Y95" i="1"/>
  <c r="Z95" i="1" s="1"/>
  <c r="V108" i="1"/>
  <c r="Y108" i="1" s="1"/>
  <c r="Z108" i="1" s="1"/>
  <c r="X115" i="1"/>
  <c r="V117" i="1"/>
  <c r="X124" i="1"/>
  <c r="Y126" i="1"/>
  <c r="Z126" i="1" s="1"/>
  <c r="Y132" i="1"/>
  <c r="Z132" i="1" s="1"/>
  <c r="Y138" i="1"/>
  <c r="Z138" i="1" s="1"/>
  <c r="Y144" i="1"/>
  <c r="Z144" i="1" s="1"/>
  <c r="Y150" i="1"/>
  <c r="Z150" i="1" s="1"/>
  <c r="Y305" i="1"/>
  <c r="Z305" i="1" s="1"/>
  <c r="K779" i="1"/>
  <c r="Q779" i="1"/>
  <c r="Y85" i="1"/>
  <c r="Z85" i="1" s="1"/>
  <c r="Y91" i="1"/>
  <c r="Z91" i="1" s="1"/>
  <c r="X98" i="1"/>
  <c r="Y130" i="1"/>
  <c r="Z130" i="1" s="1"/>
  <c r="Y136" i="1"/>
  <c r="Z136" i="1" s="1"/>
  <c r="Y142" i="1"/>
  <c r="Z142" i="1" s="1"/>
  <c r="Y148" i="1"/>
  <c r="Z148" i="1" s="1"/>
  <c r="L779" i="1"/>
  <c r="R779" i="1"/>
  <c r="Y9" i="1"/>
  <c r="Z9" i="1" s="1"/>
  <c r="Y78" i="1"/>
  <c r="Z78" i="1" s="1"/>
  <c r="V100" i="1"/>
  <c r="Y100" i="1" s="1"/>
  <c r="Z100" i="1" s="1"/>
  <c r="V106" i="1"/>
  <c r="Y106" i="1" s="1"/>
  <c r="Z106" i="1" s="1"/>
  <c r="V110" i="1"/>
  <c r="Y110" i="1" s="1"/>
  <c r="Z110" i="1" s="1"/>
  <c r="Y129" i="1"/>
  <c r="Z129" i="1" s="1"/>
  <c r="Y135" i="1"/>
  <c r="Z135" i="1" s="1"/>
  <c r="Y141" i="1"/>
  <c r="Z141" i="1" s="1"/>
  <c r="Y147" i="1"/>
  <c r="Z147" i="1" s="1"/>
  <c r="Y311" i="1"/>
  <c r="Z311" i="1" s="1"/>
  <c r="Y333" i="1"/>
  <c r="Z333" i="1" s="1"/>
  <c r="X13" i="1"/>
  <c r="N779" i="1"/>
  <c r="W14" i="1"/>
  <c r="X89" i="1"/>
  <c r="Y127" i="1"/>
  <c r="Z127" i="1" s="1"/>
  <c r="Y139" i="1"/>
  <c r="Z139" i="1" s="1"/>
  <c r="Y151" i="1"/>
  <c r="Z151" i="1" s="1"/>
  <c r="Y288" i="1"/>
  <c r="Z288" i="1" s="1"/>
  <c r="Y291" i="1"/>
  <c r="Z291" i="1" s="1"/>
  <c r="Y294" i="1"/>
  <c r="Z294" i="1" s="1"/>
  <c r="Y297" i="1"/>
  <c r="Z297" i="1" s="1"/>
  <c r="Y300" i="1"/>
  <c r="Z300" i="1" s="1"/>
  <c r="Y323" i="1"/>
  <c r="Z323" i="1" s="1"/>
  <c r="Y332" i="1"/>
  <c r="Z332" i="1" s="1"/>
  <c r="Y335" i="1"/>
  <c r="Z335" i="1" s="1"/>
  <c r="M779" i="1"/>
  <c r="S779" i="1"/>
  <c r="Y344" i="1"/>
  <c r="Z344" i="1" s="1"/>
  <c r="Y348" i="1"/>
  <c r="Z348" i="1" s="1"/>
  <c r="Y353" i="1"/>
  <c r="Z353" i="1" s="1"/>
  <c r="Y357" i="1"/>
  <c r="Z357" i="1" s="1"/>
  <c r="U779" i="1"/>
  <c r="Y440" i="1"/>
  <c r="Z440" i="1" s="1"/>
  <c r="Y534" i="1"/>
  <c r="Z534" i="1" s="1"/>
  <c r="Y572" i="1"/>
  <c r="Z572" i="1" s="1"/>
  <c r="Y584" i="1"/>
  <c r="Z584" i="1" s="1"/>
  <c r="Y596" i="1"/>
  <c r="Z596" i="1" s="1"/>
  <c r="Y608" i="1"/>
  <c r="Z608" i="1" s="1"/>
  <c r="Y620" i="1"/>
  <c r="Z620" i="1" s="1"/>
  <c r="J779" i="1"/>
  <c r="P779" i="1"/>
  <c r="X331" i="1"/>
  <c r="Y341" i="1"/>
  <c r="Z341" i="1" s="1"/>
  <c r="Y345" i="1"/>
  <c r="Z345" i="1" s="1"/>
  <c r="Y350" i="1"/>
  <c r="Z350" i="1" s="1"/>
  <c r="Y354" i="1"/>
  <c r="Z354" i="1" s="1"/>
  <c r="Y359" i="1"/>
  <c r="Z359" i="1" s="1"/>
  <c r="Y560" i="1"/>
  <c r="Z560" i="1" s="1"/>
  <c r="Y563" i="1"/>
  <c r="Z563" i="1" s="1"/>
  <c r="Y569" i="1"/>
  <c r="Z569" i="1" s="1"/>
  <c r="Y581" i="1"/>
  <c r="Z581" i="1" s="1"/>
  <c r="Y593" i="1"/>
  <c r="Z593" i="1" s="1"/>
  <c r="Y605" i="1"/>
  <c r="Z605" i="1" s="1"/>
  <c r="Y617" i="1"/>
  <c r="Z617" i="1" s="1"/>
  <c r="Y632" i="1"/>
  <c r="Z632" i="1" s="1"/>
  <c r="Y365" i="1"/>
  <c r="Z365" i="1" s="1"/>
  <c r="Y374" i="1"/>
  <c r="Z374" i="1" s="1"/>
  <c r="Y383" i="1"/>
  <c r="Z383" i="1" s="1"/>
  <c r="Y392" i="1"/>
  <c r="Z392" i="1" s="1"/>
  <c r="W400" i="1"/>
  <c r="Y400" i="1" s="1"/>
  <c r="Z400" i="1" s="1"/>
  <c r="Y451" i="1"/>
  <c r="Z451" i="1" s="1"/>
  <c r="Y515" i="1"/>
  <c r="Z515" i="1" s="1"/>
  <c r="Y545" i="1"/>
  <c r="Z545" i="1" s="1"/>
  <c r="Y557" i="1"/>
  <c r="Z557" i="1" s="1"/>
  <c r="Y577" i="1"/>
  <c r="Z577" i="1" s="1"/>
  <c r="Y589" i="1"/>
  <c r="Z589" i="1" s="1"/>
  <c r="Y601" i="1"/>
  <c r="Z601" i="1" s="1"/>
  <c r="Y613" i="1"/>
  <c r="Z613" i="1" s="1"/>
  <c r="Y635" i="1"/>
  <c r="Z635" i="1" s="1"/>
  <c r="Y343" i="1"/>
  <c r="Z343" i="1" s="1"/>
  <c r="Y349" i="1"/>
  <c r="Z349" i="1" s="1"/>
  <c r="Y355" i="1"/>
  <c r="Z355" i="1" s="1"/>
  <c r="Y450" i="1"/>
  <c r="Z450" i="1" s="1"/>
  <c r="Y521" i="1"/>
  <c r="Z521" i="1" s="1"/>
  <c r="Y541" i="1"/>
  <c r="Z541" i="1" s="1"/>
  <c r="Y547" i="1"/>
  <c r="Z547" i="1" s="1"/>
  <c r="Y553" i="1"/>
  <c r="Z553" i="1" s="1"/>
  <c r="Y567" i="1"/>
  <c r="Z567" i="1" s="1"/>
  <c r="Y573" i="1"/>
  <c r="Z573" i="1" s="1"/>
  <c r="Y579" i="1"/>
  <c r="Z579" i="1" s="1"/>
  <c r="Y585" i="1"/>
  <c r="Z585" i="1" s="1"/>
  <c r="Y591" i="1"/>
  <c r="Z591" i="1" s="1"/>
  <c r="Y597" i="1"/>
  <c r="Z597" i="1" s="1"/>
  <c r="Y603" i="1"/>
  <c r="Z603" i="1" s="1"/>
  <c r="Y609" i="1"/>
  <c r="Z609" i="1" s="1"/>
  <c r="Y615" i="1"/>
  <c r="Z615" i="1" s="1"/>
  <c r="Y621" i="1"/>
  <c r="Z621" i="1" s="1"/>
  <c r="Y627" i="1"/>
  <c r="Z627" i="1" s="1"/>
  <c r="Y633" i="1"/>
  <c r="Z633" i="1" s="1"/>
  <c r="Y639" i="1"/>
  <c r="Z639" i="1" s="1"/>
  <c r="Y651" i="1"/>
  <c r="Z651" i="1" s="1"/>
  <c r="Y664" i="1"/>
  <c r="Z664" i="1" s="1"/>
  <c r="Y704" i="1"/>
  <c r="Z704" i="1" s="1"/>
  <c r="Y638" i="1"/>
  <c r="Z638" i="1" s="1"/>
  <c r="Y670" i="1"/>
  <c r="Z670" i="1" s="1"/>
  <c r="Y625" i="1"/>
  <c r="Z625" i="1" s="1"/>
  <c r="Y631" i="1"/>
  <c r="Z631" i="1" s="1"/>
  <c r="Y637" i="1"/>
  <c r="Z637" i="1" s="1"/>
  <c r="Y340" i="1"/>
  <c r="Z340" i="1" s="1"/>
  <c r="Y346" i="1"/>
  <c r="Z346" i="1" s="1"/>
  <c r="Y352" i="1"/>
  <c r="Z352" i="1" s="1"/>
  <c r="Y358" i="1"/>
  <c r="Z358" i="1" s="1"/>
  <c r="W360" i="1"/>
  <c r="Y360" i="1" s="1"/>
  <c r="Z360" i="1" s="1"/>
  <c r="Y448" i="1"/>
  <c r="Z448" i="1" s="1"/>
  <c r="Y453" i="1"/>
  <c r="Z453" i="1" s="1"/>
  <c r="Y479" i="1"/>
  <c r="Z479" i="1" s="1"/>
  <c r="Y544" i="1"/>
  <c r="Z544" i="1" s="1"/>
  <c r="Y550" i="1"/>
  <c r="Z550" i="1" s="1"/>
  <c r="Y556" i="1"/>
  <c r="Z556" i="1" s="1"/>
  <c r="Y559" i="1"/>
  <c r="Z559" i="1" s="1"/>
  <c r="Y562" i="1"/>
  <c r="Z562" i="1" s="1"/>
  <c r="Y565" i="1"/>
  <c r="Z565" i="1" s="1"/>
  <c r="Y570" i="1"/>
  <c r="Z570" i="1" s="1"/>
  <c r="Y576" i="1"/>
  <c r="Z576" i="1" s="1"/>
  <c r="Y582" i="1"/>
  <c r="Z582" i="1" s="1"/>
  <c r="Y588" i="1"/>
  <c r="Z588" i="1" s="1"/>
  <c r="Y594" i="1"/>
  <c r="Z594" i="1" s="1"/>
  <c r="Y600" i="1"/>
  <c r="Z600" i="1" s="1"/>
  <c r="Y606" i="1"/>
  <c r="Z606" i="1" s="1"/>
  <c r="Y612" i="1"/>
  <c r="Z612" i="1" s="1"/>
  <c r="Y618" i="1"/>
  <c r="Z618" i="1" s="1"/>
  <c r="Y624" i="1"/>
  <c r="Z624" i="1" s="1"/>
  <c r="Y630" i="1"/>
  <c r="Z630" i="1" s="1"/>
  <c r="Y636" i="1"/>
  <c r="Z636" i="1" s="1"/>
  <c r="Y642" i="1"/>
  <c r="Z642" i="1" s="1"/>
  <c r="Y646" i="1"/>
  <c r="Z646" i="1" s="1"/>
  <c r="Y652" i="1"/>
  <c r="Z652" i="1" s="1"/>
  <c r="Y542" i="1"/>
  <c r="Z542" i="1" s="1"/>
  <c r="Y548" i="1"/>
  <c r="Z548" i="1" s="1"/>
  <c r="Y554" i="1"/>
  <c r="Z554" i="1" s="1"/>
  <c r="Y558" i="1"/>
  <c r="Z558" i="1" s="1"/>
  <c r="Y561" i="1"/>
  <c r="Z561" i="1" s="1"/>
  <c r="Y568" i="1"/>
  <c r="Z568" i="1" s="1"/>
  <c r="Y574" i="1"/>
  <c r="Z574" i="1" s="1"/>
  <c r="Y580" i="1"/>
  <c r="Z580" i="1" s="1"/>
  <c r="Y586" i="1"/>
  <c r="Z586" i="1" s="1"/>
  <c r="Y592" i="1"/>
  <c r="Z592" i="1" s="1"/>
  <c r="Y598" i="1"/>
  <c r="Z598" i="1" s="1"/>
  <c r="Y604" i="1"/>
  <c r="Z604" i="1" s="1"/>
  <c r="Y610" i="1"/>
  <c r="Z610" i="1" s="1"/>
  <c r="Y616" i="1"/>
  <c r="Z616" i="1" s="1"/>
  <c r="Y622" i="1"/>
  <c r="Z622" i="1" s="1"/>
  <c r="Y628" i="1"/>
  <c r="Z628" i="1" s="1"/>
  <c r="Y634" i="1"/>
  <c r="Z634" i="1" s="1"/>
  <c r="Y640" i="1"/>
  <c r="Z640" i="1" s="1"/>
  <c r="Y645" i="1"/>
  <c r="Z645" i="1" s="1"/>
  <c r="Y658" i="1"/>
  <c r="Z658" i="1" s="1"/>
  <c r="Y700" i="1"/>
  <c r="Z700" i="1" s="1"/>
  <c r="Y710" i="1"/>
  <c r="Z710" i="1" s="1"/>
  <c r="Y715" i="1"/>
  <c r="Z715" i="1" s="1"/>
  <c r="Y719" i="1"/>
  <c r="Z719" i="1" s="1"/>
  <c r="Y724" i="1"/>
  <c r="Z724" i="1" s="1"/>
  <c r="Y728" i="1"/>
  <c r="Z728" i="1" s="1"/>
  <c r="Y733" i="1"/>
  <c r="Z733" i="1" s="1"/>
  <c r="Y737" i="1"/>
  <c r="Z737" i="1" s="1"/>
  <c r="Y742" i="1"/>
  <c r="Z742" i="1" s="1"/>
  <c r="Y746" i="1"/>
  <c r="Z746" i="1" s="1"/>
  <c r="Y751" i="1"/>
  <c r="Z751" i="1" s="1"/>
  <c r="Y763" i="1"/>
  <c r="Z763" i="1" s="1"/>
  <c r="Y775" i="1"/>
  <c r="Z775" i="1" s="1"/>
  <c r="Y758" i="1"/>
  <c r="Z758" i="1" s="1"/>
  <c r="Y770" i="1"/>
  <c r="Z770" i="1" s="1"/>
  <c r="Y709" i="1"/>
  <c r="Z709" i="1" s="1"/>
  <c r="Y718" i="1"/>
  <c r="Z718" i="1" s="1"/>
  <c r="Y727" i="1"/>
  <c r="Z727" i="1" s="1"/>
  <c r="Y736" i="1"/>
  <c r="Z736" i="1" s="1"/>
  <c r="Y745" i="1"/>
  <c r="Z745" i="1" s="1"/>
  <c r="Y703" i="1"/>
  <c r="Z703" i="1" s="1"/>
  <c r="Y701" i="1"/>
  <c r="Z701" i="1" s="1"/>
  <c r="Y755" i="1"/>
  <c r="Z755" i="1" s="1"/>
  <c r="Y767" i="1"/>
  <c r="Z767" i="1" s="1"/>
  <c r="Y711" i="1"/>
  <c r="Z711" i="1" s="1"/>
  <c r="Y717" i="1"/>
  <c r="Z717" i="1" s="1"/>
  <c r="Y723" i="1"/>
  <c r="Z723" i="1" s="1"/>
  <c r="Y729" i="1"/>
  <c r="Z729" i="1" s="1"/>
  <c r="Y735" i="1"/>
  <c r="Z735" i="1" s="1"/>
  <c r="Y741" i="1"/>
  <c r="Z741" i="1" s="1"/>
  <c r="Y747" i="1"/>
  <c r="Z747" i="1" s="1"/>
  <c r="Y753" i="1"/>
  <c r="Z753" i="1" s="1"/>
  <c r="Y759" i="1"/>
  <c r="Z759" i="1" s="1"/>
  <c r="Y765" i="1"/>
  <c r="Z765" i="1" s="1"/>
  <c r="Y771" i="1"/>
  <c r="Z771" i="1" s="1"/>
  <c r="Y777" i="1"/>
  <c r="Z777" i="1" s="1"/>
  <c r="Y708" i="1"/>
  <c r="Z708" i="1" s="1"/>
  <c r="Y714" i="1"/>
  <c r="Z714" i="1" s="1"/>
  <c r="Y720" i="1"/>
  <c r="Z720" i="1" s="1"/>
  <c r="Y726" i="1"/>
  <c r="Z726" i="1" s="1"/>
  <c r="Y732" i="1"/>
  <c r="Z732" i="1" s="1"/>
  <c r="Y738" i="1"/>
  <c r="Z738" i="1" s="1"/>
  <c r="Y744" i="1"/>
  <c r="Z744" i="1" s="1"/>
  <c r="Y750" i="1"/>
  <c r="Z750" i="1" s="1"/>
  <c r="Y756" i="1"/>
  <c r="Z756" i="1" s="1"/>
  <c r="Y762" i="1"/>
  <c r="Z762" i="1" s="1"/>
  <c r="Y768" i="1"/>
  <c r="Z768" i="1" s="1"/>
  <c r="Y774" i="1"/>
  <c r="Z774" i="1" s="1"/>
  <c r="Y754" i="1"/>
  <c r="Z754" i="1" s="1"/>
  <c r="Y760" i="1"/>
  <c r="Z760" i="1" s="1"/>
  <c r="Y766" i="1"/>
  <c r="Z766" i="1" s="1"/>
  <c r="Y772" i="1"/>
  <c r="Z772" i="1" s="1"/>
  <c r="Y778" i="1"/>
  <c r="Z778" i="1" s="1"/>
  <c r="Y88" i="1" l="1"/>
  <c r="Z88" i="1" s="1"/>
  <c r="Y331" i="1"/>
  <c r="Z331" i="1" s="1"/>
  <c r="Y98" i="1"/>
  <c r="Z98" i="1" s="1"/>
  <c r="Y121" i="1"/>
  <c r="Z121" i="1" s="1"/>
  <c r="Y13" i="1"/>
  <c r="Z13" i="1" s="1"/>
  <c r="Y122" i="1"/>
  <c r="Z122" i="1" s="1"/>
  <c r="Y117" i="1"/>
  <c r="Z117" i="1" s="1"/>
  <c r="Y14" i="1"/>
  <c r="Z14" i="1" s="1"/>
  <c r="Y115" i="1"/>
  <c r="Z115" i="1" s="1"/>
  <c r="Y15" i="1"/>
  <c r="Z15" i="1" s="1"/>
  <c r="Y96" i="1"/>
  <c r="Z96" i="1" s="1"/>
  <c r="Y89" i="1"/>
  <c r="Z89" i="1" s="1"/>
  <c r="Y328" i="1"/>
  <c r="Z328" i="1" s="1"/>
  <c r="Y17" i="1"/>
  <c r="Z17" i="1" s="1"/>
  <c r="Z4" i="2"/>
  <c r="Z15" i="2" s="1"/>
  <c r="Y15" i="2"/>
  <c r="Y124" i="1"/>
  <c r="Z124" i="1" s="1"/>
  <c r="Y6" i="1"/>
  <c r="Z6" i="1" s="1"/>
  <c r="Y104" i="1"/>
  <c r="Z104" i="1" s="1"/>
  <c r="V779" i="1"/>
  <c r="X779" i="1"/>
  <c r="W779" i="1"/>
  <c r="Z4" i="1"/>
  <c r="Y779" i="1" l="1"/>
  <c r="Z779" i="1"/>
</calcChain>
</file>

<file path=xl/sharedStrings.xml><?xml version="1.0" encoding="utf-8"?>
<sst xmlns="http://schemas.openxmlformats.org/spreadsheetml/2006/main" count="9516" uniqueCount="1642">
  <si>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</si>
  <si>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</si>
  <si>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</si>
  <si>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</si>
  <si>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</si>
  <si>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subjektu, resp IČO právneho subjektu, do ktorého škola/školské zariadenie patrí</t>
  </si>
  <si>
    <t>Názov právneho subjektu</t>
  </si>
  <si>
    <t>Názov obce, v ktorej škola / školské zariadenie sídli</t>
  </si>
  <si>
    <t>Ulica</t>
  </si>
  <si>
    <t>Skutočný počet zamestnancov školy, 
ktorí pôsobili ako externisti 
na iných školách</t>
  </si>
  <si>
    <t>Skutočný počet externých 
zamestnancov na dohody</t>
  </si>
  <si>
    <t xml:space="preserve">Skutočný počet dní strávených na maturitných, 
záverečných alebo absolventských skúškach 
zamestnancami školy, ktorí pôsobili 
ako externisti na iných školách </t>
  </si>
  <si>
    <t>Skutočný počet dní strávených na maturitných,
záverečných alebo absolventských skúškach 
externistami prijatými na dohody</t>
  </si>
  <si>
    <t>Skutočný počet komisií, v ktorých
zamestnanci zo stĺpcov 3 a 4 pôsobili 
ČSK/ČPMK</t>
  </si>
  <si>
    <t>Skutočný počet komisií, v ktorých 
zamestnanci zo stĺpcov 3 a 4 pôsobili 
PSK/PPMK</t>
  </si>
  <si>
    <t>Skutočný počet komisií, v ktorých 
zamestnanci zo stĺpcov 3 a 4 pôsobili 
PŠMK</t>
  </si>
  <si>
    <t>Skutočný počet odskúšaných žiakov 
zamestnancami zo stĺpcov 3 a 4 
ČSK/ČPMK</t>
  </si>
  <si>
    <t>Skutočný počet odskúšaných žiakov
zamestnancami zo stĺpcov 3 a 4 
PSK/PPMK</t>
  </si>
  <si>
    <t>Skutočný počet odskúšaných žiakov 
zamestnancami zo stĺpcov 3 a 4 
PŠMK</t>
  </si>
  <si>
    <t>Skutočné náklady na zastupovanie 
(33,50 €/deň)</t>
  </si>
  <si>
    <t>Skutočné náklady v €
podľa zákona č. 283/2002 Z. z. 
o cestovných náhradách</t>
  </si>
  <si>
    <t>Skutočné náklady v € - odmeny 
ČSK/ČPMK</t>
  </si>
  <si>
    <t>Skutočné náklady v € - odmeny 
PSK/PPMK</t>
  </si>
  <si>
    <t>Skutočné náklady v € - odmeny
PŠMK</t>
  </si>
  <si>
    <t>Spolu skutočné náklady v €</t>
  </si>
  <si>
    <t>Skutočné náklady v € 
(zaokrúhlené na celé číslo)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</si>
  <si>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</si>
  <si>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</si>
  <si>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</si>
  <si>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</si>
  <si>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</si>
  <si>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</si>
  <si>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</si>
  <si>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</si>
  <si>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</si>
  <si>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11=33,50 € *stĺ. 3</t>
  </si>
  <si>
    <t>13 = 13,50 € *stĺ.5 + 1,50 € *stĺ.8</t>
  </si>
  <si>
    <t>14 = 13,50 € *stĺ. 6 + 2,00 € *stĺ.9</t>
  </si>
  <si>
    <t>15 = 27,00 € *stĺ. 7 + 1,50 € *stĺ.10</t>
  </si>
  <si>
    <t>16=11+12+13+14+15</t>
  </si>
  <si>
    <t>BA</t>
  </si>
  <si>
    <t>K</t>
  </si>
  <si>
    <t>KBA</t>
  </si>
  <si>
    <t>Regionálny úrad školskej správy v Bratislave</t>
  </si>
  <si>
    <t>Reedukačné centrum</t>
  </si>
  <si>
    <t>Sološnica</t>
  </si>
  <si>
    <t>Sološnica 3</t>
  </si>
  <si>
    <t>Gymnázium</t>
  </si>
  <si>
    <t>Bratislava-Dúbravka</t>
  </si>
  <si>
    <t>Bilíkova 24</t>
  </si>
  <si>
    <t>Veľké Leváre</t>
  </si>
  <si>
    <t>Veľké Leváre 1106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</si>
  <si>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</si>
  <si>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</si>
  <si>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</si>
  <si>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</si>
  <si>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</si>
  <si>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</si>
  <si>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</si>
  <si>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</si>
  <si>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</si>
  <si>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</si>
  <si>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</si>
  <si>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</si>
  <si>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</si>
  <si>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</si>
  <si>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J. Valašťana Dolinského 1</t>
  </si>
  <si>
    <t>Malacky</t>
  </si>
  <si>
    <t>Pribinova 16/1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</si>
  <si>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</si>
  <si>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</si>
  <si>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</si>
  <si>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</si>
  <si>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</si>
  <si>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</si>
  <si>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</si>
  <si>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Spojená škola internátna</t>
  </si>
  <si>
    <t>V</t>
  </si>
  <si>
    <t>VBA</t>
  </si>
  <si>
    <t>Bratislavský samosprávny kraj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</si>
  <si>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</si>
  <si>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</si>
  <si>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</si>
  <si>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</si>
  <si>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</si>
  <si>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</si>
  <si>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</si>
  <si>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</si>
  <si>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</si>
  <si>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</si>
  <si>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</si>
  <si>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</si>
  <si>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</si>
  <si>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</si>
  <si>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</si>
  <si>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Bratislava-Staré Mesto</t>
  </si>
  <si>
    <t>Tolstého 11</t>
  </si>
  <si>
    <t>Stredná zdravotnícka škola</t>
  </si>
  <si>
    <t>Záhradnícka 44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</si>
  <si>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</si>
  <si>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</si>
  <si>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</si>
  <si>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</si>
  <si>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</si>
  <si>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</si>
  <si>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</si>
  <si>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</si>
  <si>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</si>
  <si>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</si>
  <si>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</si>
  <si>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</si>
  <si>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</si>
  <si>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</si>
  <si>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</si>
  <si>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</si>
  <si>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</si>
  <si>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</si>
  <si>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</si>
  <si>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</si>
  <si>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</si>
  <si>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</si>
  <si>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</si>
  <si>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</si>
  <si>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</si>
  <si>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</si>
  <si>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</si>
  <si>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</si>
  <si>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</si>
  <si>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</si>
  <si>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</si>
  <si>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</si>
  <si>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</si>
  <si>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</si>
  <si>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</si>
  <si>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</si>
  <si>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</si>
  <si>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</si>
  <si>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</si>
  <si>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</si>
  <si>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</si>
  <si>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</si>
  <si>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</si>
  <si>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</si>
  <si>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</si>
  <si>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</si>
  <si>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</si>
  <si>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</si>
  <si>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</si>
  <si>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</si>
  <si>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</si>
  <si>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</si>
  <si>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</si>
  <si>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</si>
  <si>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</si>
  <si>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</si>
  <si>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</si>
  <si>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</si>
  <si>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</si>
  <si>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</si>
  <si>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</si>
  <si>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</si>
  <si>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</si>
  <si>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</si>
  <si>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</si>
  <si>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</si>
  <si>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</si>
  <si>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</si>
  <si>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</si>
  <si>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</si>
  <si>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</si>
  <si>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</si>
  <si>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</si>
  <si>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</si>
  <si>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</si>
  <si>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</si>
  <si>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O</t>
  </si>
  <si>
    <t>O529397</t>
  </si>
  <si>
    <t>Mestská časť Bratislava - Karlova Ves</t>
  </si>
  <si>
    <t>Tilgnerova 14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</si>
  <si>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</si>
  <si>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</si>
  <si>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</si>
  <si>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</si>
  <si>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</si>
  <si>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</si>
  <si>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</si>
  <si>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</si>
  <si>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</si>
  <si>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</si>
  <si>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</si>
  <si>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</si>
  <si>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</si>
  <si>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</si>
  <si>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</si>
  <si>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</si>
  <si>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</si>
  <si>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C20</t>
  </si>
  <si>
    <t>Saleziáni don Bosca - Slovenská provincia</t>
  </si>
  <si>
    <t>Stredná odborná škola sv. Jozefa Robotníka</t>
  </si>
  <si>
    <t>Žilina</t>
  </si>
  <si>
    <t>Saleziánska 18</t>
  </si>
  <si>
    <t>C22</t>
  </si>
  <si>
    <t>Inštitút školských bratov</t>
  </si>
  <si>
    <t>Spojená škola de La Salle</t>
  </si>
  <si>
    <t>Čachtická 14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</si>
  <si>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</si>
  <si>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</si>
  <si>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</si>
  <si>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</si>
  <si>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</si>
  <si>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</si>
  <si>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</si>
  <si>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</si>
  <si>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</si>
  <si>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</si>
  <si>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</si>
  <si>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</si>
  <si>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</si>
  <si>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</si>
  <si>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C73</t>
  </si>
  <si>
    <t>Združenie škôl C. S. Lewisa, ú.z.</t>
  </si>
  <si>
    <t>Bilingválne gymnázium C. S. Lewisa</t>
  </si>
  <si>
    <t>Haanova 28</t>
  </si>
  <si>
    <t>Stredná odborná škola lýceum C. S. Lewisa</t>
  </si>
  <si>
    <t>S</t>
  </si>
  <si>
    <t>S016</t>
  </si>
  <si>
    <t>Ing. Elena Strašková</t>
  </si>
  <si>
    <t>Súkromná stredná odborná škola pedagogická</t>
  </si>
  <si>
    <t>Bieloruská 1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</si>
  <si>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</si>
  <si>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</si>
  <si>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</si>
  <si>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</si>
  <si>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</si>
  <si>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</si>
  <si>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1. súkromné gymnázium v Bratislave</t>
  </si>
  <si>
    <t>Bajkalská 20</t>
  </si>
  <si>
    <t>S041</t>
  </si>
  <si>
    <t>GAUDEAMUS, s.r.o.</t>
  </si>
  <si>
    <t>Súkromná stredná športová škola GAUDEAMUS</t>
  </si>
  <si>
    <t>Dudvážska 6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</si>
  <si>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</si>
  <si>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</si>
  <si>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</si>
  <si>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</si>
  <si>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</si>
  <si>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</si>
  <si>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</si>
  <si>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</si>
  <si>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</si>
  <si>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</si>
  <si>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</si>
  <si>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</si>
  <si>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</si>
  <si>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</si>
  <si>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</si>
  <si>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</si>
  <si>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</si>
  <si>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</si>
  <si>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</si>
  <si>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</si>
  <si>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</si>
  <si>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</si>
  <si>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</si>
  <si>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</si>
  <si>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Poprad</t>
  </si>
  <si>
    <t>Ulica SNP 1253</t>
  </si>
  <si>
    <t>Bardejov</t>
  </si>
  <si>
    <t>Hviezdoslavova 11</t>
  </si>
  <si>
    <t>S1008</t>
  </si>
  <si>
    <t>Mgr. art. Dalibor Bača</t>
  </si>
  <si>
    <t>Súkromná škola umeleckého priemyslu Bohumila Baču</t>
  </si>
  <si>
    <t>S1099</t>
  </si>
  <si>
    <t>PLATYPUS, s. r. o.</t>
  </si>
  <si>
    <t>Súkromné bilingválne gymnázium Co.Bra.</t>
  </si>
  <si>
    <t>Palisády 51</t>
  </si>
  <si>
    <t>S126</t>
  </si>
  <si>
    <t>Súkromná stredná odborná škola HOST, s.r.o.</t>
  </si>
  <si>
    <t>Súkromná stredná odborná škola HOST</t>
  </si>
  <si>
    <t>Pionierska 15</t>
  </si>
  <si>
    <t>S180</t>
  </si>
  <si>
    <t>Johannes Senio Service s.r.o.</t>
  </si>
  <si>
    <t>Súkromná stredná odborná škola Johannes Senio Service</t>
  </si>
  <si>
    <t>Jungmannova 10</t>
  </si>
  <si>
    <t>S217</t>
  </si>
  <si>
    <t>GALILEO SCHOOL, s.r.o.</t>
  </si>
  <si>
    <t>Súkromné gymnázium GALILEO SHOOL</t>
  </si>
  <si>
    <t>S232</t>
  </si>
  <si>
    <t>Občianske združenie ESPRIT</t>
  </si>
  <si>
    <t>Súkromné gymnázium ESPRIT</t>
  </si>
  <si>
    <t>Majerníkova 62</t>
  </si>
  <si>
    <t>S355</t>
  </si>
  <si>
    <t>SCHOOL, s.r.o.</t>
  </si>
  <si>
    <t>Súkromné gymnázium</t>
  </si>
  <si>
    <t>Česká 10</t>
  </si>
  <si>
    <t>S446</t>
  </si>
  <si>
    <t>Security management, s.r.o.</t>
  </si>
  <si>
    <t>Súkromná stredná odborná  škola ochrany osôb a majetku</t>
  </si>
  <si>
    <t>S481</t>
  </si>
  <si>
    <t>UniTrade Institute, s. r. o.</t>
  </si>
  <si>
    <t>Súkromná stredná odborná škola</t>
  </si>
  <si>
    <t>Exnárova 20</t>
  </si>
  <si>
    <t>S520</t>
  </si>
  <si>
    <t>Centrum nadania, n. o.</t>
  </si>
  <si>
    <t>Súkromné gymnázium pre žiakov so všeobecným intelektovým nadaním CENADA</t>
  </si>
  <si>
    <t>Majerníkova 60</t>
  </si>
  <si>
    <t>S607</t>
  </si>
  <si>
    <t>Helena Barnová</t>
  </si>
  <si>
    <t>Súkromné gymnázium MERCURY</t>
  </si>
  <si>
    <t>Zadunajská cesta 406/4</t>
  </si>
  <si>
    <t>S634</t>
  </si>
  <si>
    <t>Združenie rodičov Spoločnej nemecko-slovenskej školy v Bratislave</t>
  </si>
  <si>
    <t>Súkromné gymnázium nemecko-slovenské</t>
  </si>
  <si>
    <t>S648</t>
  </si>
  <si>
    <t>Gastroškola, s. r. o.</t>
  </si>
  <si>
    <t>Súkromná stredná odborná škola - Gastroškola</t>
  </si>
  <si>
    <t>S693</t>
  </si>
  <si>
    <t>Peter Jaký</t>
  </si>
  <si>
    <t>Súkromná stredná odborná škola veterinárna</t>
  </si>
  <si>
    <t>Pod brehmi 6/A</t>
  </si>
  <si>
    <t>S697</t>
  </si>
  <si>
    <t>Zriaďovateľ EIS s.r.o.</t>
  </si>
  <si>
    <t>Súkromná stredná športová škola EISB</t>
  </si>
  <si>
    <t>Radničné námestie 4</t>
  </si>
  <si>
    <t>S755</t>
  </si>
  <si>
    <t>Združenie pre francúzsku školu v Bratislave</t>
  </si>
  <si>
    <t>Súkromná spojená škola francúzsko – slovenská</t>
  </si>
  <si>
    <t>M. C. Sklodowskej 1</t>
  </si>
  <si>
    <t>S827</t>
  </si>
  <si>
    <t>O.z. FELIX Bratislava</t>
  </si>
  <si>
    <t>Súkromné gymnázium FELIX</t>
  </si>
  <si>
    <t>Krásnohorská 3127/14</t>
  </si>
  <si>
    <t>S829</t>
  </si>
  <si>
    <t>PhDr. Veronika Bisaki, PhD.</t>
  </si>
  <si>
    <t>Súkromná stredná odborná škola pedagogická a sociálna</t>
  </si>
  <si>
    <t>S832</t>
  </si>
  <si>
    <t>Duálna akadémia, z.z.p.o.</t>
  </si>
  <si>
    <t>Súkromná SOŠ automobilová Duálna akadémia</t>
  </si>
  <si>
    <t>Bratislava-Devínska Nová Ves</t>
  </si>
  <si>
    <t>Jána Jonáša 5</t>
  </si>
  <si>
    <t>S914</t>
  </si>
  <si>
    <t>SportSkola s. r. o.</t>
  </si>
  <si>
    <t>Súkromná stredná športová škola</t>
  </si>
  <si>
    <t>S932</t>
  </si>
  <si>
    <t>ANIMATO s.r.o.</t>
  </si>
  <si>
    <t>Kremnická 26</t>
  </si>
  <si>
    <t>Súkromná obchodná akadémia</t>
  </si>
  <si>
    <t>S933</t>
  </si>
  <si>
    <t>Tomáš Chadim</t>
  </si>
  <si>
    <t>Bratislava-Vrakuňa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</si>
  <si>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</si>
  <si>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</si>
  <si>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</si>
  <si>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</si>
  <si>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</si>
  <si>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TV</t>
  </si>
  <si>
    <t>KTV</t>
  </si>
  <si>
    <t>Regionálny úrad školskej správy v Trnave</t>
  </si>
  <si>
    <t>Dunajská Streda</t>
  </si>
  <si>
    <t>Námestie sv. Štefana 1533/3</t>
  </si>
  <si>
    <t>Okoč</t>
  </si>
  <si>
    <t>Gorkého 90/4</t>
  </si>
  <si>
    <t>Sládkovičovo</t>
  </si>
  <si>
    <t>Školská 212</t>
  </si>
  <si>
    <t>Hlohovec</t>
  </si>
  <si>
    <t>Zámok 1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</si>
  <si>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</si>
  <si>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</si>
  <si>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</si>
  <si>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</si>
  <si>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</si>
  <si>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</si>
  <si>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</si>
  <si>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Čajkovského 50</t>
  </si>
  <si>
    <t>Beethovenova 27</t>
  </si>
  <si>
    <t>Lomonosovova 8</t>
  </si>
  <si>
    <t>Trstín</t>
  </si>
  <si>
    <t>Trstín 335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</si>
  <si>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</si>
  <si>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</si>
  <si>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</si>
  <si>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</si>
  <si>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Gymnázium Ladislava Dúbravu</t>
  </si>
  <si>
    <t>Smetanov háj 285/8</t>
  </si>
  <si>
    <t>Spojena škola</t>
  </si>
  <si>
    <t>Gyulu Szabóa 21</t>
  </si>
  <si>
    <t>Stredná odborná škola technická - Múszaki Szakközépiskola</t>
  </si>
  <si>
    <t>Kračanská cesta 1240/36</t>
  </si>
  <si>
    <t>Stredná zdravotnícka škola - Egészségugyi Középiskola</t>
  </si>
  <si>
    <t>Športová 349/34</t>
  </si>
  <si>
    <t>Gymnázium Imre Madácha s vyučovacím jazykom maďarským - Madách Imre Magyar Tanítási Nyelvű Gimnázium</t>
  </si>
  <si>
    <t>Slnečná 2</t>
  </si>
  <si>
    <t>Gymnázium M. R. Štefánika</t>
  </si>
  <si>
    <t>Obchodná akadémia - Kereskedelmi Akadémia</t>
  </si>
  <si>
    <t>Veľký Meder</t>
  </si>
  <si>
    <t>Bratislavská 38</t>
  </si>
  <si>
    <t>Gymnázium Janka Matúšku</t>
  </si>
  <si>
    <t>Galanta</t>
  </si>
  <si>
    <t>Štvrť SNP 1004/34</t>
  </si>
  <si>
    <t>Gymnázium Zoltána Kodálya s vyučovacím jazykom maďarským - Kodály Zoltán Gimnázium</t>
  </si>
  <si>
    <t>Stredná odborná škola obchodu a služieb</t>
  </si>
  <si>
    <t>Z. Kodálya 765</t>
  </si>
  <si>
    <t>Esterházyovcov 712/10</t>
  </si>
  <si>
    <t>Gymnázium Vojtecha Mihálika</t>
  </si>
  <si>
    <t>Sereď</t>
  </si>
  <si>
    <t>Kostolná 119/8</t>
  </si>
  <si>
    <t>Mládežnícka 158/5</t>
  </si>
  <si>
    <t>Gymnázium Ivana Kupca</t>
  </si>
  <si>
    <t>Komenského 13</t>
  </si>
  <si>
    <t>Nerudova 13</t>
  </si>
  <si>
    <t>F. Lipku 2422/5</t>
  </si>
  <si>
    <t>Gymnázium Pierra de Coubertina</t>
  </si>
  <si>
    <t>Nám. SNP 9</t>
  </si>
  <si>
    <t>Hotelová akadémia Ľudovíta Wintera</t>
  </si>
  <si>
    <t>Stromová 34</t>
  </si>
  <si>
    <t>Mojmírova 99/28</t>
  </si>
  <si>
    <t>Nová 5245/9</t>
  </si>
  <si>
    <t>Brezová 2</t>
  </si>
  <si>
    <t>Rakovice</t>
  </si>
  <si>
    <t>Rakovice 25</t>
  </si>
  <si>
    <t>Gymnázium Jána Baltazára Magina</t>
  </si>
  <si>
    <t>Beňovského 358/100</t>
  </si>
  <si>
    <t>Dlhá 1037/12</t>
  </si>
  <si>
    <t>Dlhá 256/10</t>
  </si>
  <si>
    <t>Stredná odborná škola podnikania v remeslách a službách</t>
  </si>
  <si>
    <t>V. Paulínyho Tótha 31/5</t>
  </si>
  <si>
    <t>Gbely</t>
  </si>
  <si>
    <t>Učňovská 700/6</t>
  </si>
  <si>
    <t>Holíč</t>
  </si>
  <si>
    <t>Námestie sv. Martina 5</t>
  </si>
  <si>
    <t>Gymnázium Františka Víťazoslava Sasinka</t>
  </si>
  <si>
    <t>Skalica</t>
  </si>
  <si>
    <t>Námestie slobody 3</t>
  </si>
  <si>
    <t>Stredná odborná škola strojnícka</t>
  </si>
  <si>
    <t>Pplk. Pľjušťa 29</t>
  </si>
  <si>
    <t>Lichardova 1</t>
  </si>
  <si>
    <t>Gymnázium Jána Hollého</t>
  </si>
  <si>
    <t>Na hlinách 7279/30</t>
  </si>
  <si>
    <t>Kukučínova 2</t>
  </si>
  <si>
    <t>Jána Bottu 31</t>
  </si>
  <si>
    <t>Stredná odborná škola automobilová</t>
  </si>
  <si>
    <t>Coburgova 7859/39</t>
  </si>
  <si>
    <t>Sibírska 1</t>
  </si>
  <si>
    <t>Lomonosovova 2797/6</t>
  </si>
  <si>
    <t>Stredná odborná škola poľnohospodárstva a služieb na vidieku</t>
  </si>
  <si>
    <t>Zavarská 9</t>
  </si>
  <si>
    <t>Študentská 23</t>
  </si>
  <si>
    <t>Stredná priemyselná škola stavebná Dušana Samuela Jurkoviča</t>
  </si>
  <si>
    <t>Lomonosovova 7</t>
  </si>
  <si>
    <t>Stredná priemyselná škola technická</t>
  </si>
  <si>
    <t>Komenského 1</t>
  </si>
  <si>
    <t>Daxnerova 6</t>
  </si>
  <si>
    <t>C01</t>
  </si>
  <si>
    <t>Rímskokatolícka cirkev, Trnavská arcidiecéza</t>
  </si>
  <si>
    <t>Cirkevná spojená škola Marianum s vyučovacím jazykom maďarským</t>
  </si>
  <si>
    <t>Komárno</t>
  </si>
  <si>
    <t>Biskupa Királya 30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</si>
  <si>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</si>
  <si>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</si>
  <si>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</si>
  <si>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</si>
  <si>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</si>
  <si>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Arcibiskupské gymnázium biskupa P.Jantauscha</t>
  </si>
  <si>
    <t>Jána Hollého 9</t>
  </si>
  <si>
    <t>Stredná odborná škola pedagogická bl. Laury</t>
  </si>
  <si>
    <t>S915</t>
  </si>
  <si>
    <t>ADVENTIM n.o.</t>
  </si>
  <si>
    <t>Súkromná stredná odborná škola ADVENTIM - Magán Szakközépiskola ADVENTIM</t>
  </si>
  <si>
    <t>Komenského ulica 1219/1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</si>
  <si>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</si>
  <si>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</si>
  <si>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</si>
  <si>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</si>
  <si>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S504</t>
  </si>
  <si>
    <t>László Szabó</t>
  </si>
  <si>
    <t>Súkromné gymnázium s vyučovacím jazykom maďarským - Magyar Tanítási Nyelvu Magángimnázium</t>
  </si>
  <si>
    <t>Hlavná 21</t>
  </si>
  <si>
    <t>S568</t>
  </si>
  <si>
    <t>Medzinárodná škola kvality (Quality Schools International)</t>
  </si>
  <si>
    <t>Súkromná spojená škola Quality Schools International</t>
  </si>
  <si>
    <t>Záhradnícka 1006/2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</si>
  <si>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</si>
  <si>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</si>
  <si>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</si>
  <si>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</t>
  </si>
  <si>
    <t>Mostová 53</t>
  </si>
  <si>
    <t>S019</t>
  </si>
  <si>
    <t>PhDr. PaedDr. Attila Takács</t>
  </si>
  <si>
    <t>Súkromná stredná odborná škola - Magán Szakközépiskola</t>
  </si>
  <si>
    <t>Fučíkova 426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</si>
  <si>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</si>
  <si>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</si>
  <si>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</si>
  <si>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S421</t>
  </si>
  <si>
    <t>ŽIVENA, s.r.o.</t>
  </si>
  <si>
    <t>Súkromná hotelová akadémia</t>
  </si>
  <si>
    <t>Považská Bystrica</t>
  </si>
  <si>
    <t>M. R. Štefánika 148/27</t>
  </si>
  <si>
    <t>S569</t>
  </si>
  <si>
    <t>Súkromná stredná odborná škola podnikania, n.o.</t>
  </si>
  <si>
    <t>Súkromná stredná odborná škola podnikania</t>
  </si>
  <si>
    <t>Hollého 1380</t>
  </si>
  <si>
    <t>S872</t>
  </si>
  <si>
    <t>Občianske združenie BEZ PREDSUDKOV K ĽUDSKOSTI</t>
  </si>
  <si>
    <t>Súkromná stredná odborná škola VIA HUMANA</t>
  </si>
  <si>
    <t>Mallého 2</t>
  </si>
  <si>
    <t>S319</t>
  </si>
  <si>
    <t>Gos-Sk, s.r.o.</t>
  </si>
  <si>
    <t>Súkromná stredná odborná škola Gos-Sk</t>
  </si>
  <si>
    <t>Ferka Urbánka 19</t>
  </si>
  <si>
    <t>S628</t>
  </si>
  <si>
    <t>BESST, s.r.o.</t>
  </si>
  <si>
    <t>Súkromné bilingválne gymnázium BESST</t>
  </si>
  <si>
    <t>Limbová 6051/3</t>
  </si>
  <si>
    <t>S565</t>
  </si>
  <si>
    <t>Spoločnosť baletného majstra Dušana Nebylu</t>
  </si>
  <si>
    <t>Súkromné tanečné konzervatórium Dušana Nebylu</t>
  </si>
  <si>
    <t>Kalinčiakova 47</t>
  </si>
  <si>
    <t>O501433</t>
  </si>
  <si>
    <t>Mesto Dunajská Streda</t>
  </si>
  <si>
    <t>Záákladná škola Z. Kodálya s VJM</t>
  </si>
  <si>
    <t>Komenského 1219/1</t>
  </si>
  <si>
    <t>O504017</t>
  </si>
  <si>
    <t>Mesto Sládkovičovo</t>
  </si>
  <si>
    <t>Zĺĺkladná škola s materskou škotou Sandora Petĺĺfiho s VJM - Pet Íi Srĺndor Alapiskola és Óvoda.</t>
  </si>
  <si>
    <t>Richterova 1171</t>
  </si>
  <si>
    <t>TC</t>
  </si>
  <si>
    <t>KTC</t>
  </si>
  <si>
    <t>Regionálny úrad školskej správy v Trenčíne</t>
  </si>
  <si>
    <t>Odborné učilište internátne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</si>
  <si>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</si>
  <si>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</si>
  <si>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</si>
  <si>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</si>
  <si>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</si>
  <si>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</si>
  <si>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</si>
  <si>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</si>
  <si>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</si>
  <si>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Stredná odborná škola letecko - technická</t>
  </si>
  <si>
    <t>Legionárska 160</t>
  </si>
  <si>
    <t xml:space="preserve">Regionálny úrad školskej správy v Trenčíne </t>
  </si>
  <si>
    <t>Špeciálna základná škola</t>
  </si>
  <si>
    <t>Partizánske</t>
  </si>
  <si>
    <t>Gen. Svobodu 1273/73</t>
  </si>
  <si>
    <t>SNP 1653/152</t>
  </si>
  <si>
    <t>Prievidza</t>
  </si>
  <si>
    <t>Úzka 2</t>
  </si>
  <si>
    <t>Púchov</t>
  </si>
  <si>
    <t>Športovcov 1461/17</t>
  </si>
  <si>
    <t xml:space="preserve">Spojená škola </t>
  </si>
  <si>
    <t>Nábr. J. Kalinčiaka 4</t>
  </si>
  <si>
    <t>Bilingválne slovensko - španielske gymnázium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</si>
  <si>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</si>
  <si>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</si>
  <si>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</si>
  <si>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</si>
  <si>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</si>
  <si>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</si>
  <si>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</si>
  <si>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VTC</t>
  </si>
  <si>
    <t>Trenčiansky samosprávny kraj</t>
  </si>
  <si>
    <t>Ul. 1. mája 1264</t>
  </si>
  <si>
    <t>Nábr. J. Kalinčiaka 1</t>
  </si>
  <si>
    <t>Stredná odborná škola</t>
  </si>
  <si>
    <t>Pruské</t>
  </si>
  <si>
    <t>Pruské 294</t>
  </si>
  <si>
    <t>Športová 41</t>
  </si>
  <si>
    <t>Komenského 2/1074</t>
  </si>
  <si>
    <t>Gymnázium Ľudovíta Štúra</t>
  </si>
  <si>
    <t>1. mája 170/2</t>
  </si>
  <si>
    <t>Školská 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</si>
  <si>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</si>
  <si>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</si>
  <si>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</si>
  <si>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</si>
  <si>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</si>
  <si>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</si>
  <si>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</si>
  <si>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</si>
  <si>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</si>
  <si>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Slov.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</si>
  <si>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</si>
  <si>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</si>
  <si>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</si>
  <si>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</si>
  <si>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</si>
  <si>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</si>
  <si>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</si>
  <si>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</si>
  <si>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</si>
  <si>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</si>
  <si>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</si>
  <si>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</si>
  <si>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</si>
  <si>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</si>
  <si>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</si>
  <si>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Bánovce nad Bebravou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</si>
  <si>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</si>
  <si>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</si>
  <si>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</si>
  <si>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</si>
  <si>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</si>
  <si>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</si>
  <si>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Handlová</t>
  </si>
  <si>
    <t>Lipová 8</t>
  </si>
  <si>
    <t>Bratislavská 439/18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</si>
  <si>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</si>
  <si>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</si>
  <si>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</si>
  <si>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</si>
  <si>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</si>
  <si>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</si>
  <si>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</si>
  <si>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</si>
  <si>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C12</t>
  </si>
  <si>
    <t>Kongregácia Školských sestier de Notre Dame</t>
  </si>
  <si>
    <t>Spojená škola sv. Jozefa</t>
  </si>
  <si>
    <t>Klčové 87</t>
  </si>
  <si>
    <t>S1098</t>
  </si>
  <si>
    <t>AKADÉMIA VZDELÁVANIA PRIEVIDZA s.r.o.</t>
  </si>
  <si>
    <t>Bakalárska 2</t>
  </si>
  <si>
    <t>S357</t>
  </si>
  <si>
    <t>SPORT SCHOOL, s.r.o.</t>
  </si>
  <si>
    <t>Trenčianske Teplice</t>
  </si>
  <si>
    <t>Sídlisko SNP 6</t>
  </si>
  <si>
    <t>S392</t>
  </si>
  <si>
    <t>Občianske združenie AMOS Trenčín</t>
  </si>
  <si>
    <t>Zlatovská cesta 35</t>
  </si>
  <si>
    <t>NR</t>
  </si>
  <si>
    <t>KNR</t>
  </si>
  <si>
    <t>Regionálny úrad školskej správy v Nitre</t>
  </si>
  <si>
    <t>Nitra</t>
  </si>
  <si>
    <t>Párovská 1</t>
  </si>
  <si>
    <t>Červeňova 42</t>
  </si>
  <si>
    <t>Zlaté Moravce</t>
  </si>
  <si>
    <t>Prílepská 6</t>
  </si>
  <si>
    <t>Topoľčany</t>
  </si>
  <si>
    <t>Tovarnícka 1632</t>
  </si>
  <si>
    <t>Levice</t>
  </si>
  <si>
    <t>Z. Nejedlého 41</t>
  </si>
  <si>
    <t>Nová Ves nad Žitavou</t>
  </si>
  <si>
    <t>Hviezdoslavova 68</t>
  </si>
  <si>
    <t>Mojmírovce</t>
  </si>
  <si>
    <t>Nám. sv.Ladislava 1791/14</t>
  </si>
  <si>
    <t>Šahy</t>
  </si>
  <si>
    <t>F. Rákócziho II. 1</t>
  </si>
  <si>
    <t>VNR</t>
  </si>
  <si>
    <t>Nitriansky samosprávny kraj</t>
  </si>
  <si>
    <t>Nové Zámky</t>
  </si>
  <si>
    <t>Komárňanská 28</t>
  </si>
  <si>
    <t>Stredná priemyselná škola stavebná - Építőipari Szakközépiskola</t>
  </si>
  <si>
    <t>Hurbanovo</t>
  </si>
  <si>
    <t>Konkolyho 8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</si>
  <si>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</si>
  <si>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</si>
  <si>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</si>
  <si>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</si>
  <si>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</si>
  <si>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</si>
  <si>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</si>
  <si>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</si>
  <si>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</si>
  <si>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Stredná odborná škola polytechnická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</si>
  <si>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</si>
  <si>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</si>
  <si>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</si>
  <si>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</si>
  <si>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</si>
  <si>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</si>
  <si>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</si>
  <si>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</si>
  <si>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</si>
  <si>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Štúrovo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</si>
  <si>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</si>
  <si>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</si>
  <si>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</si>
  <si>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</si>
  <si>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</si>
  <si>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</si>
  <si>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</si>
  <si>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</si>
  <si>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</si>
  <si>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</si>
  <si>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</si>
  <si>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</si>
  <si>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</si>
  <si>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</si>
  <si>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Šurany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</si>
  <si>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</si>
  <si>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</si>
  <si>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</si>
  <si>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</si>
  <si>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</si>
  <si>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</si>
  <si>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</si>
  <si>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</si>
  <si>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</si>
  <si>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</si>
  <si>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</si>
  <si>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</si>
  <si>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</si>
  <si>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Ul. SNP 41</t>
  </si>
  <si>
    <t>Gymnázium Juraja Fándlyho</t>
  </si>
  <si>
    <t>Školská 3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</si>
  <si>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</si>
  <si>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</si>
  <si>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</si>
  <si>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</si>
  <si>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</si>
  <si>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</si>
  <si>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</si>
  <si>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</si>
  <si>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</si>
  <si>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</si>
  <si>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</si>
  <si>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</si>
  <si>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</si>
  <si>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</si>
  <si>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</si>
  <si>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</si>
  <si>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</si>
  <si>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</si>
  <si>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</si>
  <si>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</si>
  <si>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</si>
  <si>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</si>
  <si>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</si>
  <si>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</si>
  <si>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</si>
  <si>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</si>
  <si>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</si>
  <si>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</si>
  <si>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</si>
  <si>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</si>
  <si>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</si>
  <si>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</si>
  <si>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</si>
  <si>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</si>
  <si>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</si>
  <si>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</si>
  <si>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</si>
  <si>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</si>
  <si>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</si>
  <si>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</si>
  <si>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</si>
  <si>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</si>
  <si>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</si>
  <si>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</si>
  <si>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</si>
  <si>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</si>
  <si>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</si>
  <si>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C02</t>
  </si>
  <si>
    <t>Rímskokatolícka cirkev Biskupstvo Nitra</t>
  </si>
  <si>
    <t>Stredná zdravotnícka škola sv. Vincenta de Paul</t>
  </si>
  <si>
    <t>17. novembra 1056</t>
  </si>
  <si>
    <t>Spojená katolícka škola</t>
  </si>
  <si>
    <t>Farská 19</t>
  </si>
  <si>
    <t>Stredná odborná škola pedagogická sv. Andreja-Svorada a Benedikta</t>
  </si>
  <si>
    <t>1. mája 7</t>
  </si>
  <si>
    <t>Cirkevná stredná odborná škola sv.Terézie z Lisieux</t>
  </si>
  <si>
    <t>Farská 5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</si>
  <si>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</si>
  <si>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</si>
  <si>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</si>
  <si>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</si>
  <si>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</si>
  <si>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</si>
  <si>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</si>
  <si>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</si>
  <si>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</si>
  <si>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</si>
  <si>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</si>
  <si>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Rimavská Sobota</t>
  </si>
  <si>
    <t>Daxnerova 10/42</t>
  </si>
  <si>
    <t>S004</t>
  </si>
  <si>
    <t>Ing. Dezider Szokol</t>
  </si>
  <si>
    <t>Súkromná spojená škola</t>
  </si>
  <si>
    <t>Kolárovo</t>
  </si>
  <si>
    <t>Slovenská 52</t>
  </si>
  <si>
    <t>S023</t>
  </si>
  <si>
    <t>Centrum vzdelávania ANIMUS, s.r.o.</t>
  </si>
  <si>
    <t>Súkromná stredná odborná škola ANIMUS</t>
  </si>
  <si>
    <t>Akademická 4</t>
  </si>
  <si>
    <t>S026</t>
  </si>
  <si>
    <t>PhDr. Vladimír Daniš</t>
  </si>
  <si>
    <t>Gagarinova 2490/13</t>
  </si>
  <si>
    <t>S1086</t>
  </si>
  <si>
    <t>Lehel Tóth</t>
  </si>
  <si>
    <t>Súkromné bilingválne gymnázium</t>
  </si>
  <si>
    <t>Hodská 10</t>
  </si>
  <si>
    <t>S326</t>
  </si>
  <si>
    <t>VSOM, s.r.o.</t>
  </si>
  <si>
    <t>Sv. Štefana 36</t>
  </si>
  <si>
    <t>S747</t>
  </si>
  <si>
    <t>DOREMI s.r.o.</t>
  </si>
  <si>
    <t>Súkromná škola umeleckého priemyslu</t>
  </si>
  <si>
    <t>Súkromné konzervatórium Dezidera Kardoša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</si>
  <si>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</si>
  <si>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</si>
  <si>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</si>
  <si>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</si>
  <si>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</si>
  <si>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</si>
  <si>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Krčméryho 2</t>
  </si>
  <si>
    <t>O503282</t>
  </si>
  <si>
    <t>Obec Komjatice</t>
  </si>
  <si>
    <t>Základná škola s materskou školou  Ondreja Cabana</t>
  </si>
  <si>
    <t>Komjatice</t>
  </si>
  <si>
    <t>Námestie A. Cabana 36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</si>
  <si>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</si>
  <si>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</si>
  <si>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</si>
  <si>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</si>
  <si>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</si>
  <si>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</si>
  <si>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</si>
  <si>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</si>
  <si>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</si>
  <si>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Liptovský Mikuláš</t>
  </si>
  <si>
    <t>Janka Alexyho 1942</t>
  </si>
  <si>
    <t>Kysucké Nové Mesto</t>
  </si>
  <si>
    <t>Murgašova 580</t>
  </si>
  <si>
    <t>Bilingválne gymnázium Milana Hodžu</t>
  </si>
  <si>
    <t>Sučany</t>
  </si>
  <si>
    <t>Komenského 215</t>
  </si>
  <si>
    <t>Odborné učilište</t>
  </si>
  <si>
    <t>Martin</t>
  </si>
  <si>
    <t>Stavbárska 11</t>
  </si>
  <si>
    <t>P. Mudroňa 46</t>
  </si>
  <si>
    <t>Fatranská 3321/22</t>
  </si>
  <si>
    <t>Gymnázium bilingválne</t>
  </si>
  <si>
    <t>Tomáša Ružičku 3</t>
  </si>
  <si>
    <t>Palárikova 2758</t>
  </si>
  <si>
    <t>Námestovo</t>
  </si>
  <si>
    <t>M. Urbana 160/45</t>
  </si>
  <si>
    <t>Bytča</t>
  </si>
  <si>
    <t>Mičurova 364/1</t>
  </si>
  <si>
    <t>VZA</t>
  </si>
  <si>
    <t>Žilinský samosprávny kraj</t>
  </si>
  <si>
    <t>Dolný Kubín</t>
  </si>
  <si>
    <t>Pelhřimovská 1186/10</t>
  </si>
  <si>
    <t>Hlavná 2</t>
  </si>
  <si>
    <t>Hlinská 31</t>
  </si>
  <si>
    <t>Štefánikova 219/4</t>
  </si>
  <si>
    <t>Gymnázium Pavla Országha Hviezdoslava</t>
  </si>
  <si>
    <t>Hviezdoslavovo nám. 18</t>
  </si>
  <si>
    <t>Jesenského 2243</t>
  </si>
  <si>
    <t>Liptovský Hrádok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</si>
  <si>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</si>
  <si>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</si>
  <si>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</si>
  <si>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</si>
  <si>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</si>
  <si>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</si>
  <si>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Rajec</t>
  </si>
  <si>
    <t>Javorová 5</t>
  </si>
  <si>
    <t>Š. Moyzesa 21</t>
  </si>
  <si>
    <t>Turzovka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</si>
  <si>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</si>
  <si>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</si>
  <si>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</si>
  <si>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</si>
  <si>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</si>
  <si>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</si>
  <si>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</si>
  <si>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</si>
  <si>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</si>
  <si>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</si>
  <si>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</si>
  <si>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</si>
  <si>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</si>
  <si>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</si>
  <si>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</si>
  <si>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</si>
  <si>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</si>
  <si>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</si>
  <si>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</si>
  <si>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Tvrdošín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</si>
  <si>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</si>
  <si>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</si>
  <si>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</si>
  <si>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</si>
  <si>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</si>
  <si>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</si>
  <si>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</si>
  <si>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</si>
  <si>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</si>
  <si>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Školská 8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</si>
  <si>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</si>
  <si>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</si>
  <si>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</si>
  <si>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</si>
  <si>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</si>
  <si>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</si>
  <si>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</si>
  <si>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</si>
  <si>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</si>
  <si>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</si>
  <si>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</si>
  <si>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</si>
  <si>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</si>
  <si>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</si>
  <si>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</si>
  <si>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</si>
  <si>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</si>
  <si>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</si>
  <si>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</si>
  <si>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</si>
  <si>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</si>
  <si>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Nábrežie K.Petroviča 1571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</si>
  <si>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</si>
  <si>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</si>
  <si>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</si>
  <si>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</si>
  <si>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Rosinská 6</t>
  </si>
  <si>
    <t>O512729</t>
  </si>
  <si>
    <t>Mesto Turčianske Teplice</t>
  </si>
  <si>
    <t>Školská 447/2</t>
  </si>
  <si>
    <t>O557358</t>
  </si>
  <si>
    <t>Mesto Vrútky</t>
  </si>
  <si>
    <t>Vrútky</t>
  </si>
  <si>
    <t>M. R. Štefánika 1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</si>
  <si>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</si>
  <si>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</si>
  <si>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</si>
  <si>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</si>
  <si>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</si>
  <si>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</si>
  <si>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</si>
  <si>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C59</t>
  </si>
  <si>
    <t>Rímskokatolícka cirkev, Žilinská diecéza</t>
  </si>
  <si>
    <t>Stredná odborná škola pedagogická sv. Márie Goretti</t>
  </si>
  <si>
    <t>Horná 137</t>
  </si>
  <si>
    <t>Obchodná akadémia sv. Tomáša Akvinského</t>
  </si>
  <si>
    <t>Vysokoškolákov 13</t>
  </si>
  <si>
    <t>Stredná zdravotnícka škola sv. Františka z Assisi</t>
  </si>
  <si>
    <t xml:space="preserve">Spojená škola sv. Jána Bosca </t>
  </si>
  <si>
    <t>Nová Dubnica</t>
  </si>
  <si>
    <t>Trenčianska 66/28</t>
  </si>
  <si>
    <t>Spojená škola Kráľovnej pokoja</t>
  </si>
  <si>
    <t>Na Závaží 2</t>
  </si>
  <si>
    <t>S082</t>
  </si>
  <si>
    <t>Mgr. art. Eva Ohraďanová</t>
  </si>
  <si>
    <t>Súkromné tanečné konzervatórium</t>
  </si>
  <si>
    <t>Hradná 340</t>
  </si>
  <si>
    <t>S196</t>
  </si>
  <si>
    <t>Ing. Alena Hrivnáková</t>
  </si>
  <si>
    <t>Bystrická cesta 174/5</t>
  </si>
  <si>
    <t>S310</t>
  </si>
  <si>
    <t>ŠKOLA, s.r.o.</t>
  </si>
  <si>
    <t>Ul. J. Lettrich č. 3</t>
  </si>
  <si>
    <t>S336</t>
  </si>
  <si>
    <t>PaedDr. Beáta Matušáková</t>
  </si>
  <si>
    <t>Súkromná praktická škola</t>
  </si>
  <si>
    <t>Do Stošky 232/10</t>
  </si>
  <si>
    <t>S337</t>
  </si>
  <si>
    <t>Ing. Bernadeta Gábrišová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</si>
  <si>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</si>
  <si>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</si>
  <si>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</si>
  <si>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</si>
  <si>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</si>
  <si>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</si>
  <si>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</si>
  <si>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</si>
  <si>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</si>
  <si>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</si>
  <si>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</si>
  <si>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</si>
  <si>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S578</t>
  </si>
  <si>
    <t>Občianske združenie Vzdelávanie</t>
  </si>
  <si>
    <t>Sidónie Sakalovej 182</t>
  </si>
  <si>
    <t>S703</t>
  </si>
  <si>
    <t>Občianske združenie Pro Scholaris</t>
  </si>
  <si>
    <t>Súkromná stredná odborná škola Pro scholaris</t>
  </si>
  <si>
    <t>S741</t>
  </si>
  <si>
    <t>Súkromná stredná odborná škola s.r.o.</t>
  </si>
  <si>
    <t>SNP 1202/14</t>
  </si>
  <si>
    <t>BB</t>
  </si>
  <si>
    <t>KBB</t>
  </si>
  <si>
    <t>Regionálny úrad školskej správy v Banskej Bystrici</t>
  </si>
  <si>
    <t>Nová Baňa</t>
  </si>
  <si>
    <t>Školská 5</t>
  </si>
  <si>
    <t>Tornaľa</t>
  </si>
  <si>
    <t>Mierová 137</t>
  </si>
  <si>
    <t>Stredná odborná škola pre žiakov so sluchovým postihnutím internátna</t>
  </si>
  <si>
    <t>Kremnica</t>
  </si>
  <si>
    <t>Kutnohorská 675/20</t>
  </si>
  <si>
    <t>Banská Bystrica</t>
  </si>
  <si>
    <t>Ďumbierska 15</t>
  </si>
  <si>
    <t>Gymnázium Jozefa Gregora Tajovského</t>
  </si>
  <si>
    <t>J.G.Tajovského 25</t>
  </si>
  <si>
    <t>Odborné učilište internátne Viliama Gaňu</t>
  </si>
  <si>
    <t>Moskovská 17</t>
  </si>
  <si>
    <t>Lučenec</t>
  </si>
  <si>
    <t>Haličská cesta 80</t>
  </si>
  <si>
    <t>Gymnázium Mikuláša Kováča</t>
  </si>
  <si>
    <t>Mládežnícka 51</t>
  </si>
  <si>
    <t>Mierová 49</t>
  </si>
  <si>
    <t>Valaská</t>
  </si>
  <si>
    <t>Švermova 1</t>
  </si>
  <si>
    <t>Zvolenská cesta 2396/39</t>
  </si>
  <si>
    <t>Bottova 13</t>
  </si>
  <si>
    <t>Špeciálna základná škola s vyučovacím jazykom maďarským - Speciális Alapiskola</t>
  </si>
  <si>
    <t>Hviezdoslavova 24</t>
  </si>
  <si>
    <t>Jelšava</t>
  </si>
  <si>
    <t>Nám.Republiky 62</t>
  </si>
  <si>
    <t>Želovce</t>
  </si>
  <si>
    <t>Ulica J. A. Komenského 70/43</t>
  </si>
  <si>
    <t>Československej armády 183/1</t>
  </si>
  <si>
    <t>Praktická škola internátna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</si>
  <si>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</si>
  <si>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</si>
  <si>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</si>
  <si>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</si>
  <si>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</si>
  <si>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</si>
  <si>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</si>
  <si>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</si>
  <si>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</si>
  <si>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Gymnázium Jána Chalupku</t>
  </si>
  <si>
    <t>Brezno</t>
  </si>
  <si>
    <t>Štúrova 13</t>
  </si>
  <si>
    <t>Fiľakovo</t>
  </si>
  <si>
    <t>Nám. padlých hrdinov 2</t>
  </si>
  <si>
    <t>Gymnázium Boženy Slančíkovej Timravy</t>
  </si>
  <si>
    <t>Haličská cesta 9</t>
  </si>
  <si>
    <t>Gymnázium  Augusta Horislava Škultétyho</t>
  </si>
  <si>
    <t>Veľký Krtíš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</si>
  <si>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</si>
  <si>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</si>
  <si>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</si>
  <si>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</si>
  <si>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</si>
  <si>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Zvolen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</si>
  <si>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</si>
  <si>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</si>
  <si>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</si>
  <si>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</si>
  <si>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</si>
  <si>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</si>
  <si>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</si>
  <si>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</si>
  <si>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</si>
  <si>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</si>
  <si>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</si>
  <si>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</si>
  <si>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</si>
  <si>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Tajovského 25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</si>
  <si>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</si>
  <si>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</si>
  <si>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</si>
  <si>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</si>
  <si>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</si>
  <si>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</si>
  <si>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</si>
  <si>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</si>
  <si>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</si>
  <si>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</si>
  <si>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</si>
  <si>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Žarnovica</t>
  </si>
  <si>
    <t>Bystrická 4</t>
  </si>
  <si>
    <t>Dukelských hrdinov 2</t>
  </si>
  <si>
    <t>Stredná odborná škola - Szakközépiskola</t>
  </si>
  <si>
    <t>Šafárikova 56</t>
  </si>
  <si>
    <t>Tajovského 30</t>
  </si>
  <si>
    <t>Detva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</si>
  <si>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</si>
  <si>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</si>
  <si>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</si>
  <si>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</si>
  <si>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</si>
  <si>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</si>
  <si>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</si>
  <si>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</si>
  <si>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</si>
  <si>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</si>
  <si>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Školská 7</t>
  </si>
  <si>
    <t>Osvety 17</t>
  </si>
  <si>
    <t>Štúrova 848</t>
  </si>
  <si>
    <t>Hnúšťa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</si>
  <si>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</si>
  <si>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</si>
  <si>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</si>
  <si>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</si>
  <si>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</si>
  <si>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</si>
  <si>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</si>
  <si>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</si>
  <si>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</si>
  <si>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</si>
  <si>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</si>
  <si>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</si>
  <si>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</si>
  <si>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</si>
  <si>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</si>
  <si>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Spojená škola Samuela Mikovíniho</t>
  </si>
  <si>
    <t>Akademická 13</t>
  </si>
  <si>
    <t>C04</t>
  </si>
  <si>
    <t>Rímskokatolícka cirkev Biskupstvo Banská Bystrica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</si>
  <si>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</si>
  <si>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</si>
  <si>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</si>
  <si>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</si>
  <si>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</si>
  <si>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</si>
  <si>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</si>
  <si>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</si>
  <si>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</si>
  <si>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</si>
  <si>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</si>
  <si>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</si>
  <si>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Evanjelické gymnázium</t>
  </si>
  <si>
    <t>Jesenského 836</t>
  </si>
  <si>
    <t>Skuteckého 5</t>
  </si>
  <si>
    <t>S030</t>
  </si>
  <si>
    <t>Ing. Mariana Hriňová</t>
  </si>
  <si>
    <t>Môťovská cesta 8164</t>
  </si>
  <si>
    <t>S071</t>
  </si>
  <si>
    <t>eMKLub</t>
  </si>
  <si>
    <t>Dolná 48/19</t>
  </si>
  <si>
    <t>S162</t>
  </si>
  <si>
    <t>Železiarne Podbrezová, a.s.</t>
  </si>
  <si>
    <t>Súkromná spojená škola Železiarne Podbrezová</t>
  </si>
  <si>
    <t>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</si>
  <si>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</si>
  <si>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</si>
  <si>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</si>
  <si>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</si>
  <si>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</si>
  <si>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</si>
  <si>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S375</t>
  </si>
  <si>
    <t>PaedDr. Ingrid Pinková,  ArtD.</t>
  </si>
  <si>
    <t>J. Jesenského 624/42</t>
  </si>
  <si>
    <t>S435</t>
  </si>
  <si>
    <t>1. Súkromné Banskobystrické gymnázium s.r.o.</t>
  </si>
  <si>
    <t>Súkromné gymnázium Banskobystrické</t>
  </si>
  <si>
    <t>Ružová ulica 15574/15B</t>
  </si>
  <si>
    <t>S482</t>
  </si>
  <si>
    <t>FEVE, s.r.o.</t>
  </si>
  <si>
    <t>Železničná 2</t>
  </si>
  <si>
    <t>S486</t>
  </si>
  <si>
    <t>Branislav Becher</t>
  </si>
  <si>
    <t>Gemerská cesta 1</t>
  </si>
  <si>
    <t>S509</t>
  </si>
  <si>
    <t>InTech Žiar nad Hronom, z.p.o.</t>
  </si>
  <si>
    <t>Súkromná stredná odborná škola technická</t>
  </si>
  <si>
    <t>Dr. Janského 10</t>
  </si>
  <si>
    <t>S550</t>
  </si>
  <si>
    <t>Kongruencia spol. s r.o.</t>
  </si>
  <si>
    <t>Nám. Mládeže 587/17</t>
  </si>
  <si>
    <t>S570</t>
  </si>
  <si>
    <t>Ing. Jaroslava Marušková, CSc.</t>
  </si>
  <si>
    <t>Drieňová 12</t>
  </si>
  <si>
    <t>S664</t>
  </si>
  <si>
    <t>Škola istoty a nádeje, o.z.</t>
  </si>
  <si>
    <t>Súkromná stredná odborná škola obchodu a služieb</t>
  </si>
  <si>
    <t>Očová</t>
  </si>
  <si>
    <t>Partizánska 8</t>
  </si>
  <si>
    <t>S815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</si>
  <si>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</si>
  <si>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</si>
  <si>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</si>
  <si>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</si>
  <si>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</si>
  <si>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</si>
  <si>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</si>
  <si>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</si>
  <si>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</si>
  <si>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</si>
  <si>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</si>
  <si>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</si>
  <si>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</si>
  <si>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</si>
  <si>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</si>
  <si>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</si>
  <si>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</si>
  <si>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</si>
  <si>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</si>
  <si>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</si>
  <si>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</si>
  <si>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Hliník nad Hronom</t>
  </si>
  <si>
    <t>Kopaničná 237</t>
  </si>
  <si>
    <t>PO</t>
  </si>
  <si>
    <t>KPO</t>
  </si>
  <si>
    <t>Regionálny úrad školskej správy v Prešove</t>
  </si>
  <si>
    <t>Šrobárova 20</t>
  </si>
  <si>
    <t>Levoča</t>
  </si>
  <si>
    <t>Námestie Štefana Kluberta 1</t>
  </si>
  <si>
    <t>Prešov</t>
  </si>
  <si>
    <t>Masarykova 11174/20D</t>
  </si>
  <si>
    <t>Spojená škola Pavla Sabadoša internátna</t>
  </si>
  <si>
    <t>Duklianska 2</t>
  </si>
  <si>
    <t>Veľká Lomnica</t>
  </si>
  <si>
    <t>Železničná 131/65</t>
  </si>
  <si>
    <t>Pod papierňou 2671</t>
  </si>
  <si>
    <t>Matice slovenskej 11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</si>
  <si>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</si>
  <si>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</si>
  <si>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</si>
  <si>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</si>
  <si>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</si>
  <si>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</si>
  <si>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</si>
  <si>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</si>
  <si>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</si>
  <si>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</si>
  <si>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</si>
  <si>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</si>
  <si>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</si>
  <si>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</si>
  <si>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</si>
  <si>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</si>
  <si>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</si>
  <si>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</si>
  <si>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</si>
  <si>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</si>
  <si>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</si>
  <si>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</si>
  <si>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</si>
  <si>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</si>
  <si>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</si>
  <si>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</si>
  <si>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VPO</t>
  </si>
  <si>
    <t>Prešovský samosprávny kraj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</si>
  <si>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</si>
  <si>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</si>
  <si>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</si>
  <si>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</si>
  <si>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</si>
  <si>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</si>
  <si>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</si>
  <si>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</si>
  <si>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</si>
  <si>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</si>
  <si>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</si>
  <si>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</si>
  <si>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</si>
  <si>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</si>
  <si>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</si>
  <si>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</si>
  <si>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</si>
  <si>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</si>
  <si>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</si>
  <si>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</si>
  <si>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</si>
  <si>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</si>
  <si>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</si>
  <si>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</si>
  <si>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</si>
  <si>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</si>
  <si>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</si>
  <si>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</si>
  <si>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</si>
  <si>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</si>
  <si>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Duklianska 1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</si>
  <si>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</si>
  <si>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</si>
  <si>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</si>
  <si>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</si>
  <si>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</si>
  <si>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</si>
  <si>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</si>
  <si>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</si>
  <si>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</si>
  <si>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</si>
  <si>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</si>
  <si>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</si>
  <si>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</si>
  <si>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</si>
  <si>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</si>
  <si>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</si>
  <si>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</si>
  <si>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17026</t>
  </si>
  <si>
    <t>Stredná odborná škola polytechnická a služieb arm. gen. L. Svobodu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</si>
  <si>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</si>
  <si>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</si>
  <si>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</si>
  <si>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</si>
  <si>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</si>
  <si>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</si>
  <si>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</si>
  <si>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</si>
  <si>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</si>
  <si>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</si>
  <si>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</si>
  <si>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</si>
  <si>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</si>
  <si>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</si>
  <si>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</si>
  <si>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</si>
  <si>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</si>
  <si>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Svit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</si>
  <si>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</si>
  <si>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</si>
  <si>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</si>
  <si>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</si>
  <si>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</si>
  <si>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</si>
  <si>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</si>
  <si>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</si>
  <si>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</si>
  <si>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</si>
  <si>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</si>
  <si>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</si>
  <si>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</si>
  <si>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</si>
  <si>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</si>
  <si>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</si>
  <si>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</si>
  <si>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</si>
  <si>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Duchnovičova 506</t>
  </si>
  <si>
    <t>O519197</t>
  </si>
  <si>
    <t>Mesto Giraltovce</t>
  </si>
  <si>
    <t>Giraltovce</t>
  </si>
  <si>
    <t>Dukelská 26/30</t>
  </si>
  <si>
    <t>O523836</t>
  </si>
  <si>
    <t>Mesto Spišská Stará Ves</t>
  </si>
  <si>
    <t>Spišská Stará Ves</t>
  </si>
  <si>
    <t>Štúrova 231/123</t>
  </si>
  <si>
    <t>C06</t>
  </si>
  <si>
    <t>Rímskokatolícka cirkev Biskupstvo Spišské Podhradie</t>
  </si>
  <si>
    <t>Gymnázium sv. Andreja</t>
  </si>
  <si>
    <t>Námestie A. Hlinku 5</t>
  </si>
  <si>
    <t>Gymnázium sv. Františka Assiského</t>
  </si>
  <si>
    <t>Kláštorská 24</t>
  </si>
  <si>
    <t>Stredná odborná škola sv. Klementa Hofbauera</t>
  </si>
  <si>
    <t>Podolínec</t>
  </si>
  <si>
    <t>Kláštorná 2</t>
  </si>
  <si>
    <t>Cirkevné gymnázium Štefana Mišíka</t>
  </si>
  <si>
    <t>Spišská Nová Ves</t>
  </si>
  <si>
    <t>Radničné námestie 271/8</t>
  </si>
  <si>
    <t>Stredná zdravotnícka škola Štefana Kluberta</t>
  </si>
  <si>
    <t>Kláštorská 24A</t>
  </si>
  <si>
    <t>Spojená škola sv. Jána Pavla II.</t>
  </si>
  <si>
    <t>Dlhé hony 3522/2</t>
  </si>
  <si>
    <t>Cirkevné gymnázium sv. Mikuláša</t>
  </si>
  <si>
    <t>Štúrova 383/3</t>
  </si>
  <si>
    <t>Cirkevná spojená škola</t>
  </si>
  <si>
    <t>Okružná 2062/25</t>
  </si>
  <si>
    <t>Spojená škola Jána Vojtaššáka internátna</t>
  </si>
  <si>
    <t>Kláštorská 24/a</t>
  </si>
  <si>
    <t>Spojená škola sv. Klementa Hofbauera internátna</t>
  </si>
  <si>
    <t>C07</t>
  </si>
  <si>
    <t>Gréckokatolícke arcibiskupstvo Prešov</t>
  </si>
  <si>
    <t>Gymnázium sv. Jána Zlatoústeho</t>
  </si>
  <si>
    <t>Lesná 28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</si>
  <si>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</si>
  <si>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</si>
  <si>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</si>
  <si>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</si>
  <si>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</si>
  <si>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</si>
  <si>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</si>
  <si>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</si>
  <si>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</si>
  <si>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Evanjelická spojená škola internátna</t>
  </si>
  <si>
    <t>Červenica</t>
  </si>
  <si>
    <t>Červenica 114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</si>
  <si>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</si>
  <si>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</si>
  <si>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</si>
  <si>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</si>
  <si>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</si>
  <si>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S032</t>
  </si>
  <si>
    <t>Andrej Šoltýs</t>
  </si>
  <si>
    <t>Petrovianska 34</t>
  </si>
  <si>
    <t>S1056</t>
  </si>
  <si>
    <t>SKDK Prešov s.r.o.</t>
  </si>
  <si>
    <t>Súkromné konzervatórium Prešov</t>
  </si>
  <si>
    <t>M. Benku 7</t>
  </si>
  <si>
    <t>S1121</t>
  </si>
  <si>
    <t>Mladé Gastro o.z.</t>
  </si>
  <si>
    <t>Dom Odborov Antona Bernoláka 51/blok B</t>
  </si>
  <si>
    <t>S419</t>
  </si>
  <si>
    <t>Mgr. Eva Turáková</t>
  </si>
  <si>
    <t>S443</t>
  </si>
  <si>
    <t>Tatranská akadémia n.o.</t>
  </si>
  <si>
    <t>Ul. 29. augusta 4812</t>
  </si>
  <si>
    <t>S496</t>
  </si>
  <si>
    <t>K.B.REAL, s.r.o.</t>
  </si>
  <si>
    <t>Dukelská 33</t>
  </si>
  <si>
    <t>S524</t>
  </si>
  <si>
    <t>Life Academy, s. r. o.</t>
  </si>
  <si>
    <t>Rovná 597/15</t>
  </si>
  <si>
    <t>S528</t>
  </si>
  <si>
    <t>Biela voda, n.o.</t>
  </si>
  <si>
    <t>Súkromná spojená škola, Biela voda</t>
  </si>
  <si>
    <t>Nad traťou 1342/28</t>
  </si>
  <si>
    <t>S567</t>
  </si>
  <si>
    <t>Európska vzdelávacia agentúra ELBA, n.o. /European Educational Agency ELBA, n.o./</t>
  </si>
  <si>
    <t>Súkromná spojená škola European English School</t>
  </si>
  <si>
    <t>Solivarská 28</t>
  </si>
  <si>
    <t>Súkromná stredná odborná škola ELBA</t>
  </si>
  <si>
    <t>Smetanova 2</t>
  </si>
  <si>
    <t>Súkromná stredná športová škola ELBA</t>
  </si>
  <si>
    <t>Súkromné odborné učilište ELBA</t>
  </si>
  <si>
    <t>Svinia</t>
  </si>
  <si>
    <t>Záhradnícka 83/19</t>
  </si>
  <si>
    <t>S571</t>
  </si>
  <si>
    <t>MLADOSŤ n.o.</t>
  </si>
  <si>
    <t>Súkromná stredná odborná škola hotelierstva a gastronómie Mladosť</t>
  </si>
  <si>
    <t>Pod Kalváriou 36</t>
  </si>
  <si>
    <t>S575</t>
  </si>
  <si>
    <t>Ing. Marián Hybeľ</t>
  </si>
  <si>
    <t>Súkromné odborné učilište</t>
  </si>
  <si>
    <t>Hlavná 6</t>
  </si>
  <si>
    <t>KE</t>
  </si>
  <si>
    <t>KKE</t>
  </si>
  <si>
    <t>Regionálny úrad školskej správy v Košiciach</t>
  </si>
  <si>
    <t>Prakovce</t>
  </si>
  <si>
    <t>Breziny 256</t>
  </si>
  <si>
    <t>Moldava nad Bodvou</t>
  </si>
  <si>
    <t>Hlavná 53</t>
  </si>
  <si>
    <t>Ždaňa</t>
  </si>
  <si>
    <t>Abovská 244/18</t>
  </si>
  <si>
    <t>Košice-Sever</t>
  </si>
  <si>
    <t>Park mládeže 5</t>
  </si>
  <si>
    <t>Bankov 15</t>
  </si>
  <si>
    <t>Gymnázium Milana Rastislava Štefánika</t>
  </si>
  <si>
    <t>Nám. L. Novomeského 4</t>
  </si>
  <si>
    <t>Vojenská 13</t>
  </si>
  <si>
    <t>Stredná odborná škola železničná</t>
  </si>
  <si>
    <t>Palackého 14</t>
  </si>
  <si>
    <t>Košice-Juh</t>
  </si>
  <si>
    <t>Alejová 6</t>
  </si>
  <si>
    <t>Košice-Vyšné Opátske</t>
  </si>
  <si>
    <t>Opatovská cesta 101</t>
  </si>
  <si>
    <t>Michalovce</t>
  </si>
  <si>
    <t>Školská 12</t>
  </si>
  <si>
    <t>Pavlovce nad Uhom</t>
  </si>
  <si>
    <t>Kapušianska 2</t>
  </si>
  <si>
    <t>Veľké Kapušany</t>
  </si>
  <si>
    <t>J. Dózsu 32</t>
  </si>
  <si>
    <t>Dobšiná</t>
  </si>
  <si>
    <t>Nová 803</t>
  </si>
  <si>
    <t>Rožňava</t>
  </si>
  <si>
    <t>Zeleného stromu 8</t>
  </si>
  <si>
    <t>Rudňany</t>
  </si>
  <si>
    <t>Zimné 465</t>
  </si>
  <si>
    <t>J. Fabiniho 3</t>
  </si>
  <si>
    <t>Spišské Vlachy</t>
  </si>
  <si>
    <t>Partizánska 13</t>
  </si>
  <si>
    <t>Kráľovský Chlmec</t>
  </si>
  <si>
    <t>F. Rákocziho 432/28</t>
  </si>
  <si>
    <t>Poľná 1</t>
  </si>
  <si>
    <t>VKE</t>
  </si>
  <si>
    <t>Košický samosprávny kraj</t>
  </si>
  <si>
    <t>Gelnica</t>
  </si>
  <si>
    <t>SNP 1</t>
  </si>
  <si>
    <t>Prakovce 282</t>
  </si>
  <si>
    <t>Gymnázium Štefana Moysesa</t>
  </si>
  <si>
    <t>Školská 13</t>
  </si>
  <si>
    <t>Stredná odborná škola agrotechnická - Agrotechnikai Szakközépiskola</t>
  </si>
  <si>
    <t>Hlavná 54</t>
  </si>
  <si>
    <t>Watsonova 61</t>
  </si>
  <si>
    <t>Komenského 44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</si>
  <si>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</si>
  <si>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</si>
  <si>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</si>
  <si>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</si>
  <si>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Timonova 2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</si>
  <si>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</si>
  <si>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</si>
  <si>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</si>
  <si>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</si>
  <si>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Hlavná 113</t>
  </si>
  <si>
    <t>Komenského 2</t>
  </si>
  <si>
    <t>Moyzesova 17</t>
  </si>
  <si>
    <t>Jakobyho 15</t>
  </si>
  <si>
    <t>Stredná odborná škola priemyselných technológii</t>
  </si>
  <si>
    <t>Košice-Šaca</t>
  </si>
  <si>
    <t>Učňovská 5</t>
  </si>
  <si>
    <t>Košice-Západ</t>
  </si>
  <si>
    <t>Trebišovská 12</t>
  </si>
  <si>
    <t>Trieda SNP 104</t>
  </si>
  <si>
    <t>Konzervatórium Jozefa Adamoviča</t>
  </si>
  <si>
    <t>Košice-Dargovských hrdinov</t>
  </si>
  <si>
    <t>Exnárova 8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</si>
  <si>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</si>
  <si>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</si>
  <si>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</si>
  <si>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</si>
  <si>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</si>
  <si>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</si>
  <si>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</si>
  <si>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Košice-Nad jazerom</t>
  </si>
  <si>
    <t>Polárna 1</t>
  </si>
  <si>
    <t>Opatovská cesta 7</t>
  </si>
  <si>
    <t>Ľ. Štúra 26</t>
  </si>
  <si>
    <t>Gymnázium Pavla Horova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</si>
  <si>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</si>
  <si>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</si>
  <si>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</si>
  <si>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</si>
  <si>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</si>
  <si>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</si>
  <si>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</si>
  <si>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Stredná odborná škola techniky a služieb - Műszaki és Szolgáltóipari Szakközépiskola</t>
  </si>
  <si>
    <t>Janka Kráľa 25</t>
  </si>
  <si>
    <t>SNP 607</t>
  </si>
  <si>
    <t>Gymnázium Pavla Jozefa Šafárika - Pavol Jozef Šafárik Gimnázium</t>
  </si>
  <si>
    <t>Akademika Hronca 1</t>
  </si>
  <si>
    <t>Akademika Hronca 8</t>
  </si>
  <si>
    <t>Rožňavská Baňa 211</t>
  </si>
  <si>
    <t>Hviezdoslavova 5</t>
  </si>
  <si>
    <t>Námestie 1. mája č. 1</t>
  </si>
  <si>
    <t>Sobrance</t>
  </si>
  <si>
    <t>Kpt. Nálepku 6</t>
  </si>
  <si>
    <t>Námestie slobody 12</t>
  </si>
  <si>
    <t>Krompachy</t>
  </si>
  <si>
    <t>Lorencova ulica 46</t>
  </si>
  <si>
    <t>Javorová 16</t>
  </si>
  <si>
    <t>Radničné námestie 300/1</t>
  </si>
  <si>
    <t>Filinského 7</t>
  </si>
  <si>
    <t>Stredná odborná škola ekonomická</t>
  </si>
  <si>
    <t>Stojan 1</t>
  </si>
  <si>
    <t>Hviezdoslavova 6</t>
  </si>
  <si>
    <t>Horešská 18</t>
  </si>
  <si>
    <t>Stredná odborná škola techniky a remesiel - Műszaki Szakok és Mesterségek Szakközépiskola</t>
  </si>
  <si>
    <t>Rákocziho 23</t>
  </si>
  <si>
    <t>Stredná odborná škola agrotechnických a gastronomických služieb - Agrártechnikai és Gasztronómiai Szolgáltatási Szakközépiskola</t>
  </si>
  <si>
    <t>Pribeník</t>
  </si>
  <si>
    <t>J. Majlátha 2</t>
  </si>
  <si>
    <t>Spojená škola (org. zložka SOŠ techniky a služieb)</t>
  </si>
  <si>
    <t>Sečovce</t>
  </si>
  <si>
    <t>Kollárova 17</t>
  </si>
  <si>
    <t>Spojená škola (org. zložka Gymnázium)</t>
  </si>
  <si>
    <t>Komenského 32</t>
  </si>
  <si>
    <t>Komenského 3425/18</t>
  </si>
  <si>
    <t>C03</t>
  </si>
  <si>
    <t>Košická arcidiecéza</t>
  </si>
  <si>
    <t>Jiráskova 5</t>
  </si>
  <si>
    <t>Duchnovičova 24</t>
  </si>
  <si>
    <t>Ulica Československej armády 1450/39</t>
  </si>
  <si>
    <t>C71</t>
  </si>
  <si>
    <t>Rád premonštrátov - Opátstvo Jasov</t>
  </si>
  <si>
    <t>Premonštrátske gymnázium</t>
  </si>
  <si>
    <t>Kováčska 28</t>
  </si>
  <si>
    <t>Stredná zdravotnícka škola sv. Alžbety</t>
  </si>
  <si>
    <t>Mäsiarska 25</t>
  </si>
  <si>
    <t>Spojená škola sv. Košických mučeníkov</t>
  </si>
  <si>
    <t>Košice-Sídlisko KVP</t>
  </si>
  <si>
    <t>Čordákova 50</t>
  </si>
  <si>
    <t>Gymnázium sv. Edity Steinovej</t>
  </si>
  <si>
    <t>Charkovská 1</t>
  </si>
  <si>
    <t>C08</t>
  </si>
  <si>
    <t>Gréckokatolícka eparchia Košice</t>
  </si>
  <si>
    <t>Stredná odborná škola pedagogická sv. Cyrila a Metoda</t>
  </si>
  <si>
    <t>Južná trieda 48</t>
  </si>
  <si>
    <t>C45</t>
  </si>
  <si>
    <t>Michalovsko-košická pravoslávna eparchia v Michalovciach</t>
  </si>
  <si>
    <t>Stredná odborná škola sv. Cyrila a Metoda</t>
  </si>
  <si>
    <t>Tehliarska 2</t>
  </si>
  <si>
    <t>Gymnázium sv. Moniky</t>
  </si>
  <si>
    <t>Tarasa Ševčenka 1</t>
  </si>
  <si>
    <t>Katolícka spojená škola sv. Mikuláša</t>
  </si>
  <si>
    <t>Duklianska 16</t>
  </si>
  <si>
    <t>Švermova 10</t>
  </si>
  <si>
    <t>Stredná zdravotnícka škola milosrdného Samaritána</t>
  </si>
  <si>
    <t>Sovietskych hrdinov 80</t>
  </si>
  <si>
    <t>Cirkevné gymnázium sv. Jána Krstiteľa</t>
  </si>
  <si>
    <t>M. R. Štefánika 9</t>
  </si>
  <si>
    <t>Stredná odborná škola služieb a priemyslu sv. Jozafáta</t>
  </si>
  <si>
    <t>Komenského 1963/10</t>
  </si>
  <si>
    <t>Školská 650</t>
  </si>
  <si>
    <t>S222</t>
  </si>
  <si>
    <t>Juraj Sninský</t>
  </si>
  <si>
    <t>Zádielska 12</t>
  </si>
  <si>
    <t>S1114</t>
  </si>
  <si>
    <t>Filmová škola s.r.o.</t>
  </si>
  <si>
    <t>Súkromná škola umeleckého priemyslu filmová</t>
  </si>
  <si>
    <t>Petzvalova 2</t>
  </si>
  <si>
    <t>S615</t>
  </si>
  <si>
    <t>SGCR s. r. o.</t>
  </si>
  <si>
    <t>Katkin park 2</t>
  </si>
  <si>
    <t>S411</t>
  </si>
  <si>
    <t>JUVENTUS SLOVAKIA, s.r.o.</t>
  </si>
  <si>
    <t>Súkromná stredná odborná škola ekonomicko-technická</t>
  </si>
  <si>
    <t>Postupimská 37</t>
  </si>
  <si>
    <t>S522</t>
  </si>
  <si>
    <t>Kultúrne združenie občanov rómskej národnosti Košického kraja, n.o.</t>
  </si>
  <si>
    <t>Požiarnická 1</t>
  </si>
  <si>
    <t>S399</t>
  </si>
  <si>
    <t>SŠG, s.r.o.</t>
  </si>
  <si>
    <t>Užhorodská 39</t>
  </si>
  <si>
    <t>Súkromné hudobné a dramatické konzervatórium</t>
  </si>
  <si>
    <t>S1076</t>
  </si>
  <si>
    <t>Ing. Miroslav Krištan</t>
  </si>
  <si>
    <t>Bukovecká 17</t>
  </si>
  <si>
    <t>S164</t>
  </si>
  <si>
    <t>Dobrá škola, n. o.</t>
  </si>
  <si>
    <t>Dneperská 1</t>
  </si>
  <si>
    <t>S407</t>
  </si>
  <si>
    <t>MUDr. Mária Dufincová</t>
  </si>
  <si>
    <t>Súkromná hotelová akadémia - Dufincova</t>
  </si>
  <si>
    <t>Školská 31</t>
  </si>
  <si>
    <t>S922</t>
  </si>
  <si>
    <t>EDURAM s.r.o.</t>
  </si>
  <si>
    <t>Súkromná spojená škola EDURAM</t>
  </si>
  <si>
    <t>Maurerova 55</t>
  </si>
  <si>
    <t>SPOLU</t>
  </si>
  <si>
    <t>Použité skratky</t>
  </si>
  <si>
    <t>ČSK - člen skúšobnej komisie</t>
  </si>
  <si>
    <t>PSK - predseda skúšobnej komisie</t>
  </si>
  <si>
    <t>ČPMK - člen predmetovej maturitnej komisie</t>
  </si>
  <si>
    <t>PPMK - predseda predmetovej maturitnej komisie</t>
  </si>
  <si>
    <t>OFRŠ</t>
  </si>
  <si>
    <t>MŠVVaM SR</t>
  </si>
  <si>
    <t>Poznámka</t>
  </si>
  <si>
    <t>Úprav chyby na žiadosť RÚŠS</t>
  </si>
  <si>
    <t>SFRŠ MŠVVaM SR</t>
  </si>
  <si>
    <t>Náklady súvisiace s výkonom funkcie externých predsedov a externých členov maturitných komisií a skúšobných komisií konanými v mimoriadnom skúšobnom období 2024</t>
  </si>
  <si>
    <t>Súkromné gymnázium GALILEO SCHOOL</t>
  </si>
  <si>
    <t xml:space="preserve">Základná škola </t>
  </si>
  <si>
    <t>Jilemnického 11</t>
  </si>
  <si>
    <t>Rehoľa piaristov                      na Slovensku</t>
  </si>
  <si>
    <t>Piaristické gymnázium sv. Jozefa Kalazanského</t>
  </si>
  <si>
    <t xml:space="preserve">Nitra </t>
  </si>
  <si>
    <t xml:space="preserve">RKC Biskupstvo Nitra </t>
  </si>
  <si>
    <t>CSOŠ sv.Terézie z Lisieux</t>
  </si>
  <si>
    <t>Súkromná škola umeleckého priemyslu, Samova 14, Nitra</t>
  </si>
  <si>
    <r>
      <t xml:space="preserve">Obchodná akadémia </t>
    </r>
    <r>
      <rPr>
        <sz val="11"/>
        <color rgb="FFFF0000"/>
        <rFont val="Calibri"/>
        <family val="2"/>
        <charset val="238"/>
        <scheme val="minor"/>
      </rPr>
      <t>Petra Zaťka</t>
    </r>
  </si>
  <si>
    <t>Košice-Barca</t>
  </si>
  <si>
    <t>Nám.mladých poľnohospodárov17</t>
  </si>
  <si>
    <t>Lermontova 1</t>
  </si>
  <si>
    <t>Radničné námestie 1</t>
  </si>
  <si>
    <t>SOŠ techniky a služieb</t>
  </si>
  <si>
    <t>Markušovská cesta 4</t>
  </si>
  <si>
    <t xml:space="preserve">      SPOLU</t>
  </si>
  <si>
    <t xml:space="preserve"> Družby 554/64</t>
  </si>
  <si>
    <t>Celkový súčet</t>
  </si>
  <si>
    <t xml:space="preserve">KE </t>
  </si>
  <si>
    <t xml:space="preserve">BA </t>
  </si>
  <si>
    <t xml:space="preserve">TV </t>
  </si>
  <si>
    <t xml:space="preserve">TC </t>
  </si>
  <si>
    <t xml:space="preserve">NR </t>
  </si>
  <si>
    <t xml:space="preserve">ZA </t>
  </si>
  <si>
    <t xml:space="preserve">BB </t>
  </si>
  <si>
    <t xml:space="preserve">PO </t>
  </si>
  <si>
    <t xml:space="preserve">Finančné prostriedky MATURITY CELKOM v (€)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</si>
</sst>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rgb="FF242424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color rgb="FF1F1F1F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4" fillId="2" borderId="0" applyNumberFormat="0" applyBorder="0" applyAlignment="0" applyProtection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6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2" fontId="6" fillId="0" borderId="0" xfId="0" applyNumberFormat="1" applyFont="1"/>
    <xf numFmtId="0" fontId="7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3" fontId="8" fillId="3" borderId="1" xfId="0" applyNumberFormat="1" applyFont="1" applyFill="1" applyBorder="1" applyAlignment="1">
      <alignment horizontal="center" vertical="center" textRotation="90" wrapText="1"/>
    </xf>
    <xf numFmtId="3" fontId="8" fillId="3" borderId="2" xfId="0" applyNumberFormat="1" applyFont="1" applyFill="1" applyBorder="1" applyAlignment="1">
      <alignment horizontal="center" vertical="center" textRotation="90" wrapText="1"/>
    </xf>
    <xf numFmtId="3" fontId="8" fillId="3" borderId="3" xfId="0" applyNumberFormat="1" applyFont="1" applyFill="1" applyBorder="1" applyAlignment="1">
      <alignment horizontal="center" vertical="center" textRotation="90" wrapText="1"/>
    </xf>
    <xf numFmtId="3" fontId="8" fillId="3" borderId="4" xfId="0" applyNumberFormat="1" applyFont="1" applyFill="1" applyBorder="1" applyAlignment="1">
      <alignment horizontal="center" vertical="center" textRotation="90" wrapText="1"/>
    </xf>
    <xf numFmtId="4" fontId="9" fillId="4" borderId="1" xfId="0" applyNumberFormat="1" applyFont="1" applyFill="1" applyBorder="1" applyAlignment="1">
      <alignment horizontal="center" vertical="center" textRotation="90" wrapText="1"/>
    </xf>
    <xf numFmtId="4" fontId="9" fillId="4" borderId="2" xfId="0" applyNumberFormat="1" applyFont="1" applyFill="1" applyBorder="1" applyAlignment="1">
      <alignment horizontal="center" vertical="center" textRotation="90" wrapText="1"/>
    </xf>
    <xf numFmtId="4" fontId="9" fillId="4" borderId="4" xfId="0" applyNumberFormat="1" applyFont="1" applyFill="1" applyBorder="1" applyAlignment="1">
      <alignment horizontal="center" vertical="center" textRotation="90" wrapText="1"/>
    </xf>
    <xf numFmtId="4" fontId="9" fillId="5" borderId="5" xfId="0" applyNumberFormat="1" applyFont="1" applyFill="1" applyBorder="1" applyAlignment="1">
      <alignment horizontal="center" vertical="center" textRotation="90" wrapText="1"/>
    </xf>
    <xf numFmtId="3" fontId="9" fillId="6" borderId="6" xfId="0" applyNumberFormat="1" applyFont="1" applyFill="1" applyBorder="1" applyAlignment="1">
      <alignment horizontal="center" vertical="center" textRotation="90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3" fontId="11" fillId="7" borderId="7" xfId="1" applyNumberFormat="1" applyFont="1" applyFill="1" applyBorder="1" applyAlignment="1">
      <alignment horizontal="center" vertical="center" wrapText="1"/>
    </xf>
    <xf numFmtId="3" fontId="11" fillId="7" borderId="8" xfId="1" applyNumberFormat="1" applyFont="1" applyFill="1" applyBorder="1" applyAlignment="1">
      <alignment horizontal="center" vertical="center" wrapText="1"/>
    </xf>
    <xf numFmtId="3" fontId="11" fillId="7" borderId="9" xfId="1" applyNumberFormat="1" applyFont="1" applyFill="1" applyBorder="1" applyAlignment="1">
      <alignment horizontal="center" vertical="center" wrapText="1"/>
    </xf>
    <xf numFmtId="3" fontId="11" fillId="7" borderId="10" xfId="1" applyNumberFormat="1" applyFont="1" applyFill="1" applyBorder="1" applyAlignment="1">
      <alignment horizontal="center" vertical="center" wrapText="1"/>
    </xf>
    <xf numFmtId="4" fontId="11" fillId="7" borderId="7" xfId="1" applyNumberFormat="1" applyFont="1" applyFill="1" applyBorder="1" applyAlignment="1">
      <alignment horizontal="center" vertical="center" wrapText="1"/>
    </xf>
    <xf numFmtId="4" fontId="11" fillId="7" borderId="8" xfId="1" applyNumberFormat="1" applyFont="1" applyFill="1" applyBorder="1" applyAlignment="1">
      <alignment horizontal="center" vertical="center" wrapText="1"/>
    </xf>
    <xf numFmtId="4" fontId="11" fillId="7" borderId="10" xfId="1" applyNumberFormat="1" applyFont="1" applyFill="1" applyBorder="1" applyAlignment="1">
      <alignment horizontal="center" vertical="center" wrapText="1"/>
    </xf>
    <xf numFmtId="4" fontId="11" fillId="7" borderId="11" xfId="1" applyNumberFormat="1" applyFont="1" applyFill="1" applyBorder="1" applyAlignment="1">
      <alignment horizontal="center" vertical="center" wrapText="1"/>
    </xf>
    <xf numFmtId="3" fontId="11" fillId="7" borderId="12" xfId="1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12" fillId="0" borderId="13" xfId="0" applyFont="1" applyBorder="1"/>
    <xf numFmtId="0" fontId="12" fillId="0" borderId="14" xfId="0" applyFont="1" applyFill="1" applyBorder="1"/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18" xfId="0" applyFont="1" applyBorder="1"/>
    <xf numFmtId="0" fontId="12" fillId="0" borderId="19" xfId="0" applyFont="1" applyBorder="1"/>
    <xf numFmtId="4" fontId="7" fillId="0" borderId="20" xfId="0" applyNumberFormat="1" applyFont="1" applyBorder="1" applyAlignment="1">
      <alignment vertical="center" wrapText="1"/>
    </xf>
    <xf numFmtId="4" fontId="7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Border="1" applyAlignment="1">
      <alignment vertical="center" wrapText="1"/>
    </xf>
    <xf numFmtId="4" fontId="7" fillId="0" borderId="22" xfId="0" applyNumberFormat="1" applyFont="1" applyBorder="1" applyAlignment="1">
      <alignment vertical="center" wrapText="1"/>
    </xf>
    <xf numFmtId="4" fontId="7" fillId="0" borderId="23" xfId="0" applyNumberFormat="1" applyFont="1" applyBorder="1" applyAlignment="1">
      <alignment vertical="center" wrapText="1"/>
    </xf>
    <xf numFmtId="3" fontId="7" fillId="0" borderId="24" xfId="0" applyNumberFormat="1" applyFont="1" applyBorder="1" applyAlignment="1">
      <alignment vertical="center" wrapText="1"/>
    </xf>
    <xf numFmtId="0" fontId="12" fillId="0" borderId="14" xfId="0" applyFont="1" applyBorder="1"/>
    <xf numFmtId="4" fontId="7" fillId="0" borderId="25" xfId="0" applyNumberFormat="1" applyFont="1" applyBorder="1" applyAlignment="1">
      <alignment vertical="center" wrapText="1"/>
    </xf>
    <xf numFmtId="4" fontId="7" fillId="0" borderId="26" xfId="0" applyNumberFormat="1" applyFont="1" applyFill="1" applyBorder="1" applyAlignment="1">
      <alignment vertical="center" wrapText="1"/>
    </xf>
    <xf numFmtId="4" fontId="7" fillId="0" borderId="13" xfId="0" applyNumberFormat="1" applyFont="1" applyBorder="1" applyAlignment="1">
      <alignment vertical="center" wrapText="1"/>
    </xf>
    <xf numFmtId="4" fontId="7" fillId="0" borderId="14" xfId="0" applyNumberFormat="1" applyFont="1" applyBorder="1" applyAlignment="1">
      <alignment vertical="center" wrapText="1"/>
    </xf>
    <xf numFmtId="3" fontId="7" fillId="0" borderId="23" xfId="0" applyNumberFormat="1" applyFont="1" applyBorder="1" applyAlignment="1">
      <alignment vertical="center" wrapText="1"/>
    </xf>
    <xf numFmtId="0" fontId="12" fillId="0" borderId="13" xfId="0" applyFont="1" applyFill="1" applyBorder="1" applyAlignment="1">
      <alignment horizontal="center"/>
    </xf>
    <xf numFmtId="0" fontId="12" fillId="0" borderId="13" xfId="0" applyFont="1" applyFill="1" applyBorder="1"/>
    <xf numFmtId="0" fontId="12" fillId="0" borderId="18" xfId="0" applyFont="1" applyFill="1" applyBorder="1"/>
    <xf numFmtId="0" fontId="12" fillId="0" borderId="19" xfId="0" applyFont="1" applyFill="1" applyBorder="1"/>
    <xf numFmtId="4" fontId="7" fillId="0" borderId="25" xfId="0" applyNumberFormat="1" applyFont="1" applyFill="1" applyBorder="1" applyAlignment="1">
      <alignment vertical="center" wrapText="1"/>
    </xf>
    <xf numFmtId="4" fontId="7" fillId="0" borderId="13" xfId="0" applyNumberFormat="1" applyFont="1" applyFill="1" applyBorder="1" applyAlignment="1">
      <alignment vertical="center" wrapText="1"/>
    </xf>
    <xf numFmtId="4" fontId="7" fillId="0" borderId="14" xfId="0" applyNumberFormat="1" applyFont="1" applyFill="1" applyBorder="1" applyAlignment="1">
      <alignment vertical="center" wrapText="1"/>
    </xf>
    <xf numFmtId="4" fontId="7" fillId="0" borderId="23" xfId="0" applyNumberFormat="1" applyFont="1" applyFill="1" applyBorder="1" applyAlignment="1">
      <alignment vertical="center" wrapText="1"/>
    </xf>
    <xf numFmtId="3" fontId="7" fillId="0" borderId="23" xfId="0" applyNumberFormat="1" applyFont="1" applyFill="1" applyBorder="1" applyAlignment="1">
      <alignment vertical="center" wrapText="1"/>
    </xf>
    <xf numFmtId="0" fontId="13" fillId="0" borderId="13" xfId="2" applyFont="1" applyBorder="1" applyAlignment="1">
      <alignment horizontal="center"/>
    </xf>
    <xf numFmtId="0" fontId="13" fillId="0" borderId="13" xfId="3" applyFont="1" applyBorder="1" applyAlignment="1">
      <alignment vertical="center"/>
    </xf>
    <xf numFmtId="0" fontId="13" fillId="0" borderId="13" xfId="3" applyFont="1" applyBorder="1"/>
    <xf numFmtId="0" fontId="13" fillId="0" borderId="14" xfId="3" applyFont="1" applyBorder="1"/>
    <xf numFmtId="3" fontId="12" fillId="0" borderId="18" xfId="3" applyNumberFormat="1" applyFont="1" applyBorder="1" applyAlignment="1">
      <alignment vertical="center" wrapText="1"/>
    </xf>
    <xf numFmtId="3" fontId="12" fillId="0" borderId="13" xfId="3" applyNumberFormat="1" applyFont="1" applyBorder="1" applyAlignment="1">
      <alignment vertical="center" wrapText="1"/>
    </xf>
    <xf numFmtId="3" fontId="12" fillId="0" borderId="14" xfId="3" applyNumberFormat="1" applyFont="1" applyBorder="1" applyAlignment="1">
      <alignment vertical="center" wrapText="1"/>
    </xf>
    <xf numFmtId="3" fontId="12" fillId="0" borderId="19" xfId="3" applyNumberFormat="1" applyFont="1" applyBorder="1" applyAlignment="1">
      <alignment vertical="center" wrapText="1"/>
    </xf>
    <xf numFmtId="4" fontId="7" fillId="0" borderId="27" xfId="3" applyNumberFormat="1" applyFont="1" applyBorder="1" applyAlignment="1">
      <alignment vertical="center" wrapText="1"/>
    </xf>
    <xf numFmtId="4" fontId="7" fillId="0" borderId="13" xfId="3" applyNumberFormat="1" applyFont="1" applyBorder="1" applyAlignment="1">
      <alignment vertical="center" wrapText="1"/>
    </xf>
    <xf numFmtId="4" fontId="7" fillId="0" borderId="26" xfId="3" applyNumberFormat="1" applyFont="1" applyBorder="1" applyAlignment="1">
      <alignment vertical="center" wrapText="1"/>
    </xf>
    <xf numFmtId="4" fontId="7" fillId="0" borderId="28" xfId="3" applyNumberFormat="1" applyFont="1" applyBorder="1" applyAlignment="1">
      <alignment vertical="center" wrapText="1"/>
    </xf>
    <xf numFmtId="4" fontId="7" fillId="0" borderId="23" xfId="3" applyNumberFormat="1" applyFont="1" applyBorder="1" applyAlignment="1">
      <alignment vertical="center" wrapText="1"/>
    </xf>
    <xf numFmtId="3" fontId="7" fillId="0" borderId="29" xfId="3" applyNumberFormat="1" applyFont="1" applyBorder="1" applyAlignment="1">
      <alignment vertical="center" wrapText="1"/>
    </xf>
    <xf numFmtId="0" fontId="13" fillId="0" borderId="13" xfId="3" applyFont="1" applyBorder="1" applyAlignment="1">
      <alignment horizontal="center"/>
    </xf>
    <xf numFmtId="0" fontId="13" fillId="0" borderId="13" xfId="3" applyFont="1" applyBorder="1" applyAlignment="1">
      <alignment horizontal="center" vertical="center"/>
    </xf>
    <xf numFmtId="0" fontId="13" fillId="0" borderId="13" xfId="4" applyFont="1" applyBorder="1" applyAlignment="1">
      <alignment horizontal="right" vertical="center" wrapText="1"/>
    </xf>
    <xf numFmtId="0" fontId="13" fillId="0" borderId="14" xfId="4" applyFont="1" applyBorder="1" applyAlignment="1">
      <alignment horizontal="right" vertical="center" wrapText="1"/>
    </xf>
    <xf numFmtId="0" fontId="13" fillId="0" borderId="18" xfId="4" applyFont="1" applyBorder="1" applyAlignment="1">
      <alignment horizontal="right" vertical="center" wrapText="1"/>
    </xf>
    <xf numFmtId="0" fontId="13" fillId="0" borderId="19" xfId="4" applyFont="1" applyBorder="1" applyAlignment="1">
      <alignment horizontal="right" vertical="center" wrapText="1"/>
    </xf>
    <xf numFmtId="0" fontId="13" fillId="8" borderId="14" xfId="3" applyFont="1" applyFill="1" applyBorder="1"/>
    <xf numFmtId="0" fontId="13" fillId="8" borderId="13" xfId="3" applyFont="1" applyFill="1" applyBorder="1" applyAlignment="1">
      <alignment horizontal="center"/>
    </xf>
    <xf numFmtId="0" fontId="13" fillId="8" borderId="13" xfId="3" applyFont="1" applyFill="1" applyBorder="1" applyAlignment="1">
      <alignment horizontal="center" vertical="center"/>
    </xf>
    <xf numFmtId="0" fontId="13" fillId="8" borderId="13" xfId="3" applyFont="1" applyFill="1" applyBorder="1" applyAlignment="1">
      <alignment vertical="center"/>
    </xf>
    <xf numFmtId="0" fontId="13" fillId="8" borderId="13" xfId="3" applyFont="1" applyFill="1" applyBorder="1"/>
    <xf numFmtId="3" fontId="12" fillId="8" borderId="18" xfId="3" applyNumberFormat="1" applyFont="1" applyFill="1" applyBorder="1" applyAlignment="1">
      <alignment vertical="center" wrapText="1"/>
    </xf>
    <xf numFmtId="3" fontId="12" fillId="8" borderId="13" xfId="3" applyNumberFormat="1" applyFont="1" applyFill="1" applyBorder="1" applyAlignment="1">
      <alignment vertical="center" wrapText="1"/>
    </xf>
    <xf numFmtId="3" fontId="12" fillId="8" borderId="14" xfId="3" applyNumberFormat="1" applyFont="1" applyFill="1" applyBorder="1" applyAlignment="1">
      <alignment vertical="center" wrapText="1"/>
    </xf>
    <xf numFmtId="3" fontId="12" fillId="8" borderId="19" xfId="3" applyNumberFormat="1" applyFont="1" applyFill="1" applyBorder="1" applyAlignment="1">
      <alignment vertical="center" wrapText="1"/>
    </xf>
    <xf numFmtId="4" fontId="7" fillId="8" borderId="27" xfId="3" applyNumberFormat="1" applyFont="1" applyFill="1" applyBorder="1" applyAlignment="1">
      <alignment vertical="center" wrapText="1"/>
    </xf>
    <xf numFmtId="4" fontId="7" fillId="8" borderId="13" xfId="3" applyNumberFormat="1" applyFont="1" applyFill="1" applyBorder="1" applyAlignment="1">
      <alignment vertical="center" wrapText="1"/>
    </xf>
    <xf numFmtId="4" fontId="7" fillId="8" borderId="26" xfId="3" applyNumberFormat="1" applyFont="1" applyFill="1" applyBorder="1" applyAlignment="1">
      <alignment vertical="center" wrapText="1"/>
    </xf>
    <xf numFmtId="4" fontId="7" fillId="8" borderId="28" xfId="3" applyNumberFormat="1" applyFont="1" applyFill="1" applyBorder="1" applyAlignment="1">
      <alignment vertical="center" wrapText="1"/>
    </xf>
    <xf numFmtId="4" fontId="7" fillId="8" borderId="23" xfId="3" applyNumberFormat="1" applyFont="1" applyFill="1" applyBorder="1" applyAlignment="1">
      <alignment vertical="center" wrapText="1"/>
    </xf>
    <xf numFmtId="3" fontId="7" fillId="8" borderId="29" xfId="3" applyNumberFormat="1" applyFont="1" applyFill="1" applyBorder="1" applyAlignment="1">
      <alignment vertical="center" wrapText="1"/>
    </xf>
    <xf numFmtId="3" fontId="12" fillId="0" borderId="18" xfId="3" applyNumberFormat="1" applyFont="1" applyBorder="1" applyAlignment="1">
      <alignment horizontal="right" vertical="center" wrapText="1"/>
    </xf>
    <xf numFmtId="3" fontId="12" fillId="0" borderId="13" xfId="3" applyNumberFormat="1" applyFont="1" applyBorder="1" applyAlignment="1">
      <alignment horizontal="right" vertical="center" wrapText="1"/>
    </xf>
    <xf numFmtId="3" fontId="12" fillId="0" borderId="14" xfId="3" applyNumberFormat="1" applyFont="1" applyBorder="1" applyAlignment="1">
      <alignment horizontal="right" vertical="center" wrapText="1"/>
    </xf>
    <xf numFmtId="3" fontId="12" fillId="0" borderId="19" xfId="3" applyNumberFormat="1" applyFont="1" applyBorder="1" applyAlignment="1">
      <alignment horizontal="right" vertical="center" wrapText="1"/>
    </xf>
    <xf numFmtId="3" fontId="13" fillId="8" borderId="18" xfId="5" applyNumberFormat="1" applyFont="1" applyFill="1" applyBorder="1" applyAlignment="1">
      <alignment vertical="center" wrapText="1"/>
    </xf>
    <xf numFmtId="3" fontId="13" fillId="8" borderId="13" xfId="5" applyNumberFormat="1" applyFont="1" applyFill="1" applyBorder="1" applyAlignment="1">
      <alignment vertical="center" wrapText="1"/>
    </xf>
    <xf numFmtId="3" fontId="13" fillId="8" borderId="14" xfId="5" applyNumberFormat="1" applyFont="1" applyFill="1" applyBorder="1" applyAlignment="1">
      <alignment vertical="center" wrapText="1"/>
    </xf>
    <xf numFmtId="3" fontId="13" fillId="8" borderId="19" xfId="5" applyNumberFormat="1" applyFont="1" applyFill="1" applyBorder="1" applyAlignment="1">
      <alignment vertical="center" wrapText="1"/>
    </xf>
    <xf numFmtId="3" fontId="7" fillId="0" borderId="30" xfId="3" applyNumberFormat="1" applyFont="1" applyBorder="1" applyAlignment="1">
      <alignment vertical="center" wrapText="1"/>
    </xf>
    <xf numFmtId="0" fontId="13" fillId="0" borderId="18" xfId="2" applyFont="1" applyBorder="1" applyAlignment="1">
      <alignment horizontal="center"/>
    </xf>
    <xf numFmtId="0" fontId="12" fillId="0" borderId="13" xfId="3" applyFont="1" applyBorder="1"/>
    <xf numFmtId="0" fontId="12" fillId="0" borderId="13" xfId="3" applyFont="1" applyBorder="1" applyAlignment="1">
      <alignment horizontal="center"/>
    </xf>
    <xf numFmtId="0" fontId="13" fillId="0" borderId="19" xfId="3" applyFont="1" applyBorder="1"/>
    <xf numFmtId="3" fontId="12" fillId="0" borderId="27" xfId="3" applyNumberFormat="1" applyFont="1" applyBorder="1" applyAlignment="1">
      <alignment vertical="center" wrapText="1"/>
    </xf>
    <xf numFmtId="4" fontId="7" fillId="0" borderId="14" xfId="3" applyNumberFormat="1" applyFont="1" applyBorder="1" applyAlignment="1">
      <alignment vertical="center" wrapText="1"/>
    </xf>
    <xf numFmtId="3" fontId="7" fillId="0" borderId="23" xfId="3" applyNumberFormat="1" applyFont="1" applyBorder="1" applyAlignment="1">
      <alignment vertical="center" wrapText="1"/>
    </xf>
    <xf numFmtId="0" fontId="13" fillId="0" borderId="31" xfId="2" applyFont="1" applyBorder="1" applyAlignment="1">
      <alignment horizontal="center"/>
    </xf>
    <xf numFmtId="0" fontId="13" fillId="0" borderId="32" xfId="2" applyFont="1" applyBorder="1" applyAlignment="1">
      <alignment horizontal="center"/>
    </xf>
    <xf numFmtId="0" fontId="12" fillId="0" borderId="32" xfId="3" applyFont="1" applyBorder="1"/>
    <xf numFmtId="0" fontId="12" fillId="0" borderId="32" xfId="3" applyFont="1" applyBorder="1" applyAlignment="1">
      <alignment horizontal="center"/>
    </xf>
    <xf numFmtId="0" fontId="13" fillId="0" borderId="32" xfId="3" applyFont="1" applyBorder="1"/>
    <xf numFmtId="0" fontId="13" fillId="8" borderId="32" xfId="3" applyFont="1" applyFill="1" applyBorder="1" applyAlignment="1">
      <alignment horizontal="center"/>
    </xf>
    <xf numFmtId="0" fontId="15" fillId="0" borderId="0" xfId="3" applyFont="1"/>
    <xf numFmtId="3" fontId="12" fillId="0" borderId="33" xfId="3" applyNumberFormat="1" applyFont="1" applyBorder="1" applyAlignment="1">
      <alignment vertical="center" wrapText="1"/>
    </xf>
    <xf numFmtId="3" fontId="12" fillId="0" borderId="31" xfId="3" applyNumberFormat="1" applyFont="1" applyBorder="1" applyAlignment="1">
      <alignment vertical="center" wrapText="1"/>
    </xf>
    <xf numFmtId="3" fontId="12" fillId="0" borderId="0" xfId="3" applyNumberFormat="1" applyFont="1" applyAlignment="1">
      <alignment vertical="center" wrapText="1"/>
    </xf>
    <xf numFmtId="3" fontId="12" fillId="0" borderId="34" xfId="3" applyNumberFormat="1" applyFont="1" applyBorder="1" applyAlignment="1">
      <alignment vertical="center" wrapText="1"/>
    </xf>
    <xf numFmtId="4" fontId="7" fillId="0" borderId="31" xfId="3" applyNumberFormat="1" applyFont="1" applyBorder="1" applyAlignment="1">
      <alignment vertical="center" wrapText="1"/>
    </xf>
    <xf numFmtId="4" fontId="7" fillId="0" borderId="0" xfId="3" applyNumberFormat="1" applyFont="1" applyAlignment="1">
      <alignment vertical="center" wrapText="1"/>
    </xf>
    <xf numFmtId="3" fontId="7" fillId="0" borderId="35" xfId="3" applyNumberFormat="1" applyFont="1" applyBorder="1" applyAlignment="1">
      <alignment vertical="center" wrapText="1"/>
    </xf>
    <xf numFmtId="4" fontId="7" fillId="0" borderId="26" xfId="0" applyNumberFormat="1" applyFont="1" applyBorder="1" applyAlignment="1">
      <alignment vertical="center" wrapText="1"/>
    </xf>
    <xf numFmtId="0" fontId="13" fillId="0" borderId="13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/>
    </xf>
    <xf numFmtId="0" fontId="13" fillId="0" borderId="13" xfId="0" applyFont="1" applyFill="1" applyBorder="1"/>
    <xf numFmtId="0" fontId="13" fillId="0" borderId="14" xfId="0" applyFont="1" applyFill="1" applyBorder="1"/>
    <xf numFmtId="3" fontId="12" fillId="0" borderId="18" xfId="0" applyNumberFormat="1" applyFont="1" applyFill="1" applyBorder="1" applyAlignment="1">
      <alignment vertical="center" wrapText="1"/>
    </xf>
    <xf numFmtId="3" fontId="12" fillId="0" borderId="13" xfId="0" applyNumberFormat="1" applyFont="1" applyFill="1" applyBorder="1" applyAlignment="1">
      <alignment vertical="center" wrapText="1"/>
    </xf>
    <xf numFmtId="3" fontId="12" fillId="0" borderId="14" xfId="0" applyNumberFormat="1" applyFont="1" applyFill="1" applyBorder="1" applyAlignment="1">
      <alignment vertical="center" wrapText="1"/>
    </xf>
    <xf numFmtId="3" fontId="12" fillId="0" borderId="19" xfId="0" applyNumberFormat="1" applyFont="1" applyFill="1" applyBorder="1" applyAlignment="1">
      <alignment vertical="center" wrapText="1"/>
    </xf>
    <xf numFmtId="4" fontId="7" fillId="0" borderId="27" xfId="0" applyNumberFormat="1" applyFont="1" applyFill="1" applyBorder="1" applyAlignment="1">
      <alignment vertical="center" wrapText="1"/>
    </xf>
    <xf numFmtId="4" fontId="7" fillId="0" borderId="28" xfId="0" applyNumberFormat="1" applyFont="1" applyFill="1" applyBorder="1" applyAlignment="1">
      <alignment vertical="center" wrapText="1"/>
    </xf>
    <xf numFmtId="3" fontId="7" fillId="0" borderId="29" xfId="0" applyNumberFormat="1" applyFont="1" applyFill="1" applyBorder="1" applyAlignment="1">
      <alignment vertical="center" wrapText="1"/>
    </xf>
    <xf numFmtId="0" fontId="12" fillId="8" borderId="13" xfId="0" applyFont="1" applyFill="1" applyBorder="1"/>
    <xf numFmtId="3" fontId="13" fillId="8" borderId="18" xfId="6" applyNumberFormat="1" applyFont="1" applyFill="1" applyBorder="1" applyAlignment="1">
      <alignment vertical="center"/>
    </xf>
    <xf numFmtId="3" fontId="13" fillId="8" borderId="13" xfId="6" applyNumberFormat="1" applyFont="1" applyFill="1" applyBorder="1" applyAlignment="1">
      <alignment vertical="center"/>
    </xf>
    <xf numFmtId="3" fontId="13" fillId="8" borderId="14" xfId="6" applyNumberFormat="1" applyFont="1" applyFill="1" applyBorder="1" applyAlignment="1">
      <alignment vertical="center"/>
    </xf>
    <xf numFmtId="3" fontId="13" fillId="8" borderId="19" xfId="6" applyNumberFormat="1" applyFont="1" applyFill="1" applyBorder="1" applyAlignment="1">
      <alignment vertical="center"/>
    </xf>
    <xf numFmtId="4" fontId="16" fillId="8" borderId="27" xfId="6" applyNumberFormat="1" applyFont="1" applyFill="1" applyBorder="1" applyAlignment="1">
      <alignment vertical="center"/>
    </xf>
    <xf numFmtId="4" fontId="16" fillId="8" borderId="13" xfId="6" applyNumberFormat="1" applyFont="1" applyFill="1" applyBorder="1" applyAlignment="1">
      <alignment vertical="center"/>
    </xf>
    <xf numFmtId="4" fontId="16" fillId="8" borderId="14" xfId="6" applyNumberFormat="1" applyFont="1" applyFill="1" applyBorder="1" applyAlignment="1">
      <alignment vertical="center"/>
    </xf>
    <xf numFmtId="4" fontId="16" fillId="8" borderId="23" xfId="6" applyNumberFormat="1" applyFont="1" applyFill="1" applyBorder="1" applyAlignment="1">
      <alignment vertical="center"/>
    </xf>
    <xf numFmtId="0" fontId="12" fillId="8" borderId="18" xfId="0" applyFont="1" applyFill="1" applyBorder="1"/>
    <xf numFmtId="0" fontId="12" fillId="8" borderId="14" xfId="0" applyFont="1" applyFill="1" applyBorder="1"/>
    <xf numFmtId="0" fontId="12" fillId="8" borderId="19" xfId="0" applyFont="1" applyFill="1" applyBorder="1"/>
    <xf numFmtId="4" fontId="7" fillId="8" borderId="25" xfId="0" applyNumberFormat="1" applyFont="1" applyFill="1" applyBorder="1" applyAlignment="1">
      <alignment vertical="center" wrapText="1"/>
    </xf>
    <xf numFmtId="4" fontId="7" fillId="8" borderId="26" xfId="0" applyNumberFormat="1" applyFont="1" applyFill="1" applyBorder="1" applyAlignment="1">
      <alignment vertical="center" wrapText="1"/>
    </xf>
    <xf numFmtId="4" fontId="7" fillId="8" borderId="13" xfId="0" applyNumberFormat="1" applyFont="1" applyFill="1" applyBorder="1" applyAlignment="1">
      <alignment vertical="center" wrapText="1"/>
    </xf>
    <xf numFmtId="4" fontId="7" fillId="8" borderId="14" xfId="0" applyNumberFormat="1" applyFont="1" applyFill="1" applyBorder="1" applyAlignment="1">
      <alignment vertical="center" wrapText="1"/>
    </xf>
    <xf numFmtId="4" fontId="7" fillId="8" borderId="23" xfId="0" applyNumberFormat="1" applyFont="1" applyFill="1" applyBorder="1" applyAlignment="1">
      <alignment vertical="center" wrapText="1"/>
    </xf>
    <xf numFmtId="3" fontId="7" fillId="8" borderId="23" xfId="0" applyNumberFormat="1" applyFont="1" applyFill="1" applyBorder="1" applyAlignment="1">
      <alignment vertical="center" wrapText="1"/>
    </xf>
    <xf numFmtId="4" fontId="16" fillId="0" borderId="14" xfId="6" applyNumberFormat="1" applyFont="1" applyFill="1" applyBorder="1" applyAlignment="1">
      <alignment vertical="center"/>
    </xf>
    <xf numFmtId="4" fontId="16" fillId="0" borderId="23" xfId="6" applyNumberFormat="1" applyFont="1" applyFill="1" applyBorder="1" applyAlignment="1">
      <alignment vertical="center"/>
    </xf>
    <xf numFmtId="0" fontId="12" fillId="8" borderId="13" xfId="0" applyFont="1" applyFill="1" applyBorder="1" applyAlignment="1">
      <alignment horizontal="center"/>
    </xf>
    <xf numFmtId="3" fontId="13" fillId="8" borderId="36" xfId="6" applyNumberFormat="1" applyFont="1" applyFill="1" applyBorder="1" applyAlignment="1">
      <alignment vertical="center"/>
    </xf>
    <xf numFmtId="3" fontId="13" fillId="8" borderId="26" xfId="6" applyNumberFormat="1" applyFont="1" applyFill="1" applyBorder="1" applyAlignment="1">
      <alignment vertical="center"/>
    </xf>
    <xf numFmtId="3" fontId="13" fillId="8" borderId="28" xfId="6" applyNumberFormat="1" applyFont="1" applyFill="1" applyBorder="1" applyAlignment="1">
      <alignment vertical="center"/>
    </xf>
    <xf numFmtId="3" fontId="16" fillId="8" borderId="23" xfId="6" applyNumberFormat="1" applyFont="1" applyFill="1" applyBorder="1" applyAlignment="1">
      <alignment vertical="center"/>
    </xf>
    <xf numFmtId="0" fontId="16" fillId="8" borderId="23" xfId="6" applyFont="1" applyFill="1" applyBorder="1" applyAlignment="1">
      <alignment vertical="center"/>
    </xf>
    <xf numFmtId="0" fontId="12" fillId="0" borderId="13" xfId="6" applyFont="1" applyBorder="1" applyAlignment="1">
      <alignment horizontal="center" vertical="center"/>
    </xf>
    <xf numFmtId="0" fontId="13" fillId="0" borderId="13" xfId="6" applyFont="1" applyBorder="1" applyAlignment="1">
      <alignment horizontal="center" vertical="center"/>
    </xf>
    <xf numFmtId="0" fontId="13" fillId="0" borderId="13" xfId="6" applyFont="1" applyBorder="1" applyAlignment="1">
      <alignment vertical="center"/>
    </xf>
    <xf numFmtId="0" fontId="12" fillId="0" borderId="13" xfId="6" applyFont="1" applyBorder="1" applyAlignment="1">
      <alignment vertical="center"/>
    </xf>
    <xf numFmtId="0" fontId="13" fillId="0" borderId="14" xfId="6" applyFont="1" applyBorder="1" applyAlignment="1">
      <alignment vertical="center"/>
    </xf>
    <xf numFmtId="0" fontId="12" fillId="0" borderId="13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3" fillId="8" borderId="18" xfId="0" applyFont="1" applyFill="1" applyBorder="1"/>
    <xf numFmtId="0" fontId="13" fillId="8" borderId="13" xfId="0" applyFont="1" applyFill="1" applyBorder="1"/>
    <xf numFmtId="0" fontId="13" fillId="8" borderId="14" xfId="0" applyFont="1" applyFill="1" applyBorder="1"/>
    <xf numFmtId="0" fontId="13" fillId="8" borderId="19" xfId="0" applyFont="1" applyFill="1" applyBorder="1"/>
    <xf numFmtId="4" fontId="16" fillId="8" borderId="26" xfId="0" applyNumberFormat="1" applyFont="1" applyFill="1" applyBorder="1" applyAlignment="1">
      <alignment vertical="center" wrapText="1"/>
    </xf>
    <xf numFmtId="0" fontId="12" fillId="0" borderId="18" xfId="7" applyFont="1" applyBorder="1"/>
    <xf numFmtId="0" fontId="12" fillId="0" borderId="13" xfId="7" applyFont="1" applyBorder="1"/>
    <xf numFmtId="0" fontId="12" fillId="0" borderId="14" xfId="7" applyFont="1" applyBorder="1"/>
    <xf numFmtId="0" fontId="12" fillId="0" borderId="19" xfId="7" applyFont="1" applyBorder="1"/>
    <xf numFmtId="4" fontId="7" fillId="0" borderId="25" xfId="7" applyNumberFormat="1" applyFont="1" applyBorder="1" applyAlignment="1">
      <alignment vertical="center" wrapText="1"/>
    </xf>
    <xf numFmtId="4" fontId="7" fillId="0" borderId="26" xfId="7" applyNumberFormat="1" applyFont="1" applyBorder="1" applyAlignment="1">
      <alignment vertical="center" wrapText="1"/>
    </xf>
    <xf numFmtId="4" fontId="7" fillId="0" borderId="13" xfId="7" applyNumberFormat="1" applyFont="1" applyBorder="1" applyAlignment="1">
      <alignment vertical="center" wrapText="1"/>
    </xf>
    <xf numFmtId="4" fontId="7" fillId="0" borderId="14" xfId="7" applyNumberFormat="1" applyFont="1" applyBorder="1" applyAlignment="1">
      <alignment vertical="center" wrapText="1"/>
    </xf>
    <xf numFmtId="4" fontId="7" fillId="0" borderId="23" xfId="7" applyNumberFormat="1" applyFont="1" applyBorder="1" applyAlignment="1">
      <alignment vertical="center" wrapText="1"/>
    </xf>
    <xf numFmtId="3" fontId="7" fillId="0" borderId="23" xfId="7" applyNumberFormat="1" applyFont="1" applyBorder="1" applyAlignment="1">
      <alignment vertical="center" wrapText="1"/>
    </xf>
    <xf numFmtId="0" fontId="12" fillId="0" borderId="13" xfId="8" applyFont="1" applyBorder="1"/>
    <xf numFmtId="0" fontId="12" fillId="0" borderId="14" xfId="8" applyFont="1" applyBorder="1"/>
    <xf numFmtId="0" fontId="12" fillId="0" borderId="18" xfId="8" applyFont="1" applyBorder="1"/>
    <xf numFmtId="0" fontId="12" fillId="0" borderId="19" xfId="8" applyFont="1" applyBorder="1"/>
    <xf numFmtId="0" fontId="16" fillId="0" borderId="27" xfId="8" applyFont="1" applyBorder="1"/>
    <xf numFmtId="0" fontId="16" fillId="0" borderId="13" xfId="8" applyFont="1" applyBorder="1"/>
    <xf numFmtId="2" fontId="16" fillId="0" borderId="13" xfId="8" applyNumberFormat="1" applyFont="1" applyBorder="1"/>
    <xf numFmtId="2" fontId="16" fillId="0" borderId="14" xfId="8" applyNumberFormat="1" applyFont="1" applyBorder="1"/>
    <xf numFmtId="2" fontId="16" fillId="0" borderId="23" xfId="8" applyNumberFormat="1" applyFont="1" applyBorder="1"/>
    <xf numFmtId="0" fontId="12" fillId="0" borderId="13" xfId="9" applyFont="1" applyBorder="1"/>
    <xf numFmtId="1" fontId="12" fillId="8" borderId="13" xfId="9" applyNumberFormat="1" applyFont="1" applyFill="1" applyBorder="1"/>
    <xf numFmtId="1" fontId="12" fillId="8" borderId="14" xfId="9" applyNumberFormat="1" applyFont="1" applyFill="1" applyBorder="1"/>
    <xf numFmtId="0" fontId="12" fillId="0" borderId="18" xfId="9" applyFont="1" applyBorder="1"/>
    <xf numFmtId="0" fontId="12" fillId="0" borderId="19" xfId="9" applyFont="1" applyBorder="1"/>
    <xf numFmtId="0" fontId="16" fillId="0" borderId="27" xfId="9" applyFont="1" applyBorder="1"/>
    <xf numFmtId="0" fontId="16" fillId="0" borderId="13" xfId="9" applyFont="1" applyBorder="1"/>
    <xf numFmtId="2" fontId="16" fillId="0" borderId="13" xfId="9" applyNumberFormat="1" applyFont="1" applyBorder="1"/>
    <xf numFmtId="2" fontId="16" fillId="0" borderId="14" xfId="9" applyNumberFormat="1" applyFont="1" applyBorder="1"/>
    <xf numFmtId="2" fontId="16" fillId="0" borderId="23" xfId="9" applyNumberFormat="1" applyFont="1" applyBorder="1"/>
    <xf numFmtId="0" fontId="13" fillId="0" borderId="13" xfId="10" applyFont="1" applyBorder="1"/>
    <xf numFmtId="0" fontId="13" fillId="8" borderId="13" xfId="10" applyFont="1" applyFill="1" applyBorder="1"/>
    <xf numFmtId="0" fontId="13" fillId="8" borderId="14" xfId="10" applyFont="1" applyFill="1" applyBorder="1"/>
    <xf numFmtId="0" fontId="13" fillId="0" borderId="18" xfId="10" applyFont="1" applyBorder="1"/>
    <xf numFmtId="0" fontId="13" fillId="0" borderId="19" xfId="10" applyFont="1" applyBorder="1"/>
    <xf numFmtId="0" fontId="16" fillId="0" borderId="27" xfId="10" applyFont="1" applyBorder="1"/>
    <xf numFmtId="0" fontId="16" fillId="0" borderId="13" xfId="10" applyFont="1" applyBorder="1"/>
    <xf numFmtId="2" fontId="16" fillId="0" borderId="13" xfId="10" applyNumberFormat="1" applyFont="1" applyBorder="1"/>
    <xf numFmtId="2" fontId="16" fillId="0" borderId="14" xfId="10" applyNumberFormat="1" applyFont="1" applyBorder="1"/>
    <xf numFmtId="2" fontId="16" fillId="0" borderId="23" xfId="10" applyNumberFormat="1" applyFont="1" applyBorder="1"/>
    <xf numFmtId="0" fontId="12" fillId="0" borderId="13" xfId="11" applyFont="1" applyBorder="1"/>
    <xf numFmtId="0" fontId="17" fillId="8" borderId="13" xfId="11" applyFont="1" applyFill="1" applyBorder="1"/>
    <xf numFmtId="0" fontId="17" fillId="8" borderId="14" xfId="11" applyFont="1" applyFill="1" applyBorder="1"/>
    <xf numFmtId="0" fontId="12" fillId="0" borderId="18" xfId="11" applyFont="1" applyBorder="1"/>
    <xf numFmtId="0" fontId="12" fillId="0" borderId="19" xfId="11" applyFont="1" applyBorder="1"/>
    <xf numFmtId="0" fontId="16" fillId="0" borderId="27" xfId="11" applyFont="1" applyBorder="1"/>
    <xf numFmtId="0" fontId="16" fillId="0" borderId="13" xfId="11" applyFont="1" applyBorder="1"/>
    <xf numFmtId="2" fontId="16" fillId="0" borderId="13" xfId="11" applyNumberFormat="1" applyFont="1" applyBorder="1"/>
    <xf numFmtId="2" fontId="16" fillId="0" borderId="14" xfId="11" applyNumberFormat="1" applyFont="1" applyBorder="1"/>
    <xf numFmtId="2" fontId="16" fillId="0" borderId="23" xfId="11" applyNumberFormat="1" applyFont="1" applyBorder="1"/>
    <xf numFmtId="0" fontId="12" fillId="0" borderId="14" xfId="9" applyFont="1" applyBorder="1"/>
    <xf numFmtId="0" fontId="12" fillId="0" borderId="13" xfId="12" applyFont="1" applyBorder="1"/>
    <xf numFmtId="0" fontId="17" fillId="8" borderId="13" xfId="12" applyFont="1" applyFill="1" applyBorder="1"/>
    <xf numFmtId="0" fontId="13" fillId="8" borderId="13" xfId="12" applyFont="1" applyFill="1" applyBorder="1"/>
    <xf numFmtId="0" fontId="13" fillId="8" borderId="14" xfId="12" applyFont="1" applyFill="1" applyBorder="1"/>
    <xf numFmtId="0" fontId="12" fillId="0" borderId="18" xfId="12" applyFont="1" applyBorder="1"/>
    <xf numFmtId="0" fontId="12" fillId="0" borderId="19" xfId="12" applyFont="1" applyBorder="1"/>
    <xf numFmtId="0" fontId="16" fillId="0" borderId="27" xfId="12" applyFont="1" applyBorder="1"/>
    <xf numFmtId="0" fontId="16" fillId="0" borderId="13" xfId="12" applyFont="1" applyBorder="1"/>
    <xf numFmtId="2" fontId="16" fillId="0" borderId="13" xfId="12" applyNumberFormat="1" applyFont="1" applyBorder="1"/>
    <xf numFmtId="2" fontId="16" fillId="0" borderId="14" xfId="12" applyNumberFormat="1" applyFont="1" applyBorder="1"/>
    <xf numFmtId="2" fontId="16" fillId="0" borderId="23" xfId="12" applyNumberFormat="1" applyFont="1" applyBorder="1"/>
    <xf numFmtId="0" fontId="16" fillId="8" borderId="27" xfId="0" applyFont="1" applyFill="1" applyBorder="1"/>
    <xf numFmtId="0" fontId="16" fillId="8" borderId="13" xfId="0" applyFont="1" applyFill="1" applyBorder="1"/>
    <xf numFmtId="2" fontId="16" fillId="8" borderId="13" xfId="0" applyNumberFormat="1" applyFont="1" applyFill="1" applyBorder="1"/>
    <xf numFmtId="2" fontId="16" fillId="8" borderId="14" xfId="0" applyNumberFormat="1" applyFont="1" applyFill="1" applyBorder="1"/>
    <xf numFmtId="2" fontId="16" fillId="8" borderId="23" xfId="0" applyNumberFormat="1" applyFont="1" applyFill="1" applyBorder="1"/>
    <xf numFmtId="0" fontId="16" fillId="0" borderId="27" xfId="13" applyFont="1" applyBorder="1"/>
    <xf numFmtId="0" fontId="16" fillId="0" borderId="13" xfId="13" applyFont="1" applyBorder="1"/>
    <xf numFmtId="2" fontId="16" fillId="0" borderId="13" xfId="13" applyNumberFormat="1" applyFont="1" applyBorder="1"/>
    <xf numFmtId="2" fontId="16" fillId="0" borderId="14" xfId="13" applyNumberFormat="1" applyFont="1" applyBorder="1"/>
    <xf numFmtId="2" fontId="16" fillId="0" borderId="23" xfId="13" applyNumberFormat="1" applyFont="1" applyBorder="1"/>
    <xf numFmtId="0" fontId="17" fillId="8" borderId="13" xfId="9" applyFont="1" applyFill="1" applyBorder="1"/>
    <xf numFmtId="0" fontId="17" fillId="8" borderId="14" xfId="9" applyFont="1" applyFill="1" applyBorder="1"/>
    <xf numFmtId="2" fontId="12" fillId="0" borderId="19" xfId="9" applyNumberFormat="1" applyFont="1" applyBorder="1"/>
    <xf numFmtId="2" fontId="16" fillId="0" borderId="27" xfId="9" applyNumberFormat="1" applyFont="1" applyBorder="1"/>
    <xf numFmtId="4" fontId="16" fillId="0" borderId="13" xfId="9" applyNumberFormat="1" applyFont="1" applyBorder="1"/>
    <xf numFmtId="0" fontId="12" fillId="0" borderId="13" xfId="14" applyFont="1" applyBorder="1"/>
    <xf numFmtId="0" fontId="17" fillId="8" borderId="13" xfId="14" applyFont="1" applyFill="1" applyBorder="1"/>
    <xf numFmtId="0" fontId="12" fillId="8" borderId="13" xfId="14" applyFont="1" applyFill="1" applyBorder="1"/>
    <xf numFmtId="0" fontId="12" fillId="8" borderId="14" xfId="14" applyFont="1" applyFill="1" applyBorder="1"/>
    <xf numFmtId="0" fontId="12" fillId="0" borderId="18" xfId="14" applyFont="1" applyBorder="1"/>
    <xf numFmtId="0" fontId="12" fillId="0" borderId="19" xfId="14" applyFont="1" applyBorder="1"/>
    <xf numFmtId="0" fontId="16" fillId="0" borderId="27" xfId="14" applyFont="1" applyBorder="1"/>
    <xf numFmtId="0" fontId="16" fillId="0" borderId="13" xfId="14" applyFont="1" applyBorder="1"/>
    <xf numFmtId="2" fontId="16" fillId="0" borderId="13" xfId="14" applyNumberFormat="1" applyFont="1" applyBorder="1"/>
    <xf numFmtId="2" fontId="16" fillId="0" borderId="14" xfId="14" applyNumberFormat="1" applyFont="1" applyBorder="1"/>
    <xf numFmtId="2" fontId="16" fillId="0" borderId="23" xfId="14" applyNumberFormat="1" applyFont="1" applyBorder="1"/>
    <xf numFmtId="0" fontId="17" fillId="8" borderId="13" xfId="3" applyFont="1" applyFill="1" applyBorder="1"/>
    <xf numFmtId="0" fontId="17" fillId="8" borderId="14" xfId="3" applyFont="1" applyFill="1" applyBorder="1"/>
    <xf numFmtId="0" fontId="12" fillId="0" borderId="18" xfId="3" applyFont="1" applyBorder="1"/>
    <xf numFmtId="0" fontId="12" fillId="0" borderId="19" xfId="3" applyFont="1" applyBorder="1"/>
    <xf numFmtId="0" fontId="16" fillId="0" borderId="27" xfId="3" applyFont="1" applyBorder="1"/>
    <xf numFmtId="0" fontId="16" fillId="0" borderId="13" xfId="3" applyFont="1" applyBorder="1"/>
    <xf numFmtId="2" fontId="16" fillId="0" borderId="13" xfId="3" applyNumberFormat="1" applyFont="1" applyBorder="1"/>
    <xf numFmtId="2" fontId="16" fillId="0" borderId="14" xfId="3" applyNumberFormat="1" applyFont="1" applyBorder="1"/>
    <xf numFmtId="2" fontId="16" fillId="0" borderId="23" xfId="3" applyNumberFormat="1" applyFont="1" applyBorder="1"/>
    <xf numFmtId="2" fontId="7" fillId="8" borderId="23" xfId="0" applyNumberFormat="1" applyFont="1" applyFill="1" applyBorder="1" applyAlignment="1">
      <alignment vertical="center" wrapText="1"/>
    </xf>
    <xf numFmtId="0" fontId="13" fillId="8" borderId="13" xfId="11" applyFont="1" applyFill="1" applyBorder="1"/>
    <xf numFmtId="0" fontId="13" fillId="8" borderId="14" xfId="11" applyFont="1" applyFill="1" applyBorder="1"/>
    <xf numFmtId="0" fontId="12" fillId="0" borderId="13" xfId="15" applyFont="1" applyBorder="1"/>
    <xf numFmtId="0" fontId="12" fillId="0" borderId="14" xfId="15" applyFont="1" applyBorder="1"/>
    <xf numFmtId="0" fontId="12" fillId="0" borderId="18" xfId="15" applyFont="1" applyBorder="1"/>
    <xf numFmtId="0" fontId="12" fillId="0" borderId="19" xfId="15" applyFont="1" applyBorder="1"/>
    <xf numFmtId="0" fontId="16" fillId="0" borderId="27" xfId="15" applyFont="1" applyBorder="1"/>
    <xf numFmtId="0" fontId="16" fillId="0" borderId="13" xfId="15" applyFont="1" applyBorder="1"/>
    <xf numFmtId="2" fontId="16" fillId="0" borderId="13" xfId="15" applyNumberFormat="1" applyFont="1" applyBorder="1"/>
    <xf numFmtId="2" fontId="16" fillId="0" borderId="14" xfId="15" applyNumberFormat="1" applyFont="1" applyBorder="1"/>
    <xf numFmtId="2" fontId="16" fillId="0" borderId="23" xfId="15" applyNumberFormat="1" applyFont="1" applyBorder="1"/>
    <xf numFmtId="0" fontId="12" fillId="0" borderId="13" xfId="16" applyFont="1" applyBorder="1"/>
    <xf numFmtId="0" fontId="17" fillId="8" borderId="13" xfId="16" applyFont="1" applyFill="1" applyBorder="1"/>
    <xf numFmtId="0" fontId="17" fillId="8" borderId="14" xfId="16" applyFont="1" applyFill="1" applyBorder="1"/>
    <xf numFmtId="0" fontId="12" fillId="0" borderId="18" xfId="16" applyFont="1" applyBorder="1"/>
    <xf numFmtId="0" fontId="12" fillId="0" borderId="19" xfId="16" applyFont="1" applyBorder="1"/>
    <xf numFmtId="0" fontId="16" fillId="0" borderId="27" xfId="16" applyFont="1" applyBorder="1"/>
    <xf numFmtId="0" fontId="16" fillId="0" borderId="13" xfId="16" applyFont="1" applyBorder="1"/>
    <xf numFmtId="2" fontId="16" fillId="0" borderId="13" xfId="16" applyNumberFormat="1" applyFont="1" applyBorder="1"/>
    <xf numFmtId="2" fontId="16" fillId="0" borderId="14" xfId="16" applyNumberFormat="1" applyFont="1" applyBorder="1"/>
    <xf numFmtId="2" fontId="16" fillId="0" borderId="23" xfId="16" applyNumberFormat="1" applyFont="1" applyBorder="1"/>
    <xf numFmtId="0" fontId="16" fillId="0" borderId="18" xfId="0" applyFont="1" applyBorder="1"/>
    <xf numFmtId="0" fontId="16" fillId="0" borderId="13" xfId="0" applyFont="1" applyBorder="1"/>
    <xf numFmtId="0" fontId="16" fillId="0" borderId="14" xfId="0" applyFont="1" applyBorder="1"/>
    <xf numFmtId="0" fontId="16" fillId="0" borderId="19" xfId="0" applyFont="1" applyBorder="1"/>
    <xf numFmtId="4" fontId="16" fillId="0" borderId="25" xfId="0" applyNumberFormat="1" applyFont="1" applyBorder="1" applyAlignment="1">
      <alignment vertical="center" wrapText="1"/>
    </xf>
    <xf numFmtId="4" fontId="16" fillId="0" borderId="26" xfId="0" applyNumberFormat="1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 wrapText="1"/>
    </xf>
    <xf numFmtId="4" fontId="16" fillId="0" borderId="14" xfId="0" applyNumberFormat="1" applyFont="1" applyBorder="1" applyAlignment="1">
      <alignment vertical="center" wrapText="1"/>
    </xf>
    <xf numFmtId="4" fontId="16" fillId="0" borderId="23" xfId="0" applyNumberFormat="1" applyFont="1" applyBorder="1" applyAlignment="1">
      <alignment vertical="center" wrapText="1"/>
    </xf>
    <xf numFmtId="3" fontId="16" fillId="0" borderId="23" xfId="0" applyNumberFormat="1" applyFont="1" applyBorder="1" applyAlignment="1">
      <alignment vertical="center" wrapText="1"/>
    </xf>
    <xf numFmtId="4" fontId="12" fillId="0" borderId="13" xfId="9" applyNumberFormat="1" applyFont="1" applyBorder="1"/>
    <xf numFmtId="4" fontId="17" fillId="8" borderId="13" xfId="9" applyNumberFormat="1" applyFont="1" applyFill="1" applyBorder="1"/>
    <xf numFmtId="4" fontId="17" fillId="8" borderId="14" xfId="9" applyNumberFormat="1" applyFont="1" applyFill="1" applyBorder="1"/>
    <xf numFmtId="4" fontId="12" fillId="0" borderId="18" xfId="9" applyNumberFormat="1" applyFont="1" applyBorder="1"/>
    <xf numFmtId="4" fontId="12" fillId="0" borderId="19" xfId="9" applyNumberFormat="1" applyFont="1" applyBorder="1"/>
    <xf numFmtId="4" fontId="16" fillId="0" borderId="27" xfId="9" applyNumberFormat="1" applyFont="1" applyBorder="1"/>
    <xf numFmtId="4" fontId="16" fillId="0" borderId="14" xfId="9" applyNumberFormat="1" applyFont="1" applyBorder="1"/>
    <xf numFmtId="4" fontId="16" fillId="0" borderId="23" xfId="9" applyNumberFormat="1" applyFont="1" applyBorder="1"/>
    <xf numFmtId="0" fontId="12" fillId="0" borderId="13" xfId="2" applyFont="1" applyBorder="1"/>
    <xf numFmtId="0" fontId="17" fillId="8" borderId="13" xfId="2" applyFont="1" applyFill="1" applyBorder="1"/>
    <xf numFmtId="0" fontId="17" fillId="8" borderId="14" xfId="2" applyFont="1" applyFill="1" applyBorder="1"/>
    <xf numFmtId="0" fontId="12" fillId="0" borderId="18" xfId="2" applyFont="1" applyBorder="1"/>
    <xf numFmtId="0" fontId="12" fillId="0" borderId="19" xfId="2" applyFont="1" applyBorder="1"/>
    <xf numFmtId="0" fontId="16" fillId="0" borderId="27" xfId="2" applyFont="1" applyBorder="1"/>
    <xf numFmtId="0" fontId="16" fillId="0" borderId="13" xfId="2" applyFont="1" applyBorder="1"/>
    <xf numFmtId="2" fontId="16" fillId="0" borderId="13" xfId="2" applyNumberFormat="1" applyFont="1" applyBorder="1"/>
    <xf numFmtId="2" fontId="16" fillId="0" borderId="14" xfId="2" applyNumberFormat="1" applyFont="1" applyBorder="1"/>
    <xf numFmtId="2" fontId="16" fillId="0" borderId="23" xfId="2" applyNumberFormat="1" applyFont="1" applyBorder="1"/>
    <xf numFmtId="0" fontId="13" fillId="0" borderId="13" xfId="17" applyFont="1" applyBorder="1"/>
    <xf numFmtId="0" fontId="13" fillId="8" borderId="13" xfId="17" applyFont="1" applyFill="1" applyBorder="1"/>
    <xf numFmtId="0" fontId="13" fillId="8" borderId="14" xfId="17" applyFont="1" applyFill="1" applyBorder="1"/>
    <xf numFmtId="0" fontId="13" fillId="0" borderId="18" xfId="17" applyFont="1" applyBorder="1"/>
    <xf numFmtId="0" fontId="13" fillId="0" borderId="19" xfId="17" applyFont="1" applyBorder="1"/>
    <xf numFmtId="0" fontId="16" fillId="0" borderId="27" xfId="17" applyFont="1" applyBorder="1"/>
    <xf numFmtId="0" fontId="16" fillId="0" borderId="13" xfId="17" applyFont="1" applyBorder="1"/>
    <xf numFmtId="2" fontId="16" fillId="0" borderId="13" xfId="17" applyNumberFormat="1" applyFont="1" applyBorder="1"/>
    <xf numFmtId="2" fontId="16" fillId="0" borderId="14" xfId="17" applyNumberFormat="1" applyFont="1" applyBorder="1"/>
    <xf numFmtId="2" fontId="16" fillId="0" borderId="23" xfId="17" applyNumberFormat="1" applyFont="1" applyBorder="1"/>
    <xf numFmtId="0" fontId="12" fillId="0" borderId="13" xfId="17" applyFont="1" applyBorder="1"/>
    <xf numFmtId="0" fontId="17" fillId="8" borderId="13" xfId="17" applyFont="1" applyFill="1" applyBorder="1"/>
    <xf numFmtId="0" fontId="17" fillId="8" borderId="14" xfId="17" applyFont="1" applyFill="1" applyBorder="1"/>
    <xf numFmtId="0" fontId="12" fillId="0" borderId="18" xfId="17" applyFont="1" applyBorder="1"/>
    <xf numFmtId="0" fontId="12" fillId="0" borderId="19" xfId="17" applyFont="1" applyBorder="1"/>
    <xf numFmtId="3" fontId="12" fillId="0" borderId="18" xfId="0" applyNumberFormat="1" applyFont="1" applyBorder="1" applyAlignment="1">
      <alignment vertical="center"/>
    </xf>
    <xf numFmtId="3" fontId="12" fillId="0" borderId="13" xfId="0" applyNumberFormat="1" applyFont="1" applyBorder="1" applyAlignment="1">
      <alignment vertical="center"/>
    </xf>
    <xf numFmtId="3" fontId="12" fillId="0" borderId="14" xfId="0" applyNumberFormat="1" applyFont="1" applyBorder="1" applyAlignment="1">
      <alignment vertical="center"/>
    </xf>
    <xf numFmtId="3" fontId="12" fillId="0" borderId="19" xfId="0" applyNumberFormat="1" applyFont="1" applyBorder="1" applyAlignment="1">
      <alignment vertical="center"/>
    </xf>
    <xf numFmtId="4" fontId="7" fillId="0" borderId="25" xfId="0" applyNumberFormat="1" applyFont="1" applyBorder="1" applyAlignment="1">
      <alignment vertical="center"/>
    </xf>
    <xf numFmtId="4" fontId="7" fillId="0" borderId="26" xfId="0" applyNumberFormat="1" applyFont="1" applyBorder="1" applyAlignment="1">
      <alignment vertical="center"/>
    </xf>
    <xf numFmtId="4" fontId="7" fillId="0" borderId="28" xfId="0" applyNumberFormat="1" applyFont="1" applyBorder="1" applyAlignment="1">
      <alignment vertical="center"/>
    </xf>
    <xf numFmtId="4" fontId="7" fillId="0" borderId="23" xfId="0" applyNumberFormat="1" applyFont="1" applyBorder="1" applyAlignment="1">
      <alignment vertical="center"/>
    </xf>
    <xf numFmtId="3" fontId="7" fillId="0" borderId="29" xfId="0" applyNumberFormat="1" applyFont="1" applyBorder="1" applyAlignment="1">
      <alignment vertical="center"/>
    </xf>
    <xf numFmtId="0" fontId="12" fillId="0" borderId="13" xfId="18" applyFont="1" applyBorder="1"/>
    <xf numFmtId="0" fontId="17" fillId="8" borderId="13" xfId="18" applyFont="1" applyFill="1" applyBorder="1"/>
    <xf numFmtId="0" fontId="17" fillId="8" borderId="14" xfId="18" applyFont="1" applyFill="1" applyBorder="1"/>
    <xf numFmtId="0" fontId="12" fillId="0" borderId="18" xfId="18" applyFont="1" applyBorder="1"/>
    <xf numFmtId="0" fontId="12" fillId="0" borderId="19" xfId="18" applyFont="1" applyBorder="1"/>
    <xf numFmtId="0" fontId="16" fillId="0" borderId="27" xfId="18" applyFont="1" applyBorder="1"/>
    <xf numFmtId="0" fontId="16" fillId="0" borderId="13" xfId="18" applyFont="1" applyBorder="1"/>
    <xf numFmtId="2" fontId="16" fillId="0" borderId="13" xfId="18" applyNumberFormat="1" applyFont="1" applyBorder="1"/>
    <xf numFmtId="2" fontId="16" fillId="0" borderId="14" xfId="18" applyNumberFormat="1" applyFont="1" applyBorder="1"/>
    <xf numFmtId="2" fontId="16" fillId="0" borderId="23" xfId="18" applyNumberFormat="1" applyFont="1" applyBorder="1"/>
    <xf numFmtId="0" fontId="12" fillId="8" borderId="13" xfId="9" applyFont="1" applyFill="1" applyBorder="1"/>
    <xf numFmtId="0" fontId="12" fillId="8" borderId="14" xfId="9" applyFont="1" applyFill="1" applyBorder="1"/>
    <xf numFmtId="0" fontId="7" fillId="0" borderId="27" xfId="9" applyFont="1" applyBorder="1"/>
    <xf numFmtId="0" fontId="7" fillId="0" borderId="13" xfId="9" applyFont="1" applyBorder="1"/>
    <xf numFmtId="2" fontId="7" fillId="0" borderId="13" xfId="9" applyNumberFormat="1" applyFont="1" applyBorder="1"/>
    <xf numFmtId="2" fontId="7" fillId="0" borderId="14" xfId="9" applyNumberFormat="1" applyFont="1" applyBorder="1"/>
    <xf numFmtId="2" fontId="7" fillId="0" borderId="23" xfId="9" applyNumberFormat="1" applyFont="1" applyBorder="1"/>
    <xf numFmtId="3" fontId="12" fillId="0" borderId="18" xfId="11" applyNumberFormat="1" applyFont="1" applyBorder="1" applyAlignment="1">
      <alignment vertical="center" wrapText="1"/>
    </xf>
    <xf numFmtId="3" fontId="12" fillId="0" borderId="13" xfId="11" applyNumberFormat="1" applyFont="1" applyBorder="1" applyAlignment="1">
      <alignment vertical="center" wrapText="1"/>
    </xf>
    <xf numFmtId="0" fontId="12" fillId="0" borderId="13" xfId="19" applyFont="1" applyBorder="1"/>
    <xf numFmtId="0" fontId="17" fillId="8" borderId="13" xfId="19" applyFont="1" applyFill="1" applyBorder="1"/>
    <xf numFmtId="0" fontId="13" fillId="8" borderId="13" xfId="19" applyFont="1" applyFill="1" applyBorder="1"/>
    <xf numFmtId="0" fontId="17" fillId="8" borderId="14" xfId="19" applyFont="1" applyFill="1" applyBorder="1"/>
    <xf numFmtId="0" fontId="12" fillId="0" borderId="18" xfId="19" applyFont="1" applyBorder="1"/>
    <xf numFmtId="0" fontId="12" fillId="0" borderId="19" xfId="19" applyFont="1" applyBorder="1"/>
    <xf numFmtId="0" fontId="16" fillId="0" borderId="27" xfId="19" applyFont="1" applyBorder="1"/>
    <xf numFmtId="0" fontId="16" fillId="0" borderId="13" xfId="19" applyFont="1" applyBorder="1"/>
    <xf numFmtId="2" fontId="16" fillId="0" borderId="13" xfId="19" applyNumberFormat="1" applyFont="1" applyBorder="1"/>
    <xf numFmtId="2" fontId="16" fillId="0" borderId="14" xfId="19" applyNumberFormat="1" applyFont="1" applyBorder="1"/>
    <xf numFmtId="2" fontId="16" fillId="0" borderId="23" xfId="19" applyNumberFormat="1" applyFont="1" applyBorder="1"/>
    <xf numFmtId="3" fontId="7" fillId="0" borderId="29" xfId="11" applyNumberFormat="1" applyFont="1" applyBorder="1" applyAlignment="1">
      <alignment vertical="center" wrapText="1"/>
    </xf>
    <xf numFmtId="3" fontId="12" fillId="0" borderId="18" xfId="20" applyNumberFormat="1" applyFont="1" applyBorder="1" applyAlignment="1">
      <alignment vertical="center" wrapText="1"/>
    </xf>
    <xf numFmtId="3" fontId="12" fillId="0" borderId="13" xfId="20" applyNumberFormat="1" applyFont="1" applyBorder="1" applyAlignment="1">
      <alignment vertical="center" wrapText="1"/>
    </xf>
    <xf numFmtId="3" fontId="7" fillId="0" borderId="29" xfId="20" applyNumberFormat="1" applyFont="1" applyBorder="1" applyAlignment="1">
      <alignment vertical="center" wrapText="1"/>
    </xf>
    <xf numFmtId="0" fontId="12" fillId="0" borderId="13" xfId="10" applyFont="1" applyBorder="1"/>
    <xf numFmtId="0" fontId="17" fillId="8" borderId="13" xfId="10" applyFont="1" applyFill="1" applyBorder="1"/>
    <xf numFmtId="0" fontId="17" fillId="8" borderId="14" xfId="10" applyFont="1" applyFill="1" applyBorder="1"/>
    <xf numFmtId="0" fontId="12" fillId="0" borderId="18" xfId="10" applyFont="1" applyBorder="1"/>
    <xf numFmtId="0" fontId="12" fillId="0" borderId="19" xfId="10" applyFont="1" applyBorder="1"/>
    <xf numFmtId="3" fontId="12" fillId="0" borderId="18" xfId="21" applyNumberFormat="1" applyFont="1" applyBorder="1" applyAlignment="1">
      <alignment vertical="center" wrapText="1"/>
    </xf>
    <xf numFmtId="3" fontId="12" fillId="0" borderId="13" xfId="21" applyNumberFormat="1" applyFont="1" applyBorder="1" applyAlignment="1">
      <alignment vertical="center" wrapText="1"/>
    </xf>
    <xf numFmtId="3" fontId="12" fillId="0" borderId="14" xfId="21" applyNumberFormat="1" applyFont="1" applyBorder="1" applyAlignment="1">
      <alignment vertical="center" wrapText="1"/>
    </xf>
    <xf numFmtId="3" fontId="12" fillId="0" borderId="19" xfId="21" applyNumberFormat="1" applyFont="1" applyBorder="1" applyAlignment="1">
      <alignment vertical="center" wrapText="1"/>
    </xf>
    <xf numFmtId="4" fontId="7" fillId="0" borderId="27" xfId="21" applyNumberFormat="1" applyFont="1" applyBorder="1" applyAlignment="1">
      <alignment vertical="center" wrapText="1"/>
    </xf>
    <xf numFmtId="4" fontId="7" fillId="0" borderId="13" xfId="21" applyNumberFormat="1" applyFont="1" applyBorder="1" applyAlignment="1">
      <alignment vertical="center" wrapText="1"/>
    </xf>
    <xf numFmtId="4" fontId="7" fillId="0" borderId="26" xfId="21" applyNumberFormat="1" applyFont="1" applyBorder="1" applyAlignment="1">
      <alignment vertical="center" wrapText="1"/>
    </xf>
    <xf numFmtId="4" fontId="7" fillId="0" borderId="28" xfId="21" applyNumberFormat="1" applyFont="1" applyBorder="1" applyAlignment="1">
      <alignment vertical="center" wrapText="1"/>
    </xf>
    <xf numFmtId="4" fontId="7" fillId="0" borderId="23" xfId="21" applyNumberFormat="1" applyFont="1" applyBorder="1" applyAlignment="1">
      <alignment vertical="center" wrapText="1"/>
    </xf>
    <xf numFmtId="3" fontId="7" fillId="0" borderId="29" xfId="21" applyNumberFormat="1" applyFont="1" applyBorder="1" applyAlignment="1">
      <alignment vertical="center" wrapText="1"/>
    </xf>
    <xf numFmtId="0" fontId="12" fillId="8" borderId="18" xfId="0" applyFont="1" applyFill="1" applyBorder="1" applyAlignment="1">
      <alignment vertical="center"/>
    </xf>
    <xf numFmtId="0" fontId="12" fillId="8" borderId="13" xfId="0" applyFont="1" applyFill="1" applyBorder="1" applyAlignment="1">
      <alignment vertical="center"/>
    </xf>
    <xf numFmtId="0" fontId="12" fillId="8" borderId="14" xfId="0" applyFont="1" applyFill="1" applyBorder="1" applyAlignment="1">
      <alignment vertical="center"/>
    </xf>
    <xf numFmtId="0" fontId="12" fillId="8" borderId="19" xfId="0" applyFont="1" applyFill="1" applyBorder="1" applyAlignment="1">
      <alignment vertical="center"/>
    </xf>
    <xf numFmtId="0" fontId="12" fillId="0" borderId="13" xfId="13" applyFont="1" applyBorder="1"/>
    <xf numFmtId="0" fontId="17" fillId="8" borderId="13" xfId="13" applyFont="1" applyFill="1" applyBorder="1"/>
    <xf numFmtId="0" fontId="17" fillId="8" borderId="14" xfId="13" applyFont="1" applyFill="1" applyBorder="1"/>
    <xf numFmtId="0" fontId="12" fillId="0" borderId="18" xfId="13" applyFont="1" applyBorder="1"/>
    <xf numFmtId="0" fontId="12" fillId="0" borderId="19" xfId="13" applyFont="1" applyBorder="1"/>
    <xf numFmtId="3" fontId="12" fillId="0" borderId="18" xfId="22" applyNumberFormat="1" applyFont="1" applyBorder="1" applyAlignment="1">
      <alignment vertical="center" wrapText="1"/>
    </xf>
    <xf numFmtId="3" fontId="12" fillId="0" borderId="13" xfId="22" applyNumberFormat="1" applyFont="1" applyBorder="1" applyAlignment="1">
      <alignment vertical="center" wrapText="1"/>
    </xf>
    <xf numFmtId="3" fontId="12" fillId="0" borderId="14" xfId="22" applyNumberFormat="1" applyFont="1" applyBorder="1" applyAlignment="1">
      <alignment vertical="center" wrapText="1"/>
    </xf>
    <xf numFmtId="3" fontId="12" fillId="0" borderId="19" xfId="22" applyNumberFormat="1" applyFont="1" applyBorder="1" applyAlignment="1">
      <alignment vertical="center" wrapText="1"/>
    </xf>
    <xf numFmtId="4" fontId="7" fillId="0" borderId="27" xfId="22" applyNumberFormat="1" applyFont="1" applyBorder="1" applyAlignment="1">
      <alignment vertical="center" wrapText="1"/>
    </xf>
    <xf numFmtId="4" fontId="7" fillId="0" borderId="13" xfId="22" applyNumberFormat="1" applyFont="1" applyBorder="1" applyAlignment="1">
      <alignment vertical="center" wrapText="1"/>
    </xf>
    <xf numFmtId="4" fontId="7" fillId="0" borderId="26" xfId="22" applyNumberFormat="1" applyFont="1" applyBorder="1" applyAlignment="1">
      <alignment vertical="center" wrapText="1"/>
    </xf>
    <xf numFmtId="4" fontId="7" fillId="0" borderId="28" xfId="22" applyNumberFormat="1" applyFont="1" applyBorder="1" applyAlignment="1">
      <alignment vertical="center" wrapText="1"/>
    </xf>
    <xf numFmtId="4" fontId="7" fillId="0" borderId="23" xfId="22" applyNumberFormat="1" applyFont="1" applyBorder="1" applyAlignment="1">
      <alignment vertical="center" wrapText="1"/>
    </xf>
    <xf numFmtId="3" fontId="7" fillId="0" borderId="29" xfId="22" applyNumberFormat="1" applyFont="1" applyBorder="1" applyAlignment="1">
      <alignment vertical="center" wrapText="1"/>
    </xf>
    <xf numFmtId="0" fontId="12" fillId="0" borderId="13" xfId="23" applyFont="1" applyBorder="1"/>
    <xf numFmtId="0" fontId="17" fillId="8" borderId="13" xfId="23" applyFont="1" applyFill="1" applyBorder="1"/>
    <xf numFmtId="0" fontId="17" fillId="8" borderId="14" xfId="23" applyFont="1" applyFill="1" applyBorder="1"/>
    <xf numFmtId="0" fontId="12" fillId="0" borderId="18" xfId="23" applyFont="1" applyBorder="1"/>
    <xf numFmtId="0" fontId="12" fillId="0" borderId="19" xfId="23" applyFont="1" applyBorder="1"/>
    <xf numFmtId="0" fontId="16" fillId="0" borderId="27" xfId="23" applyFont="1" applyBorder="1"/>
    <xf numFmtId="0" fontId="16" fillId="0" borderId="13" xfId="23" applyFont="1" applyBorder="1"/>
    <xf numFmtId="2" fontId="16" fillId="0" borderId="13" xfId="23" applyNumberFormat="1" applyFont="1" applyBorder="1"/>
    <xf numFmtId="2" fontId="16" fillId="0" borderId="14" xfId="23" applyNumberFormat="1" applyFont="1" applyBorder="1"/>
    <xf numFmtId="2" fontId="16" fillId="0" borderId="23" xfId="23" applyNumberFormat="1" applyFont="1" applyBorder="1"/>
    <xf numFmtId="3" fontId="12" fillId="0" borderId="18" xfId="24" applyNumberFormat="1" applyFont="1" applyBorder="1" applyAlignment="1">
      <alignment vertical="center" wrapText="1"/>
    </xf>
    <xf numFmtId="3" fontId="12" fillId="0" borderId="13" xfId="24" applyNumberFormat="1" applyFont="1" applyBorder="1" applyAlignment="1">
      <alignment vertical="center" wrapText="1"/>
    </xf>
    <xf numFmtId="3" fontId="12" fillId="0" borderId="14" xfId="24" applyNumberFormat="1" applyFont="1" applyBorder="1" applyAlignment="1">
      <alignment vertical="center" wrapText="1"/>
    </xf>
    <xf numFmtId="3" fontId="12" fillId="0" borderId="19" xfId="24" applyNumberFormat="1" applyFont="1" applyBorder="1" applyAlignment="1">
      <alignment vertical="center" wrapText="1"/>
    </xf>
    <xf numFmtId="4" fontId="7" fillId="0" borderId="27" xfId="24" applyNumberFormat="1" applyFont="1" applyBorder="1" applyAlignment="1">
      <alignment vertical="center" wrapText="1"/>
    </xf>
    <xf numFmtId="4" fontId="7" fillId="0" borderId="13" xfId="24" applyNumberFormat="1" applyFont="1" applyBorder="1" applyAlignment="1">
      <alignment vertical="center" wrapText="1"/>
    </xf>
    <xf numFmtId="4" fontId="7" fillId="0" borderId="26" xfId="24" applyNumberFormat="1" applyFont="1" applyBorder="1" applyAlignment="1">
      <alignment vertical="center" wrapText="1"/>
    </xf>
    <xf numFmtId="4" fontId="7" fillId="0" borderId="28" xfId="24" applyNumberFormat="1" applyFont="1" applyBorder="1" applyAlignment="1">
      <alignment vertical="center" wrapText="1"/>
    </xf>
    <xf numFmtId="4" fontId="7" fillId="0" borderId="23" xfId="24" applyNumberFormat="1" applyFont="1" applyBorder="1" applyAlignment="1">
      <alignment vertical="center" wrapText="1"/>
    </xf>
    <xf numFmtId="3" fontId="7" fillId="0" borderId="29" xfId="24" applyNumberFormat="1" applyFont="1" applyBorder="1" applyAlignment="1">
      <alignment vertical="center" wrapText="1"/>
    </xf>
    <xf numFmtId="0" fontId="7" fillId="0" borderId="18" xfId="0" applyFont="1" applyBorder="1"/>
    <xf numFmtId="0" fontId="13" fillId="0" borderId="13" xfId="3" applyFont="1" applyFill="1" applyBorder="1" applyAlignment="1">
      <alignment horizontal="center"/>
    </xf>
    <xf numFmtId="0" fontId="13" fillId="0" borderId="13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vertical="center"/>
    </xf>
    <xf numFmtId="0" fontId="13" fillId="0" borderId="13" xfId="3" applyFont="1" applyFill="1" applyBorder="1"/>
    <xf numFmtId="0" fontId="13" fillId="0" borderId="14" xfId="3" applyFont="1" applyFill="1" applyBorder="1"/>
    <xf numFmtId="0" fontId="13" fillId="0" borderId="13" xfId="2" applyFont="1" applyFill="1" applyBorder="1" applyAlignment="1">
      <alignment horizontal="center"/>
    </xf>
    <xf numFmtId="3" fontId="12" fillId="0" borderId="40" xfId="3" applyNumberFormat="1" applyFont="1" applyBorder="1" applyAlignment="1">
      <alignment vertical="center" wrapText="1"/>
    </xf>
    <xf numFmtId="3" fontId="12" fillId="8" borderId="40" xfId="3" applyNumberFormat="1" applyFont="1" applyFill="1" applyBorder="1" applyAlignment="1">
      <alignment vertical="center" wrapText="1"/>
    </xf>
    <xf numFmtId="0" fontId="13" fillId="8" borderId="13" xfId="2" applyFont="1" applyFill="1" applyBorder="1" applyAlignment="1">
      <alignment horizontal="center"/>
    </xf>
    <xf numFmtId="3" fontId="12" fillId="0" borderId="41" xfId="3" applyNumberFormat="1" applyFont="1" applyBorder="1" applyAlignment="1">
      <alignment vertical="center" wrapText="1"/>
    </xf>
    <xf numFmtId="3" fontId="12" fillId="0" borderId="42" xfId="3" applyNumberFormat="1" applyFont="1" applyBorder="1" applyAlignment="1">
      <alignment vertical="center" wrapText="1"/>
    </xf>
    <xf numFmtId="3" fontId="12" fillId="0" borderId="43" xfId="3" applyNumberFormat="1" applyFont="1" applyBorder="1" applyAlignment="1">
      <alignment vertical="center" wrapText="1"/>
    </xf>
    <xf numFmtId="4" fontId="7" fillId="0" borderId="32" xfId="3" applyNumberFormat="1" applyFont="1" applyBorder="1" applyAlignment="1">
      <alignment vertical="center" wrapText="1"/>
    </xf>
    <xf numFmtId="4" fontId="7" fillId="0" borderId="44" xfId="3" applyNumberFormat="1" applyFont="1" applyBorder="1" applyAlignment="1">
      <alignment vertical="center" wrapText="1"/>
    </xf>
    <xf numFmtId="4" fontId="7" fillId="0" borderId="45" xfId="3" applyNumberFormat="1" applyFont="1" applyBorder="1" applyAlignment="1">
      <alignment vertical="center" wrapText="1"/>
    </xf>
    <xf numFmtId="0" fontId="7" fillId="9" borderId="37" xfId="0" applyFont="1" applyFill="1" applyBorder="1"/>
    <xf numFmtId="0" fontId="7" fillId="9" borderId="46" xfId="0" applyFont="1" applyFill="1" applyBorder="1"/>
    <xf numFmtId="0" fontId="7" fillId="9" borderId="47" xfId="0" applyFont="1" applyFill="1" applyBorder="1"/>
    <xf numFmtId="3" fontId="7" fillId="9" borderId="37" xfId="0" applyNumberFormat="1" applyFont="1" applyFill="1" applyBorder="1"/>
    <xf numFmtId="3" fontId="7" fillId="9" borderId="38" xfId="0" applyNumberFormat="1" applyFont="1" applyFill="1" applyBorder="1"/>
    <xf numFmtId="3" fontId="7" fillId="9" borderId="48" xfId="0" applyNumberFormat="1" applyFont="1" applyFill="1" applyBorder="1"/>
    <xf numFmtId="3" fontId="7" fillId="9" borderId="49" xfId="0" applyNumberFormat="1" applyFont="1" applyFill="1" applyBorder="1"/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13" xfId="0" applyBorder="1" applyAlignment="1">
      <alignment wrapText="1"/>
    </xf>
    <xf numFmtId="0" fontId="0" fillId="9" borderId="37" xfId="0" applyFill="1" applyBorder="1"/>
    <xf numFmtId="0" fontId="0" fillId="9" borderId="46" xfId="0" applyFill="1" applyBorder="1"/>
    <xf numFmtId="0" fontId="0" fillId="9" borderId="47" xfId="0" applyFill="1" applyBorder="1"/>
    <xf numFmtId="3" fontId="0" fillId="9" borderId="37" xfId="0" applyNumberFormat="1" applyFill="1" applyBorder="1"/>
    <xf numFmtId="3" fontId="0" fillId="9" borderId="38" xfId="0" applyNumberFormat="1" applyFill="1" applyBorder="1"/>
    <xf numFmtId="3" fontId="0" fillId="9" borderId="39" xfId="0" applyNumberFormat="1" applyFill="1" applyBorder="1"/>
    <xf numFmtId="3" fontId="0" fillId="9" borderId="48" xfId="0" applyNumberFormat="1" applyFill="1" applyBorder="1"/>
    <xf numFmtId="4" fontId="7" fillId="9" borderId="37" xfId="0" applyNumberFormat="1" applyFont="1" applyFill="1" applyBorder="1" applyAlignment="1">
      <alignment vertical="center" wrapText="1"/>
    </xf>
    <xf numFmtId="4" fontId="7" fillId="9" borderId="38" xfId="0" applyNumberFormat="1" applyFont="1" applyFill="1" applyBorder="1" applyAlignment="1">
      <alignment vertical="center" wrapText="1"/>
    </xf>
    <xf numFmtId="4" fontId="7" fillId="9" borderId="48" xfId="0" applyNumberFormat="1" applyFont="1" applyFill="1" applyBorder="1" applyAlignment="1">
      <alignment vertical="center" wrapText="1"/>
    </xf>
    <xf numFmtId="4" fontId="7" fillId="9" borderId="49" xfId="0" applyNumberFormat="1" applyFont="1" applyFill="1" applyBorder="1" applyAlignment="1">
      <alignment vertical="center" wrapText="1"/>
    </xf>
    <xf numFmtId="3" fontId="7" fillId="9" borderId="49" xfId="0" applyNumberFormat="1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/>
    <xf numFmtId="4" fontId="7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4" fontId="7" fillId="0" borderId="29" xfId="0" applyNumberFormat="1" applyFont="1" applyBorder="1" applyAlignment="1">
      <alignment vertical="center" wrapText="1"/>
    </xf>
    <xf numFmtId="4" fontId="11" fillId="7" borderId="12" xfId="1" applyNumberFormat="1" applyFont="1" applyFill="1" applyBorder="1" applyAlignment="1">
      <alignment horizontal="center" vertical="center" wrapText="1"/>
    </xf>
    <xf numFmtId="3" fontId="11" fillId="7" borderId="7" xfId="25" applyNumberFormat="1" applyFont="1" applyFill="1" applyBorder="1" applyAlignment="1">
      <alignment horizontal="center" vertical="center" wrapText="1"/>
    </xf>
    <xf numFmtId="3" fontId="11" fillId="7" borderId="8" xfId="25" applyNumberFormat="1" applyFont="1" applyFill="1" applyBorder="1" applyAlignment="1">
      <alignment horizontal="center" vertical="center" wrapText="1"/>
    </xf>
    <xf numFmtId="3" fontId="11" fillId="7" borderId="9" xfId="25" applyNumberFormat="1" applyFont="1" applyFill="1" applyBorder="1" applyAlignment="1">
      <alignment horizontal="center" vertical="center" wrapText="1"/>
    </xf>
    <xf numFmtId="3" fontId="11" fillId="7" borderId="10" xfId="25" applyNumberFormat="1" applyFont="1" applyFill="1" applyBorder="1" applyAlignment="1">
      <alignment horizontal="center" vertical="center" wrapText="1"/>
    </xf>
    <xf numFmtId="4" fontId="11" fillId="7" borderId="7" xfId="25" applyNumberFormat="1" applyFont="1" applyFill="1" applyBorder="1" applyAlignment="1">
      <alignment horizontal="center" vertical="center" wrapText="1"/>
    </xf>
    <xf numFmtId="4" fontId="11" fillId="7" borderId="8" xfId="25" applyNumberFormat="1" applyFont="1" applyFill="1" applyBorder="1" applyAlignment="1">
      <alignment horizontal="center" vertical="center" wrapText="1"/>
    </xf>
    <xf numFmtId="4" fontId="11" fillId="7" borderId="10" xfId="25" applyNumberFormat="1" applyFont="1" applyFill="1" applyBorder="1" applyAlignment="1">
      <alignment horizontal="center" vertical="center" wrapText="1"/>
    </xf>
    <xf numFmtId="4" fontId="11" fillId="7" borderId="11" xfId="25" applyNumberFormat="1" applyFont="1" applyFill="1" applyBorder="1" applyAlignment="1">
      <alignment horizontal="center" vertical="center" wrapText="1"/>
    </xf>
    <xf numFmtId="3" fontId="11" fillId="7" borderId="12" xfId="25" applyNumberFormat="1" applyFont="1" applyFill="1" applyBorder="1" applyAlignment="1">
      <alignment horizontal="center" vertical="center" wrapText="1"/>
    </xf>
    <xf numFmtId="0" fontId="18" fillId="0" borderId="13" xfId="0" applyFont="1" applyFill="1" applyBorder="1"/>
    <xf numFmtId="3" fontId="0" fillId="0" borderId="0" xfId="0" applyNumberFormat="1"/>
    <xf numFmtId="4" fontId="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5" fillId="0" borderId="0" xfId="0" applyFont="1"/>
    <xf numFmtId="4" fontId="9" fillId="4" borderId="0" xfId="0" applyNumberFormat="1" applyFont="1" applyFill="1" applyBorder="1" applyAlignment="1">
      <alignment horizontal="center" vertical="center" textRotation="90" wrapText="1"/>
    </xf>
    <xf numFmtId="4" fontId="19" fillId="0" borderId="25" xfId="0" applyNumberFormat="1" applyFont="1" applyBorder="1" applyAlignment="1">
      <alignment vertical="center" wrapText="1"/>
    </xf>
    <xf numFmtId="3" fontId="19" fillId="0" borderId="23" xfId="0" applyNumberFormat="1" applyFont="1" applyBorder="1" applyAlignment="1">
      <alignment vertical="center" wrapText="1"/>
    </xf>
    <xf numFmtId="4" fontId="19" fillId="0" borderId="23" xfId="0" applyNumberFormat="1" applyFont="1" applyBorder="1" applyAlignment="1">
      <alignment vertical="center" wrapText="1"/>
    </xf>
    <xf numFmtId="0" fontId="20" fillId="0" borderId="13" xfId="0" applyFont="1" applyBorder="1"/>
    <xf numFmtId="0" fontId="12" fillId="8" borderId="41" xfId="0" applyFont="1" applyFill="1" applyBorder="1"/>
    <xf numFmtId="0" fontId="12" fillId="8" borderId="42" xfId="0" applyFont="1" applyFill="1" applyBorder="1"/>
    <xf numFmtId="0" fontId="12" fillId="8" borderId="43" xfId="0" applyFont="1" applyFill="1" applyBorder="1"/>
    <xf numFmtId="0" fontId="12" fillId="0" borderId="36" xfId="0" applyFont="1" applyBorder="1"/>
    <xf numFmtId="0" fontId="12" fillId="0" borderId="26" xfId="0" applyFont="1" applyBorder="1"/>
    <xf numFmtId="0" fontId="12" fillId="0" borderId="28" xfId="0" applyFont="1" applyBorder="1"/>
    <xf numFmtId="0" fontId="16" fillId="0" borderId="23" xfId="6" applyFont="1" applyFill="1" applyBorder="1" applyAlignment="1">
      <alignment vertical="center"/>
    </xf>
    <xf numFmtId="4" fontId="7" fillId="0" borderId="28" xfId="0" applyNumberFormat="1" applyFont="1" applyBorder="1" applyAlignment="1">
      <alignment vertical="center" wrapText="1"/>
    </xf>
    <xf numFmtId="2" fontId="16" fillId="0" borderId="18" xfId="9" applyNumberFormat="1" applyFont="1" applyBorder="1"/>
    <xf numFmtId="2" fontId="16" fillId="0" borderId="19" xfId="9" applyNumberFormat="1" applyFont="1" applyBorder="1"/>
    <xf numFmtId="0" fontId="23" fillId="0" borderId="0" xfId="0" applyFont="1" applyAlignment="1"/>
    <xf numFmtId="3" fontId="11" fillId="7" borderId="7" xfId="26" applyNumberFormat="1" applyFont="1" applyFill="1" applyBorder="1" applyAlignment="1">
      <alignment horizontal="center" vertical="center" wrapText="1"/>
    </xf>
    <xf numFmtId="3" fontId="11" fillId="7" borderId="8" xfId="26" applyNumberFormat="1" applyFont="1" applyFill="1" applyBorder="1" applyAlignment="1">
      <alignment horizontal="center" vertical="center" wrapText="1"/>
    </xf>
    <xf numFmtId="3" fontId="11" fillId="7" borderId="9" xfId="26" applyNumberFormat="1" applyFont="1" applyFill="1" applyBorder="1" applyAlignment="1">
      <alignment horizontal="center" vertical="center" wrapText="1"/>
    </xf>
    <xf numFmtId="3" fontId="11" fillId="7" borderId="10" xfId="26" applyNumberFormat="1" applyFont="1" applyFill="1" applyBorder="1" applyAlignment="1">
      <alignment horizontal="center" vertical="center" wrapText="1"/>
    </xf>
    <xf numFmtId="4" fontId="11" fillId="7" borderId="7" xfId="26" applyNumberFormat="1" applyFont="1" applyFill="1" applyBorder="1" applyAlignment="1">
      <alignment horizontal="center" vertical="center" wrapText="1"/>
    </xf>
    <xf numFmtId="4" fontId="11" fillId="7" borderId="8" xfId="26" applyNumberFormat="1" applyFont="1" applyFill="1" applyBorder="1" applyAlignment="1">
      <alignment horizontal="center" vertical="center" wrapText="1"/>
    </xf>
    <xf numFmtId="4" fontId="11" fillId="7" borderId="10" xfId="26" applyNumberFormat="1" applyFont="1" applyFill="1" applyBorder="1" applyAlignment="1">
      <alignment horizontal="center" vertical="center" wrapText="1"/>
    </xf>
    <xf numFmtId="4" fontId="11" fillId="7" borderId="12" xfId="26" applyNumberFormat="1" applyFont="1" applyFill="1" applyBorder="1" applyAlignment="1">
      <alignment horizontal="center" vertical="center" wrapText="1"/>
    </xf>
    <xf numFmtId="3" fontId="11" fillId="7" borderId="12" xfId="26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/>
    </xf>
    <xf numFmtId="0" fontId="0" fillId="0" borderId="13" xfId="0" applyFill="1" applyBorder="1"/>
    <xf numFmtId="0" fontId="0" fillId="0" borderId="14" xfId="0" applyFill="1" applyBorder="1"/>
    <xf numFmtId="4" fontId="7" fillId="0" borderId="29" xfId="0" applyNumberFormat="1" applyFont="1" applyFill="1" applyBorder="1" applyAlignment="1">
      <alignment vertical="center" wrapText="1"/>
    </xf>
    <xf numFmtId="0" fontId="0" fillId="0" borderId="0" xfId="0" applyFill="1"/>
    <xf numFmtId="0" fontId="13" fillId="0" borderId="13" xfId="26" applyFont="1" applyBorder="1" applyAlignment="1">
      <alignment horizontal="center"/>
    </xf>
    <xf numFmtId="0" fontId="13" fillId="0" borderId="13" xfId="26" applyFont="1" applyBorder="1" applyAlignment="1">
      <alignment horizontal="center" vertical="center"/>
    </xf>
    <xf numFmtId="0" fontId="13" fillId="0" borderId="13" xfId="26" applyFont="1" applyBorder="1" applyAlignment="1">
      <alignment vertical="center"/>
    </xf>
    <xf numFmtId="0" fontId="13" fillId="0" borderId="13" xfId="26" applyFont="1" applyBorder="1"/>
    <xf numFmtId="0" fontId="13" fillId="0" borderId="14" xfId="26" applyFont="1" applyBorder="1"/>
    <xf numFmtId="3" fontId="12" fillId="8" borderId="18" xfId="26" applyNumberFormat="1" applyFont="1" applyFill="1" applyBorder="1" applyAlignment="1">
      <alignment vertical="center" wrapText="1"/>
    </xf>
    <xf numFmtId="3" fontId="12" fillId="8" borderId="13" xfId="26" applyNumberFormat="1" applyFont="1" applyFill="1" applyBorder="1" applyAlignment="1">
      <alignment vertical="center" wrapText="1"/>
    </xf>
    <xf numFmtId="3" fontId="12" fillId="8" borderId="14" xfId="26" applyNumberFormat="1" applyFont="1" applyFill="1" applyBorder="1" applyAlignment="1">
      <alignment vertical="center" wrapText="1"/>
    </xf>
    <xf numFmtId="3" fontId="12" fillId="8" borderId="19" xfId="26" applyNumberFormat="1" applyFont="1" applyFill="1" applyBorder="1" applyAlignment="1">
      <alignment vertical="center" wrapText="1"/>
    </xf>
    <xf numFmtId="4" fontId="7" fillId="0" borderId="18" xfId="26" applyNumberFormat="1" applyFont="1" applyBorder="1" applyAlignment="1">
      <alignment vertical="center" wrapText="1"/>
    </xf>
    <xf numFmtId="4" fontId="7" fillId="0" borderId="13" xfId="26" applyNumberFormat="1" applyFont="1" applyBorder="1" applyAlignment="1">
      <alignment vertical="center" wrapText="1"/>
    </xf>
    <xf numFmtId="4" fontId="7" fillId="0" borderId="26" xfId="26" applyNumberFormat="1" applyFont="1" applyBorder="1" applyAlignment="1">
      <alignment vertical="center" wrapText="1"/>
    </xf>
    <xf numFmtId="4" fontId="7" fillId="0" borderId="50" xfId="26" applyNumberFormat="1" applyFont="1" applyBorder="1" applyAlignment="1">
      <alignment vertical="center" wrapText="1"/>
    </xf>
    <xf numFmtId="4" fontId="7" fillId="0" borderId="51" xfId="26" applyNumberFormat="1" applyFont="1" applyBorder="1" applyAlignment="1">
      <alignment vertical="center" wrapText="1"/>
    </xf>
    <xf numFmtId="3" fontId="7" fillId="0" borderId="29" xfId="26" applyNumberFormat="1" applyFont="1" applyBorder="1" applyAlignment="1">
      <alignment vertical="center" wrapText="1"/>
    </xf>
    <xf numFmtId="0" fontId="1" fillId="8" borderId="0" xfId="26" applyFill="1"/>
    <xf numFmtId="0" fontId="1" fillId="0" borderId="0" xfId="26"/>
    <xf numFmtId="3" fontId="12" fillId="0" borderId="18" xfId="26" applyNumberFormat="1" applyFont="1" applyBorder="1" applyAlignment="1">
      <alignment vertical="center" wrapText="1"/>
    </xf>
    <xf numFmtId="3" fontId="12" fillId="0" borderId="13" xfId="26" applyNumberFormat="1" applyFont="1" applyBorder="1" applyAlignment="1">
      <alignment vertical="center" wrapText="1"/>
    </xf>
    <xf numFmtId="3" fontId="12" fillId="0" borderId="14" xfId="26" applyNumberFormat="1" applyFont="1" applyBorder="1" applyAlignment="1">
      <alignment vertical="center" wrapText="1"/>
    </xf>
    <xf numFmtId="3" fontId="12" fillId="0" borderId="19" xfId="26" applyNumberFormat="1" applyFont="1" applyBorder="1" applyAlignment="1">
      <alignment vertical="center" wrapText="1"/>
    </xf>
    <xf numFmtId="0" fontId="13" fillId="8" borderId="14" xfId="26" applyFont="1" applyFill="1" applyBorder="1"/>
    <xf numFmtId="4" fontId="1" fillId="0" borderId="0" xfId="26" applyNumberFormat="1"/>
    <xf numFmtId="3" fontId="7" fillId="8" borderId="0" xfId="26" applyNumberFormat="1" applyFont="1" applyFill="1" applyAlignment="1">
      <alignment vertical="center" wrapText="1"/>
    </xf>
    <xf numFmtId="0" fontId="13" fillId="0" borderId="13" xfId="27" applyFont="1" applyBorder="1" applyAlignment="1">
      <alignment horizontal="center"/>
    </xf>
    <xf numFmtId="3" fontId="24" fillId="0" borderId="0" xfId="26" applyNumberFormat="1" applyFont="1" applyAlignment="1">
      <alignment vertical="center" wrapText="1"/>
    </xf>
    <xf numFmtId="3" fontId="7" fillId="0" borderId="0" xfId="26" applyNumberFormat="1" applyFont="1" applyAlignment="1">
      <alignment vertical="center" wrapText="1"/>
    </xf>
    <xf numFmtId="3" fontId="12" fillId="0" borderId="18" xfId="26" applyNumberFormat="1" applyFont="1" applyBorder="1" applyAlignment="1">
      <alignment horizontal="right" vertical="center" wrapText="1"/>
    </xf>
    <xf numFmtId="3" fontId="12" fillId="0" borderId="13" xfId="26" applyNumberFormat="1" applyFont="1" applyBorder="1" applyAlignment="1">
      <alignment horizontal="right" vertical="center" wrapText="1"/>
    </xf>
    <xf numFmtId="3" fontId="12" fillId="0" borderId="14" xfId="26" applyNumberFormat="1" applyFont="1" applyBorder="1" applyAlignment="1">
      <alignment horizontal="right" vertical="center" wrapText="1"/>
    </xf>
    <xf numFmtId="3" fontId="12" fillId="0" borderId="19" xfId="26" applyNumberFormat="1" applyFont="1" applyBorder="1" applyAlignment="1">
      <alignment horizontal="right" vertical="center" wrapText="1"/>
    </xf>
    <xf numFmtId="0" fontId="12" fillId="0" borderId="13" xfId="26" applyFont="1" applyBorder="1"/>
    <xf numFmtId="0" fontId="12" fillId="0" borderId="13" xfId="26" applyFont="1" applyBorder="1" applyAlignment="1">
      <alignment horizontal="center"/>
    </xf>
    <xf numFmtId="4" fontId="7" fillId="0" borderId="14" xfId="26" applyNumberFormat="1" applyFont="1" applyBorder="1" applyAlignment="1">
      <alignment vertical="center" wrapText="1"/>
    </xf>
    <xf numFmtId="3" fontId="7" fillId="0" borderId="49" xfId="26" applyNumberFormat="1" applyFont="1" applyBorder="1" applyAlignment="1">
      <alignment vertical="center" wrapText="1"/>
    </xf>
    <xf numFmtId="0" fontId="25" fillId="0" borderId="0" xfId="26" applyFont="1" applyAlignment="1">
      <alignment horizontal="center"/>
    </xf>
    <xf numFmtId="0" fontId="15" fillId="0" borderId="0" xfId="26" applyFont="1"/>
    <xf numFmtId="3" fontId="12" fillId="0" borderId="33" xfId="26" applyNumberFormat="1" applyFont="1" applyBorder="1" applyAlignment="1">
      <alignment vertical="center" wrapText="1"/>
    </xf>
    <xf numFmtId="3" fontId="12" fillId="0" borderId="31" xfId="26" applyNumberFormat="1" applyFont="1" applyBorder="1" applyAlignment="1">
      <alignment vertical="center" wrapText="1"/>
    </xf>
    <xf numFmtId="3" fontId="12" fillId="0" borderId="0" xfId="26" applyNumberFormat="1" applyFont="1" applyAlignment="1">
      <alignment vertical="center" wrapText="1"/>
    </xf>
    <xf numFmtId="4" fontId="7" fillId="0" borderId="33" xfId="26" applyNumberFormat="1" applyFont="1" applyBorder="1" applyAlignment="1">
      <alignment vertical="center" wrapText="1"/>
    </xf>
    <xf numFmtId="4" fontId="7" fillId="0" borderId="31" xfId="26" applyNumberFormat="1" applyFont="1" applyBorder="1" applyAlignment="1">
      <alignment vertical="center" wrapText="1"/>
    </xf>
    <xf numFmtId="4" fontId="7" fillId="0" borderId="0" xfId="26" applyNumberFormat="1" applyFont="1" applyAlignment="1">
      <alignment vertical="center" wrapText="1"/>
    </xf>
    <xf numFmtId="0" fontId="13" fillId="0" borderId="18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/>
    <xf numFmtId="0" fontId="13" fillId="0" borderId="14" xfId="0" applyFont="1" applyBorder="1"/>
    <xf numFmtId="4" fontId="7" fillId="0" borderId="18" xfId="0" applyNumberFormat="1" applyFont="1" applyBorder="1" applyAlignment="1">
      <alignment vertical="center" wrapText="1"/>
    </xf>
    <xf numFmtId="4" fontId="7" fillId="0" borderId="50" xfId="0" applyNumberFormat="1" applyFont="1" applyBorder="1" applyAlignment="1">
      <alignment vertical="center" wrapText="1"/>
    </xf>
    <xf numFmtId="4" fontId="7" fillId="0" borderId="51" xfId="0" applyNumberFormat="1" applyFont="1" applyBorder="1" applyAlignment="1">
      <alignment vertical="center" wrapText="1"/>
    </xf>
    <xf numFmtId="3" fontId="7" fillId="0" borderId="29" xfId="0" applyNumberFormat="1" applyFont="1" applyBorder="1" applyAlignment="1">
      <alignment vertical="center" wrapText="1"/>
    </xf>
    <xf numFmtId="0" fontId="13" fillId="0" borderId="13" xfId="6" applyBorder="1" applyAlignment="1">
      <alignment horizontal="center" vertical="center"/>
    </xf>
    <xf numFmtId="0" fontId="13" fillId="0" borderId="13" xfId="6" applyBorder="1" applyAlignment="1">
      <alignment vertical="center"/>
    </xf>
    <xf numFmtId="0" fontId="13" fillId="0" borderId="13" xfId="6" applyBorder="1" applyAlignment="1">
      <alignment vertical="center" wrapText="1"/>
    </xf>
    <xf numFmtId="0" fontId="13" fillId="0" borderId="14" xfId="6" applyBorder="1" applyAlignment="1">
      <alignment vertical="center"/>
    </xf>
    <xf numFmtId="4" fontId="16" fillId="8" borderId="18" xfId="6" applyNumberFormat="1" applyFont="1" applyFill="1" applyBorder="1" applyAlignment="1">
      <alignment vertical="center"/>
    </xf>
    <xf numFmtId="4" fontId="16" fillId="0" borderId="14" xfId="6" applyNumberFormat="1" applyFont="1" applyBorder="1" applyAlignment="1">
      <alignment vertical="center"/>
    </xf>
    <xf numFmtId="4" fontId="16" fillId="0" borderId="40" xfId="6" applyNumberFormat="1" applyFont="1" applyBorder="1" applyAlignment="1">
      <alignment vertical="center"/>
    </xf>
    <xf numFmtId="0" fontId="16" fillId="0" borderId="23" xfId="6" applyFont="1" applyBorder="1" applyAlignment="1">
      <alignment vertical="center"/>
    </xf>
    <xf numFmtId="0" fontId="13" fillId="0" borderId="0" xfId="6" applyAlignment="1">
      <alignment vertical="center"/>
    </xf>
    <xf numFmtId="0" fontId="12" fillId="0" borderId="18" xfId="6" applyFont="1" applyBorder="1" applyAlignment="1">
      <alignment horizontal="center" vertical="center"/>
    </xf>
    <xf numFmtId="3" fontId="16" fillId="0" borderId="23" xfId="6" applyNumberFormat="1" applyFont="1" applyBorder="1" applyAlignment="1">
      <alignment vertical="center"/>
    </xf>
    <xf numFmtId="3" fontId="13" fillId="8" borderId="50" xfId="6" applyNumberFormat="1" applyFont="1" applyFill="1" applyBorder="1" applyAlignment="1">
      <alignment vertical="center"/>
    </xf>
    <xf numFmtId="4" fontId="16" fillId="8" borderId="40" xfId="6" applyNumberFormat="1" applyFont="1" applyFill="1" applyBorder="1" applyAlignment="1">
      <alignment vertical="center"/>
    </xf>
    <xf numFmtId="0" fontId="13" fillId="0" borderId="41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2" xfId="0" applyFont="1" applyBorder="1"/>
    <xf numFmtId="0" fontId="13" fillId="0" borderId="43" xfId="0" applyFont="1" applyBorder="1"/>
    <xf numFmtId="3" fontId="13" fillId="8" borderId="41" xfId="6" applyNumberFormat="1" applyFont="1" applyFill="1" applyBorder="1" applyAlignment="1">
      <alignment vertical="center"/>
    </xf>
    <xf numFmtId="3" fontId="13" fillId="8" borderId="42" xfId="6" applyNumberFormat="1" applyFont="1" applyFill="1" applyBorder="1" applyAlignment="1">
      <alignment vertical="center"/>
    </xf>
    <xf numFmtId="3" fontId="13" fillId="8" borderId="52" xfId="6" applyNumberFormat="1" applyFont="1" applyFill="1" applyBorder="1" applyAlignment="1">
      <alignment vertical="center"/>
    </xf>
    <xf numFmtId="4" fontId="7" fillId="0" borderId="41" xfId="0" applyNumberFormat="1" applyFont="1" applyBorder="1" applyAlignment="1">
      <alignment vertical="center" wrapText="1"/>
    </xf>
    <xf numFmtId="4" fontId="7" fillId="0" borderId="42" xfId="0" applyNumberFormat="1" applyFont="1" applyBorder="1" applyAlignment="1">
      <alignment vertical="center" wrapText="1"/>
    </xf>
    <xf numFmtId="4" fontId="7" fillId="0" borderId="32" xfId="0" applyNumberFormat="1" applyFont="1" applyBorder="1" applyAlignment="1">
      <alignment vertical="center" wrapText="1"/>
    </xf>
    <xf numFmtId="4" fontId="7" fillId="0" borderId="53" xfId="0" applyNumberFormat="1" applyFont="1" applyBorder="1" applyAlignment="1">
      <alignment vertical="center" wrapText="1"/>
    </xf>
    <xf numFmtId="3" fontId="7" fillId="0" borderId="30" xfId="0" applyNumberFormat="1" applyFon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3" fillId="0" borderId="18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19" xfId="0" applyFont="1" applyFill="1" applyBorder="1" applyAlignment="1">
      <alignment vertical="center"/>
    </xf>
    <xf numFmtId="4" fontId="16" fillId="0" borderId="25" xfId="0" applyNumberFormat="1" applyFont="1" applyFill="1" applyBorder="1" applyAlignment="1">
      <alignment vertical="center" wrapText="1"/>
    </xf>
    <xf numFmtId="4" fontId="16" fillId="0" borderId="26" xfId="0" applyNumberFormat="1" applyFont="1" applyFill="1" applyBorder="1" applyAlignment="1">
      <alignment vertical="center" wrapText="1"/>
    </xf>
    <xf numFmtId="4" fontId="16" fillId="0" borderId="13" xfId="0" applyNumberFormat="1" applyFont="1" applyFill="1" applyBorder="1" applyAlignment="1">
      <alignment vertical="center" wrapText="1"/>
    </xf>
    <xf numFmtId="4" fontId="16" fillId="0" borderId="14" xfId="0" applyNumberFormat="1" applyFont="1" applyFill="1" applyBorder="1" applyAlignment="1">
      <alignment vertical="center" wrapText="1"/>
    </xf>
    <xf numFmtId="4" fontId="16" fillId="0" borderId="23" xfId="0" applyNumberFormat="1" applyFont="1" applyFill="1" applyBorder="1" applyAlignment="1">
      <alignment vertical="center" wrapText="1"/>
    </xf>
    <xf numFmtId="3" fontId="16" fillId="0" borderId="23" xfId="0" applyNumberFormat="1" applyFont="1" applyFill="1" applyBorder="1" applyAlignment="1">
      <alignment vertical="center" wrapText="1"/>
    </xf>
    <xf numFmtId="0" fontId="0" fillId="8" borderId="13" xfId="0" applyFill="1" applyBorder="1"/>
    <xf numFmtId="0" fontId="0" fillId="8" borderId="14" xfId="0" applyFill="1" applyBorder="1"/>
    <xf numFmtId="0" fontId="12" fillId="8" borderId="15" xfId="0" applyFont="1" applyFill="1" applyBorder="1"/>
    <xf numFmtId="0" fontId="12" fillId="8" borderId="16" xfId="0" applyFont="1" applyFill="1" applyBorder="1"/>
    <xf numFmtId="0" fontId="12" fillId="8" borderId="54" xfId="0" applyFont="1" applyFill="1" applyBorder="1"/>
    <xf numFmtId="0" fontId="12" fillId="8" borderId="13" xfId="28" applyFont="1" applyFill="1" applyBorder="1"/>
    <xf numFmtId="0" fontId="17" fillId="8" borderId="13" xfId="28" applyFont="1" applyFill="1" applyBorder="1"/>
    <xf numFmtId="0" fontId="13" fillId="8" borderId="13" xfId="28" applyFont="1" applyFill="1" applyBorder="1"/>
    <xf numFmtId="0" fontId="13" fillId="8" borderId="14" xfId="28" applyFont="1" applyFill="1" applyBorder="1"/>
    <xf numFmtId="0" fontId="12" fillId="8" borderId="18" xfId="28" applyFont="1" applyFill="1" applyBorder="1"/>
    <xf numFmtId="0" fontId="12" fillId="8" borderId="19" xfId="28" applyFont="1" applyFill="1" applyBorder="1"/>
    <xf numFmtId="0" fontId="16" fillId="8" borderId="27" xfId="28" applyFont="1" applyFill="1" applyBorder="1"/>
    <xf numFmtId="0" fontId="16" fillId="8" borderId="13" xfId="28" applyFont="1" applyFill="1" applyBorder="1"/>
    <xf numFmtId="2" fontId="16" fillId="8" borderId="13" xfId="28" applyNumberFormat="1" applyFont="1" applyFill="1" applyBorder="1"/>
    <xf numFmtId="0" fontId="18" fillId="8" borderId="13" xfId="0" applyFont="1" applyFill="1" applyBorder="1"/>
    <xf numFmtId="0" fontId="12" fillId="8" borderId="13" xfId="29" applyFont="1" applyFill="1" applyBorder="1"/>
    <xf numFmtId="0" fontId="12" fillId="8" borderId="14" xfId="29" applyFont="1" applyFill="1" applyBorder="1"/>
    <xf numFmtId="0" fontId="12" fillId="8" borderId="18" xfId="29" applyFont="1" applyFill="1" applyBorder="1"/>
    <xf numFmtId="0" fontId="12" fillId="8" borderId="19" xfId="29" applyFont="1" applyFill="1" applyBorder="1"/>
    <xf numFmtId="0" fontId="7" fillId="8" borderId="27" xfId="29" applyFont="1" applyFill="1" applyBorder="1"/>
    <xf numFmtId="0" fontId="7" fillId="8" borderId="13" xfId="29" applyFont="1" applyFill="1" applyBorder="1"/>
    <xf numFmtId="2" fontId="7" fillId="8" borderId="13" xfId="29" applyNumberFormat="1" applyFont="1" applyFill="1" applyBorder="1"/>
    <xf numFmtId="0" fontId="12" fillId="8" borderId="13" xfId="30" applyFont="1" applyFill="1" applyBorder="1"/>
    <xf numFmtId="0" fontId="13" fillId="8" borderId="13" xfId="30" applyFont="1" applyFill="1" applyBorder="1"/>
    <xf numFmtId="0" fontId="13" fillId="8" borderId="14" xfId="30" applyFont="1" applyFill="1" applyBorder="1"/>
    <xf numFmtId="0" fontId="12" fillId="8" borderId="18" xfId="30" applyFont="1" applyFill="1" applyBorder="1"/>
    <xf numFmtId="0" fontId="7" fillId="8" borderId="13" xfId="30" applyFont="1" applyFill="1" applyBorder="1"/>
    <xf numFmtId="0" fontId="7" fillId="8" borderId="19" xfId="30" applyFont="1" applyFill="1" applyBorder="1"/>
    <xf numFmtId="0" fontId="16" fillId="8" borderId="27" xfId="30" applyFont="1" applyFill="1" applyBorder="1"/>
    <xf numFmtId="0" fontId="16" fillId="8" borderId="13" xfId="30" applyFont="1" applyFill="1" applyBorder="1"/>
    <xf numFmtId="2" fontId="16" fillId="8" borderId="13" xfId="30" applyNumberFormat="1" applyFont="1" applyFill="1" applyBorder="1"/>
    <xf numFmtId="0" fontId="13" fillId="8" borderId="13" xfId="31" applyFont="1" applyFill="1" applyBorder="1"/>
    <xf numFmtId="0" fontId="13" fillId="8" borderId="14" xfId="31" applyFont="1" applyFill="1" applyBorder="1"/>
    <xf numFmtId="3" fontId="12" fillId="8" borderId="18" xfId="31" applyNumberFormat="1" applyFont="1" applyFill="1" applyBorder="1" applyAlignment="1">
      <alignment vertical="center" wrapText="1"/>
    </xf>
    <xf numFmtId="3" fontId="12" fillId="8" borderId="13" xfId="31" applyNumberFormat="1" applyFont="1" applyFill="1" applyBorder="1" applyAlignment="1">
      <alignment vertical="center" wrapText="1"/>
    </xf>
    <xf numFmtId="3" fontId="12" fillId="8" borderId="14" xfId="31" applyNumberFormat="1" applyFont="1" applyFill="1" applyBorder="1" applyAlignment="1">
      <alignment vertical="center" wrapText="1"/>
    </xf>
    <xf numFmtId="3" fontId="12" fillId="8" borderId="19" xfId="31" applyNumberFormat="1" applyFont="1" applyFill="1" applyBorder="1" applyAlignment="1">
      <alignment vertical="center" wrapText="1"/>
    </xf>
    <xf numFmtId="4" fontId="7" fillId="8" borderId="27" xfId="31" applyNumberFormat="1" applyFont="1" applyFill="1" applyBorder="1" applyAlignment="1">
      <alignment vertical="center" wrapText="1"/>
    </xf>
    <xf numFmtId="4" fontId="7" fillId="8" borderId="13" xfId="31" applyNumberFormat="1" applyFont="1" applyFill="1" applyBorder="1" applyAlignment="1">
      <alignment vertical="center" wrapText="1"/>
    </xf>
    <xf numFmtId="4" fontId="7" fillId="8" borderId="26" xfId="31" applyNumberFormat="1" applyFont="1" applyFill="1" applyBorder="1" applyAlignment="1">
      <alignment vertical="center" wrapText="1"/>
    </xf>
    <xf numFmtId="4" fontId="7" fillId="8" borderId="50" xfId="31" applyNumberFormat="1" applyFont="1" applyFill="1" applyBorder="1" applyAlignment="1">
      <alignment vertical="center" wrapText="1"/>
    </xf>
    <xf numFmtId="4" fontId="7" fillId="8" borderId="51" xfId="31" applyNumberFormat="1" applyFont="1" applyFill="1" applyBorder="1" applyAlignment="1">
      <alignment vertical="center" wrapText="1"/>
    </xf>
    <xf numFmtId="3" fontId="7" fillId="8" borderId="29" xfId="31" applyNumberFormat="1" applyFont="1" applyFill="1" applyBorder="1" applyAlignment="1">
      <alignment vertical="center" wrapText="1"/>
    </xf>
    <xf numFmtId="0" fontId="12" fillId="8" borderId="13" xfId="32" applyFont="1" applyFill="1" applyBorder="1"/>
    <xf numFmtId="0" fontId="17" fillId="8" borderId="13" xfId="32" applyFont="1" applyFill="1" applyBorder="1"/>
    <xf numFmtId="0" fontId="17" fillId="8" borderId="14" xfId="32" applyFont="1" applyFill="1" applyBorder="1"/>
    <xf numFmtId="0" fontId="12" fillId="8" borderId="18" xfId="32" applyFont="1" applyFill="1" applyBorder="1"/>
    <xf numFmtId="0" fontId="12" fillId="8" borderId="19" xfId="32" applyFont="1" applyFill="1" applyBorder="1"/>
    <xf numFmtId="0" fontId="16" fillId="8" borderId="27" xfId="32" applyFont="1" applyFill="1" applyBorder="1"/>
    <xf numFmtId="0" fontId="16" fillId="8" borderId="13" xfId="32" applyFont="1" applyFill="1" applyBorder="1"/>
    <xf numFmtId="2" fontId="16" fillId="8" borderId="13" xfId="32" applyNumberFormat="1" applyFont="1" applyFill="1" applyBorder="1"/>
    <xf numFmtId="0" fontId="12" fillId="8" borderId="13" xfId="33" applyFont="1" applyFill="1" applyBorder="1"/>
    <xf numFmtId="0" fontId="12" fillId="8" borderId="14" xfId="33" applyFont="1" applyFill="1" applyBorder="1"/>
    <xf numFmtId="0" fontId="12" fillId="8" borderId="18" xfId="33" applyFont="1" applyFill="1" applyBorder="1"/>
    <xf numFmtId="0" fontId="12" fillId="8" borderId="19" xfId="33" applyFont="1" applyFill="1" applyBorder="1"/>
    <xf numFmtId="0" fontId="16" fillId="8" borderId="27" xfId="33" applyFont="1" applyFill="1" applyBorder="1"/>
    <xf numFmtId="0" fontId="16" fillId="8" borderId="13" xfId="33" applyFont="1" applyFill="1" applyBorder="1"/>
    <xf numFmtId="2" fontId="16" fillId="8" borderId="13" xfId="33" applyNumberFormat="1" applyFont="1" applyFill="1" applyBorder="1"/>
    <xf numFmtId="0" fontId="12" fillId="8" borderId="13" xfId="34" applyFont="1" applyFill="1" applyBorder="1"/>
    <xf numFmtId="0" fontId="13" fillId="8" borderId="13" xfId="34" applyFont="1" applyFill="1" applyBorder="1"/>
    <xf numFmtId="0" fontId="13" fillId="8" borderId="14" xfId="34" applyFont="1" applyFill="1" applyBorder="1"/>
    <xf numFmtId="0" fontId="12" fillId="8" borderId="18" xfId="34" applyFont="1" applyFill="1" applyBorder="1"/>
    <xf numFmtId="0" fontId="12" fillId="8" borderId="19" xfId="34" applyFont="1" applyFill="1" applyBorder="1"/>
    <xf numFmtId="0" fontId="16" fillId="8" borderId="27" xfId="34" applyFont="1" applyFill="1" applyBorder="1"/>
    <xf numFmtId="0" fontId="16" fillId="8" borderId="13" xfId="34" applyFont="1" applyFill="1" applyBorder="1"/>
    <xf numFmtId="2" fontId="16" fillId="8" borderId="13" xfId="34" applyNumberFormat="1" applyFont="1" applyFill="1" applyBorder="1"/>
    <xf numFmtId="0" fontId="26" fillId="0" borderId="18" xfId="0" applyFont="1" applyBorder="1"/>
    <xf numFmtId="0" fontId="26" fillId="0" borderId="13" xfId="0" applyFont="1" applyBorder="1"/>
    <xf numFmtId="0" fontId="26" fillId="0" borderId="14" xfId="0" applyFont="1" applyBorder="1"/>
    <xf numFmtId="0" fontId="26" fillId="0" borderId="19" xfId="0" applyFont="1" applyBorder="1"/>
    <xf numFmtId="0" fontId="13" fillId="0" borderId="13" xfId="34" applyFont="1" applyFill="1" applyBorder="1" applyAlignment="1">
      <alignment horizontal="center"/>
    </xf>
    <xf numFmtId="0" fontId="13" fillId="0" borderId="13" xfId="34" applyFont="1" applyFill="1" applyBorder="1" applyAlignment="1">
      <alignment horizontal="center" vertical="center"/>
    </xf>
    <xf numFmtId="0" fontId="13" fillId="0" borderId="13" xfId="34" applyFont="1" applyFill="1" applyBorder="1" applyAlignment="1">
      <alignment vertical="center"/>
    </xf>
    <xf numFmtId="0" fontId="13" fillId="0" borderId="13" xfId="34" applyFont="1" applyFill="1" applyBorder="1"/>
    <xf numFmtId="0" fontId="13" fillId="0" borderId="14" xfId="34" applyFont="1" applyFill="1" applyBorder="1"/>
    <xf numFmtId="3" fontId="12" fillId="0" borderId="18" xfId="34" applyNumberFormat="1" applyFont="1" applyBorder="1" applyAlignment="1">
      <alignment vertical="center" wrapText="1"/>
    </xf>
    <xf numFmtId="3" fontId="12" fillId="0" borderId="13" xfId="34" applyNumberFormat="1" applyFont="1" applyBorder="1" applyAlignment="1">
      <alignment vertical="center" wrapText="1"/>
    </xf>
    <xf numFmtId="3" fontId="12" fillId="0" borderId="19" xfId="34" applyNumberFormat="1" applyFont="1" applyBorder="1" applyAlignment="1">
      <alignment vertical="center" wrapText="1"/>
    </xf>
    <xf numFmtId="4" fontId="7" fillId="0" borderId="18" xfId="34" applyNumberFormat="1" applyFont="1" applyBorder="1" applyAlignment="1">
      <alignment vertical="center" wrapText="1"/>
    </xf>
    <xf numFmtId="4" fontId="7" fillId="0" borderId="13" xfId="34" applyNumberFormat="1" applyFont="1" applyBorder="1" applyAlignment="1">
      <alignment vertical="center" wrapText="1"/>
    </xf>
    <xf numFmtId="4" fontId="7" fillId="0" borderId="26" xfId="34" applyNumberFormat="1" applyFont="1" applyBorder="1" applyAlignment="1">
      <alignment vertical="center" wrapText="1"/>
    </xf>
    <xf numFmtId="4" fontId="7" fillId="0" borderId="50" xfId="34" applyNumberFormat="1" applyFont="1" applyBorder="1" applyAlignment="1">
      <alignment vertical="center" wrapText="1"/>
    </xf>
    <xf numFmtId="4" fontId="7" fillId="0" borderId="51" xfId="34" applyNumberFormat="1" applyFont="1" applyBorder="1" applyAlignment="1">
      <alignment vertical="center" wrapText="1"/>
    </xf>
    <xf numFmtId="3" fontId="7" fillId="0" borderId="29" xfId="34" applyNumberFormat="1" applyFont="1" applyBorder="1" applyAlignment="1">
      <alignment vertical="center" wrapText="1"/>
    </xf>
    <xf numFmtId="0" fontId="13" fillId="0" borderId="14" xfId="34" applyFont="1" applyFill="1" applyBorder="1" applyAlignment="1">
      <alignment wrapText="1"/>
    </xf>
    <xf numFmtId="0" fontId="13" fillId="0" borderId="13" xfId="27" applyFont="1" applyFill="1" applyBorder="1" applyAlignment="1">
      <alignment horizontal="center"/>
    </xf>
    <xf numFmtId="0" fontId="13" fillId="0" borderId="13" xfId="34" applyFont="1" applyFill="1" applyBorder="1" applyAlignment="1">
      <alignment wrapText="1"/>
    </xf>
    <xf numFmtId="0" fontId="13" fillId="8" borderId="13" xfId="34" applyFont="1" applyFill="1" applyBorder="1" applyAlignment="1">
      <alignment horizontal="center"/>
    </xf>
    <xf numFmtId="0" fontId="13" fillId="8" borderId="13" xfId="27" applyFont="1" applyFill="1" applyBorder="1" applyAlignment="1">
      <alignment horizontal="center"/>
    </xf>
    <xf numFmtId="3" fontId="12" fillId="0" borderId="27" xfId="34" applyNumberFormat="1" applyFont="1" applyBorder="1" applyAlignment="1">
      <alignment vertical="center" wrapText="1"/>
    </xf>
    <xf numFmtId="0" fontId="4" fillId="4" borderId="37" xfId="0" applyFont="1" applyFill="1" applyBorder="1" applyAlignment="1">
      <alignment horizontal="center"/>
    </xf>
    <xf numFmtId="0" fontId="4" fillId="4" borderId="38" xfId="0" applyFont="1" applyFill="1" applyBorder="1" applyAlignment="1">
      <alignment horizontal="center"/>
    </xf>
    <xf numFmtId="0" fontId="4" fillId="4" borderId="38" xfId="0" applyFont="1" applyFill="1" applyBorder="1"/>
    <xf numFmtId="0" fontId="4" fillId="4" borderId="39" xfId="0" applyFont="1" applyFill="1" applyBorder="1"/>
    <xf numFmtId="3" fontId="1" fillId="4" borderId="37" xfId="0" applyNumberFormat="1" applyFont="1" applyFill="1" applyBorder="1"/>
    <xf numFmtId="3" fontId="1" fillId="4" borderId="38" xfId="0" applyNumberFormat="1" applyFont="1" applyFill="1" applyBorder="1"/>
    <xf numFmtId="3" fontId="1" fillId="4" borderId="48" xfId="0" applyNumberFormat="1" applyFont="1" applyFill="1" applyBorder="1"/>
    <xf numFmtId="4" fontId="4" fillId="4" borderId="37" xfId="0" applyNumberFormat="1" applyFont="1" applyFill="1" applyBorder="1"/>
    <xf numFmtId="4" fontId="4" fillId="4" borderId="38" xfId="0" applyNumberFormat="1" applyFont="1" applyFill="1" applyBorder="1"/>
    <xf numFmtId="4" fontId="4" fillId="4" borderId="48" xfId="0" applyNumberFormat="1" applyFont="1" applyFill="1" applyBorder="1"/>
    <xf numFmtId="4" fontId="4" fillId="4" borderId="49" xfId="0" applyNumberFormat="1" applyFont="1" applyFill="1" applyBorder="1"/>
    <xf numFmtId="3" fontId="4" fillId="4" borderId="49" xfId="0" applyNumberFormat="1" applyFont="1" applyFill="1" applyBorder="1"/>
    <xf numFmtId="0" fontId="20" fillId="0" borderId="13" xfId="8" applyFont="1" applyBorder="1"/>
    <xf numFmtId="0" fontId="20" fillId="8" borderId="18" xfId="0" applyFont="1" applyFill="1" applyBorder="1"/>
    <xf numFmtId="0" fontId="20" fillId="8" borderId="13" xfId="0" applyFont="1" applyFill="1" applyBorder="1"/>
    <xf numFmtId="0" fontId="20" fillId="8" borderId="14" xfId="0" applyFont="1" applyFill="1" applyBorder="1"/>
    <xf numFmtId="0" fontId="20" fillId="8" borderId="19" xfId="0" applyFont="1" applyFill="1" applyBorder="1"/>
    <xf numFmtId="4" fontId="19" fillId="8" borderId="25" xfId="0" applyNumberFormat="1" applyFont="1" applyFill="1" applyBorder="1" applyAlignment="1">
      <alignment vertical="center" wrapText="1"/>
    </xf>
    <xf numFmtId="4" fontId="19" fillId="8" borderId="26" xfId="0" applyNumberFormat="1" applyFont="1" applyFill="1" applyBorder="1" applyAlignment="1">
      <alignment vertical="center" wrapText="1"/>
    </xf>
    <xf numFmtId="4" fontId="19" fillId="8" borderId="13" xfId="0" applyNumberFormat="1" applyFont="1" applyFill="1" applyBorder="1" applyAlignment="1">
      <alignment vertical="center" wrapText="1"/>
    </xf>
    <xf numFmtId="4" fontId="19" fillId="8" borderId="14" xfId="0" applyNumberFormat="1" applyFont="1" applyFill="1" applyBorder="1" applyAlignment="1">
      <alignment vertical="center" wrapText="1"/>
    </xf>
    <xf numFmtId="4" fontId="19" fillId="8" borderId="23" xfId="0" applyNumberFormat="1" applyFont="1" applyFill="1" applyBorder="1" applyAlignment="1">
      <alignment vertical="center" wrapText="1"/>
    </xf>
    <xf numFmtId="3" fontId="19" fillId="8" borderId="23" xfId="0" applyNumberFormat="1" applyFont="1" applyFill="1" applyBorder="1" applyAlignment="1">
      <alignment vertical="center" wrapText="1"/>
    </xf>
    <xf numFmtId="0" fontId="27" fillId="0" borderId="13" xfId="0" applyFont="1" applyBorder="1" applyAlignment="1">
      <alignment horizontal="center"/>
    </xf>
    <xf numFmtId="0" fontId="27" fillId="0" borderId="13" xfId="0" applyFont="1" applyBorder="1"/>
    <xf numFmtId="0" fontId="27" fillId="8" borderId="13" xfId="0" applyFont="1" applyFill="1" applyBorder="1"/>
    <xf numFmtId="0" fontId="27" fillId="8" borderId="14" xfId="0" applyFont="1" applyFill="1" applyBorder="1"/>
    <xf numFmtId="3" fontId="20" fillId="0" borderId="18" xfId="34" applyNumberFormat="1" applyFont="1" applyBorder="1" applyAlignment="1">
      <alignment vertical="center" wrapText="1"/>
    </xf>
    <xf numFmtId="3" fontId="20" fillId="0" borderId="13" xfId="34" applyNumberFormat="1" applyFont="1" applyBorder="1" applyAlignment="1">
      <alignment vertical="center" wrapText="1"/>
    </xf>
    <xf numFmtId="3" fontId="20" fillId="0" borderId="19" xfId="34" applyNumberFormat="1" applyFont="1" applyBorder="1" applyAlignment="1">
      <alignment vertical="center" wrapText="1"/>
    </xf>
    <xf numFmtId="4" fontId="19" fillId="0" borderId="18" xfId="34" applyNumberFormat="1" applyFont="1" applyBorder="1" applyAlignment="1">
      <alignment vertical="center" wrapText="1"/>
    </xf>
    <xf numFmtId="4" fontId="19" fillId="0" borderId="13" xfId="34" applyNumberFormat="1" applyFont="1" applyBorder="1" applyAlignment="1">
      <alignment vertical="center" wrapText="1"/>
    </xf>
    <xf numFmtId="4" fontId="19" fillId="0" borderId="26" xfId="34" applyNumberFormat="1" applyFont="1" applyBorder="1" applyAlignment="1">
      <alignment vertical="center" wrapText="1"/>
    </xf>
    <xf numFmtId="4" fontId="19" fillId="0" borderId="50" xfId="34" applyNumberFormat="1" applyFont="1" applyBorder="1" applyAlignment="1">
      <alignment vertical="center" wrapText="1"/>
    </xf>
    <xf numFmtId="4" fontId="19" fillId="0" borderId="51" xfId="34" applyNumberFormat="1" applyFont="1" applyBorder="1" applyAlignment="1">
      <alignment vertical="center" wrapText="1"/>
    </xf>
    <xf numFmtId="3" fontId="19" fillId="0" borderId="29" xfId="34" applyNumberFormat="1" applyFont="1" applyBorder="1" applyAlignment="1">
      <alignment vertical="center" wrapText="1"/>
    </xf>
    <xf numFmtId="0" fontId="20" fillId="0" borderId="13" xfId="3" applyFont="1" applyFill="1" applyBorder="1" applyAlignment="1">
      <alignment horizontal="center"/>
    </xf>
    <xf numFmtId="0" fontId="20" fillId="0" borderId="13" xfId="3" applyFont="1" applyFill="1" applyBorder="1"/>
    <xf numFmtId="0" fontId="20" fillId="0" borderId="14" xfId="3" applyFont="1" applyFill="1" applyBorder="1"/>
    <xf numFmtId="3" fontId="0" fillId="0" borderId="13" xfId="0" applyNumberFormat="1" applyBorder="1"/>
    <xf numFmtId="0" fontId="0" fillId="0" borderId="42" xfId="0" applyBorder="1" applyAlignment="1">
      <alignment horizontal="center" vertical="center"/>
    </xf>
    <xf numFmtId="0" fontId="0" fillId="0" borderId="42" xfId="0" applyBorder="1"/>
    <xf numFmtId="3" fontId="0" fillId="0" borderId="42" xfId="0" applyNumberFormat="1" applyBorder="1"/>
    <xf numFmtId="0" fontId="0" fillId="0" borderId="26" xfId="0" applyBorder="1" applyAlignment="1">
      <alignment horizontal="center" vertical="center"/>
    </xf>
    <xf numFmtId="0" fontId="0" fillId="0" borderId="26" xfId="0" applyBorder="1"/>
    <xf numFmtId="3" fontId="0" fillId="0" borderId="26" xfId="0" applyNumberFormat="1" applyBorder="1"/>
    <xf numFmtId="0" fontId="4" fillId="10" borderId="37" xfId="0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/>
    </xf>
    <xf numFmtId="0" fontId="4" fillId="10" borderId="38" xfId="0" applyFont="1" applyFill="1" applyBorder="1"/>
    <xf numFmtId="3" fontId="4" fillId="10" borderId="48" xfId="0" applyNumberFormat="1" applyFont="1" applyFill="1" applyBorder="1"/>
    <xf numFmtId="0" fontId="4" fillId="4" borderId="37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3" fontId="4" fillId="4" borderId="48" xfId="0" applyNumberFormat="1" applyFont="1" applyFill="1" applyBorder="1"/>
    <xf numFmtId="0" fontId="4" fillId="10" borderId="37" xfId="0" applyFont="1" applyFill="1" applyBorder="1" applyAlignment="1">
      <alignment horizontal="center" vertical="center" wrapText="1"/>
    </xf>
    <xf numFmtId="0" fontId="4" fillId="10" borderId="38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22" fillId="0" borderId="0" xfId="0" applyFont="1" applyAlignment="1">
      <alignment horizontal="left"/>
    </xf>
    <xf numFmtId="0" fontId="5" fillId="0" borderId="0" xfId="0" applyFont="1"/>
  </cellXfs>
  <cellStyles count="35">
    <cellStyle name="Neutrálna 2" xfId="5" xr:uid="{F51B1725-5ADE-4388-AEA0-8C92BB8BD550}"/>
    <cellStyle name="Normálna" xfId="0" builtinId="0"/>
    <cellStyle name="Normálna 10" xfId="3" xr:uid="{17F21E94-83BD-4078-845F-FEC673555414}"/>
    <cellStyle name="Normálna 11" xfId="10" xr:uid="{937163C3-37C0-4EFF-BC42-27C7CAEE48C5}"/>
    <cellStyle name="Normálna 12" xfId="8" xr:uid="{6AB4EE1F-2D2C-4BC0-AE80-ABDE594E4212}"/>
    <cellStyle name="Normálna 13" xfId="11" xr:uid="{1AF98790-C1D3-45D2-A3C2-9C795502B9FD}"/>
    <cellStyle name="Normálna 14" xfId="7" xr:uid="{53AC10E7-3915-4B9E-884A-63CE99F3CD1D}"/>
    <cellStyle name="Normálna 15" xfId="24" xr:uid="{0574A86E-FD0D-4768-93CF-581B595A66A2}"/>
    <cellStyle name="Normálna 16" xfId="22" xr:uid="{0AE6877F-DC1C-4F0F-B966-83ADC68FA4E9}"/>
    <cellStyle name="Normálna 17" xfId="20" xr:uid="{E1285FD0-3A4A-4BE7-8FC9-43B718016EC6}"/>
    <cellStyle name="Normálna 18" xfId="19" xr:uid="{A75B1789-F9AC-496B-9F48-964FFE92D6A5}"/>
    <cellStyle name="Normálna 19" xfId="23" xr:uid="{86E84E9B-9E7C-4775-9BE3-7745866CC4A3}"/>
    <cellStyle name="Normálna 2" xfId="13" xr:uid="{B91ACB59-CD8A-4EC8-B55D-349DED797094}"/>
    <cellStyle name="Normálna 2 2" xfId="4" xr:uid="{DF2E9B55-D697-45EA-97C8-4F7F33D43BF4}"/>
    <cellStyle name="Normálna 2 3" xfId="34" xr:uid="{788896C7-D8DE-4881-BC79-B10B4DC9F0AC}"/>
    <cellStyle name="Normálna 3 2" xfId="9" xr:uid="{6ECE322C-5E0C-4BFF-99B8-EF52524594B5}"/>
    <cellStyle name="Normálna 3 2 2" xfId="30" xr:uid="{89A75E7F-869C-44BC-A8E6-E2023A0D5A3F}"/>
    <cellStyle name="Normálna 4" xfId="1" xr:uid="{230C4FA2-9DD0-4A57-9846-269287BF4B63}"/>
    <cellStyle name="Normálna 4 11" xfId="33" xr:uid="{99738407-3628-4281-98A1-BB7B5F6D4DB1}"/>
    <cellStyle name="Normálna 4 13" xfId="21" xr:uid="{63A21190-E46E-4548-BAAC-9F16EDE59F57}"/>
    <cellStyle name="Normálna 4 2" xfId="25" xr:uid="{2ACC410A-A3CD-45CC-BD39-029F9354440F}"/>
    <cellStyle name="Normálna 4 20" xfId="17" xr:uid="{D3BABC4F-1DB8-4426-AB7F-D98C14AD777E}"/>
    <cellStyle name="Normálna 4 24" xfId="14" xr:uid="{6FB4DB4A-A9E7-4F84-BA17-A144A6D167F2}"/>
    <cellStyle name="Normálna 4 3" xfId="26" xr:uid="{264BD998-B0DC-4FF0-9F00-8E8987E60F7B}"/>
    <cellStyle name="Normálna 4 8" xfId="31" xr:uid="{7DD2E1AB-396F-4E20-939E-75EFDE7FCFE1}"/>
    <cellStyle name="Normálna 5" xfId="18" xr:uid="{D72613E4-DAE1-4D01-842B-E7492AF05DF4}"/>
    <cellStyle name="Normálna 6" xfId="2" xr:uid="{11FB828B-6D2D-4633-B4B1-FC4601C952F4}"/>
    <cellStyle name="Normálna 6 2" xfId="27" xr:uid="{DC9A1117-782F-4508-A56B-61D990392A39}"/>
    <cellStyle name="Normálna 7" xfId="12" xr:uid="{F031B17A-2BE1-42F0-B89D-D34F9D6B8B40}"/>
    <cellStyle name="Normálna 7 2" xfId="32" xr:uid="{32797262-245A-4EE3-9FFD-C2B30DB2EA5B}"/>
    <cellStyle name="Normálna 8" xfId="15" xr:uid="{E33776F6-C4E6-4096-B1E9-2A3BD72405B4}"/>
    <cellStyle name="Normálna 8 2" xfId="28" xr:uid="{F7BCA392-2E05-4A84-9EC9-B0AC2A303902}"/>
    <cellStyle name="Normálna 9" xfId="16" xr:uid="{D822B104-DB67-48B4-8F92-AC1F2D2DB695}"/>
    <cellStyle name="Normálna 9 2" xfId="29" xr:uid="{2F64C8F3-F2C8-4986-9192-651514A1C0B6}"/>
    <cellStyle name="normálne 2" xfId="6" xr:uid="{4BDC0BF0-72D5-4267-8502-41A7F52D3D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E365-DAC1-44D3-A89C-60054F061D53}">
  <dimension ref="A1:AA790"/>
  <sheetViews>
    <sheetView topLeftCell="F1" zoomScale="85" zoomScaleNormal="85" workbookViewId="0">
      <selection activeCell="A2" sqref="A2:Z2"/>
    </sheetView>
  </sheetViews>
  <sheetFormatPr defaultRowHeight="14.4" x14ac:dyDescent="0.3"/>
  <cols>
    <col min="1" max="1" width="6.6640625" style="2" customWidth="1"/>
    <col min="2" max="2" width="3.44140625" style="2" customWidth="1"/>
    <col min="3" max="3" width="8.109375" style="2" customWidth="1"/>
    <col min="4" max="4" width="10.109375" style="2" customWidth="1"/>
    <col min="5" max="5" width="41.33203125" customWidth="1"/>
    <col min="6" max="6" width="9.33203125" style="2" customWidth="1"/>
    <col min="7" max="7" width="54" customWidth="1"/>
    <col min="8" max="8" width="32.6640625" customWidth="1"/>
    <col min="9" max="9" width="25.88671875" customWidth="1"/>
    <col min="27" max="27" width="9.109375" hidden="1" customWidth="1"/>
  </cols>
  <sheetData>
    <row r="1" spans="1:27" ht="15" thickBot="1" x14ac:dyDescent="0.35">
      <c r="A1" s="1"/>
      <c r="D1" s="763"/>
      <c r="E1" s="763"/>
      <c r="I1" s="3"/>
      <c r="T1" s="4">
        <v>33.5</v>
      </c>
      <c r="U1" s="4">
        <v>13.5</v>
      </c>
      <c r="V1" s="4">
        <v>1.5</v>
      </c>
      <c r="W1" s="4">
        <v>2</v>
      </c>
      <c r="X1" s="4">
        <v>27</v>
      </c>
    </row>
    <row r="2" spans="1:27" ht="209.25" customHeigh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6" t="s">
        <v>7</v>
      </c>
      <c r="I2" s="8" t="s">
        <v>8</v>
      </c>
      <c r="J2" s="9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9" t="s">
        <v>16</v>
      </c>
      <c r="R2" s="10" t="s">
        <v>17</v>
      </c>
      <c r="S2" s="12" t="s">
        <v>18</v>
      </c>
      <c r="T2" s="13" t="s">
        <v>19</v>
      </c>
      <c r="U2" s="14" t="s">
        <v>20</v>
      </c>
      <c r="V2" s="14" t="s">
        <v>21</v>
      </c>
      <c r="W2" s="14" t="s">
        <v>22</v>
      </c>
      <c r="X2" s="15" t="s">
        <v>23</v>
      </c>
      <c r="Y2" s="16" t="s">
        <v>24</v>
      </c>
      <c r="Z2" s="17" t="s">
        <v>25</v>
      </c>
      <c r="AA2" s="495" t="s">
        <v>1610</v>
      </c>
    </row>
    <row r="3" spans="1:27" ht="29.4" thickBot="1" x14ac:dyDescent="0.35">
      <c r="A3" s="18" t="s">
        <v>26</v>
      </c>
      <c r="B3" s="19" t="s">
        <v>27</v>
      </c>
      <c r="C3" s="19" t="s">
        <v>28</v>
      </c>
      <c r="D3" s="19" t="s">
        <v>29</v>
      </c>
      <c r="E3" s="19" t="s">
        <v>30</v>
      </c>
      <c r="F3" s="19" t="s">
        <v>31</v>
      </c>
      <c r="G3" s="20" t="s">
        <v>32</v>
      </c>
      <c r="H3" s="20" t="s">
        <v>33</v>
      </c>
      <c r="I3" s="21" t="s">
        <v>34</v>
      </c>
      <c r="J3" s="22">
        <v>1</v>
      </c>
      <c r="K3" s="23">
        <v>2</v>
      </c>
      <c r="L3" s="23">
        <v>3</v>
      </c>
      <c r="M3" s="23">
        <v>4</v>
      </c>
      <c r="N3" s="23">
        <v>5</v>
      </c>
      <c r="O3" s="23">
        <v>6</v>
      </c>
      <c r="P3" s="24">
        <v>7</v>
      </c>
      <c r="Q3" s="22">
        <v>8</v>
      </c>
      <c r="R3" s="23">
        <v>9</v>
      </c>
      <c r="S3" s="25">
        <v>10</v>
      </c>
      <c r="T3" s="26" t="s">
        <v>35</v>
      </c>
      <c r="U3" s="23">
        <v>12</v>
      </c>
      <c r="V3" s="27" t="s">
        <v>36</v>
      </c>
      <c r="W3" s="27" t="s">
        <v>37</v>
      </c>
      <c r="X3" s="28" t="s">
        <v>38</v>
      </c>
      <c r="Y3" s="480" t="s">
        <v>39</v>
      </c>
      <c r="Z3" s="30">
        <v>17</v>
      </c>
    </row>
    <row r="4" spans="1:27" ht="15" thickTop="1" x14ac:dyDescent="0.3">
      <c r="A4" s="31" t="s">
        <v>40</v>
      </c>
      <c r="B4" s="31" t="s">
        <v>41</v>
      </c>
      <c r="C4" s="31" t="s">
        <v>42</v>
      </c>
      <c r="D4" s="31">
        <v>54130395</v>
      </c>
      <c r="E4" s="32" t="s">
        <v>43</v>
      </c>
      <c r="F4" s="31">
        <v>500798</v>
      </c>
      <c r="G4" s="32" t="s">
        <v>44</v>
      </c>
      <c r="H4" s="32" t="s">
        <v>45</v>
      </c>
      <c r="I4" s="33" t="s">
        <v>46</v>
      </c>
      <c r="J4" s="34">
        <f>0</f>
        <v>0</v>
      </c>
      <c r="K4" s="35">
        <f>0</f>
        <v>0</v>
      </c>
      <c r="L4" s="35">
        <f>0</f>
        <v>0</v>
      </c>
      <c r="M4" s="35">
        <f>0</f>
        <v>0</v>
      </c>
      <c r="N4" s="35">
        <f>0</f>
        <v>0</v>
      </c>
      <c r="O4" s="35">
        <f>0</f>
        <v>0</v>
      </c>
      <c r="P4" s="36">
        <f>0</f>
        <v>0</v>
      </c>
      <c r="Q4" s="37">
        <f>0</f>
        <v>0</v>
      </c>
      <c r="R4" s="32">
        <f>0</f>
        <v>0</v>
      </c>
      <c r="S4" s="38">
        <f>0</f>
        <v>0</v>
      </c>
      <c r="T4" s="39">
        <f>$T$1*L4</f>
        <v>0</v>
      </c>
      <c r="U4" s="40">
        <v>0</v>
      </c>
      <c r="V4" s="41">
        <f>$U$1*N4+$V$1*Q4</f>
        <v>0</v>
      </c>
      <c r="W4" s="41">
        <f>$U$1*O4+$W$1*R4</f>
        <v>0</v>
      </c>
      <c r="X4" s="42">
        <f>$X$1*P4+$V$1*S4</f>
        <v>0</v>
      </c>
      <c r="Y4" s="479">
        <f>T4+U4+V4+W4+X4</f>
        <v>0</v>
      </c>
      <c r="Z4" s="44">
        <f>ROUND(Y4,0)</f>
        <v>0</v>
      </c>
    </row>
    <row r="5" spans="1:27" x14ac:dyDescent="0.3">
      <c r="A5" s="31" t="s">
        <v>40</v>
      </c>
      <c r="B5" s="31" t="s">
        <v>41</v>
      </c>
      <c r="C5" s="31" t="s">
        <v>42</v>
      </c>
      <c r="D5" s="31">
        <v>54130395</v>
      </c>
      <c r="E5" s="32" t="s">
        <v>43</v>
      </c>
      <c r="F5" s="31">
        <v>605751</v>
      </c>
      <c r="G5" s="32" t="s">
        <v>47</v>
      </c>
      <c r="H5" s="32" t="s">
        <v>48</v>
      </c>
      <c r="I5" s="33" t="s">
        <v>49</v>
      </c>
      <c r="J5" s="37">
        <v>21</v>
      </c>
      <c r="K5" s="32">
        <f>0</f>
        <v>0</v>
      </c>
      <c r="L5" s="32">
        <v>55</v>
      </c>
      <c r="M5" s="32">
        <f>0</f>
        <v>0</v>
      </c>
      <c r="N5" s="32">
        <f>0</f>
        <v>0</v>
      </c>
      <c r="O5" s="32">
        <v>28</v>
      </c>
      <c r="P5" s="45">
        <f>0</f>
        <v>0</v>
      </c>
      <c r="Q5" s="37">
        <f>0</f>
        <v>0</v>
      </c>
      <c r="R5" s="32">
        <v>559</v>
      </c>
      <c r="S5" s="38">
        <f>0</f>
        <v>0</v>
      </c>
      <c r="T5" s="46">
        <f>$T$1*L5</f>
        <v>1842.5</v>
      </c>
      <c r="U5" s="47">
        <v>0</v>
      </c>
      <c r="V5" s="48">
        <f>$U$1*N5+$V$1*Q5</f>
        <v>0</v>
      </c>
      <c r="W5" s="48">
        <f>$U$1*O5+$W$1*R5</f>
        <v>1496</v>
      </c>
      <c r="X5" s="49">
        <f>$X$1*P5+$V$1*S5</f>
        <v>0</v>
      </c>
      <c r="Y5" s="43">
        <f>T5+U5+V5+W5+X5</f>
        <v>3338.5</v>
      </c>
      <c r="Z5" s="50">
        <f>ROUND(Y5,0)</f>
        <v>3339</v>
      </c>
    </row>
    <row r="6" spans="1:27" x14ac:dyDescent="0.3">
      <c r="A6" s="31" t="s">
        <v>40</v>
      </c>
      <c r="B6" s="31" t="s">
        <v>41</v>
      </c>
      <c r="C6" s="31" t="s">
        <v>42</v>
      </c>
      <c r="D6" s="31">
        <v>54130395</v>
      </c>
      <c r="E6" s="32" t="s">
        <v>43</v>
      </c>
      <c r="F6" s="31">
        <v>17050162</v>
      </c>
      <c r="G6" s="32" t="s">
        <v>44</v>
      </c>
      <c r="H6" s="32" t="s">
        <v>50</v>
      </c>
      <c r="I6" s="33" t="s">
        <v>51</v>
      </c>
      <c r="J6" s="37">
        <f>0</f>
        <v>0</v>
      </c>
      <c r="K6" s="32">
        <f>0</f>
        <v>0</v>
      </c>
      <c r="L6" s="32">
        <f>0</f>
        <v>0</v>
      </c>
      <c r="M6" s="32">
        <f>0</f>
        <v>0</v>
      </c>
      <c r="N6" s="32">
        <f>0</f>
        <v>0</v>
      </c>
      <c r="O6" s="32">
        <f>0</f>
        <v>0</v>
      </c>
      <c r="P6" s="45">
        <f>0</f>
        <v>0</v>
      </c>
      <c r="Q6" s="37">
        <f>0</f>
        <v>0</v>
      </c>
      <c r="R6" s="32">
        <f>0</f>
        <v>0</v>
      </c>
      <c r="S6" s="38">
        <f>0</f>
        <v>0</v>
      </c>
      <c r="T6" s="46">
        <f t="shared" ref="T6:T69" si="0">$T$1*L6</f>
        <v>0</v>
      </c>
      <c r="U6" s="47">
        <v>0</v>
      </c>
      <c r="V6" s="48">
        <f t="shared" ref="V6:V69" si="1">$U$1*N6+$V$1*Q6</f>
        <v>0</v>
      </c>
      <c r="W6" s="48">
        <f t="shared" ref="W6:W69" si="2">$U$1*O6+$W$1*R6</f>
        <v>0</v>
      </c>
      <c r="X6" s="49">
        <f t="shared" ref="X6:X69" si="3">$X$1*P6+$V$1*S6</f>
        <v>0</v>
      </c>
      <c r="Y6" s="43">
        <f t="shared" ref="Y6:Y69" si="4">T6+U6+V6+W6+X6</f>
        <v>0</v>
      </c>
      <c r="Z6" s="50">
        <f t="shared" ref="Z6:Z69" si="5">ROUND(Y6,0)</f>
        <v>0</v>
      </c>
    </row>
    <row r="7" spans="1:27" x14ac:dyDescent="0.3">
      <c r="A7" s="31" t="s">
        <v>40</v>
      </c>
      <c r="B7" s="31" t="s">
        <v>41</v>
      </c>
      <c r="C7" s="31" t="s">
        <v>42</v>
      </c>
      <c r="D7" s="31">
        <v>54130395</v>
      </c>
      <c r="E7" s="32" t="s">
        <v>43</v>
      </c>
      <c r="F7" s="31">
        <v>17319153</v>
      </c>
      <c r="G7" s="32" t="s">
        <v>52</v>
      </c>
      <c r="H7" s="32" t="s">
        <v>53</v>
      </c>
      <c r="I7" s="33" t="s">
        <v>54</v>
      </c>
      <c r="J7" s="37">
        <v>5</v>
      </c>
      <c r="K7" s="32">
        <f>0</f>
        <v>0</v>
      </c>
      <c r="L7" s="32">
        <v>21</v>
      </c>
      <c r="M7" s="32">
        <f>0</f>
        <v>0</v>
      </c>
      <c r="N7" s="32">
        <f>0</f>
        <v>0</v>
      </c>
      <c r="O7" s="32">
        <v>7</v>
      </c>
      <c r="P7" s="45">
        <v>1</v>
      </c>
      <c r="Q7" s="37">
        <f>0</f>
        <v>0</v>
      </c>
      <c r="R7" s="32">
        <v>102</v>
      </c>
      <c r="S7" s="38">
        <v>84</v>
      </c>
      <c r="T7" s="46">
        <f t="shared" si="0"/>
        <v>703.5</v>
      </c>
      <c r="U7" s="47">
        <v>0</v>
      </c>
      <c r="V7" s="48">
        <f t="shared" si="1"/>
        <v>0</v>
      </c>
      <c r="W7" s="48">
        <f t="shared" si="2"/>
        <v>298.5</v>
      </c>
      <c r="X7" s="49">
        <f t="shared" si="3"/>
        <v>153</v>
      </c>
      <c r="Y7" s="43">
        <f t="shared" si="4"/>
        <v>1155</v>
      </c>
      <c r="Z7" s="50">
        <f t="shared" si="5"/>
        <v>1155</v>
      </c>
    </row>
    <row r="8" spans="1:27" x14ac:dyDescent="0.3">
      <c r="A8" s="31" t="s">
        <v>40</v>
      </c>
      <c r="B8" s="31" t="s">
        <v>41</v>
      </c>
      <c r="C8" s="31" t="s">
        <v>42</v>
      </c>
      <c r="D8" s="31">
        <v>54130395</v>
      </c>
      <c r="E8" s="32" t="s">
        <v>43</v>
      </c>
      <c r="F8" s="31">
        <v>17337054</v>
      </c>
      <c r="G8" s="32" t="s">
        <v>47</v>
      </c>
      <c r="H8" s="32" t="s">
        <v>55</v>
      </c>
      <c r="I8" s="33" t="s">
        <v>56</v>
      </c>
      <c r="J8" s="37">
        <v>16</v>
      </c>
      <c r="K8" s="32">
        <f>0</f>
        <v>0</v>
      </c>
      <c r="L8" s="32">
        <v>50</v>
      </c>
      <c r="M8" s="32">
        <f>0</f>
        <v>0</v>
      </c>
      <c r="N8" s="32">
        <f>0</f>
        <v>0</v>
      </c>
      <c r="O8" s="32">
        <v>21</v>
      </c>
      <c r="P8" s="45">
        <v>1</v>
      </c>
      <c r="Q8" s="37">
        <f>0</f>
        <v>0</v>
      </c>
      <c r="R8" s="32">
        <v>381</v>
      </c>
      <c r="S8" s="38">
        <v>58</v>
      </c>
      <c r="T8" s="46">
        <f t="shared" si="0"/>
        <v>1675</v>
      </c>
      <c r="U8" s="47">
        <v>0</v>
      </c>
      <c r="V8" s="48">
        <f t="shared" si="1"/>
        <v>0</v>
      </c>
      <c r="W8" s="48">
        <f t="shared" si="2"/>
        <v>1045.5</v>
      </c>
      <c r="X8" s="49">
        <f t="shared" si="3"/>
        <v>114</v>
      </c>
      <c r="Y8" s="43">
        <f t="shared" si="4"/>
        <v>2834.5</v>
      </c>
      <c r="Z8" s="50">
        <f t="shared" si="5"/>
        <v>2835</v>
      </c>
    </row>
    <row r="9" spans="1:27" x14ac:dyDescent="0.3">
      <c r="A9" s="31" t="s">
        <v>40</v>
      </c>
      <c r="B9" s="31" t="s">
        <v>41</v>
      </c>
      <c r="C9" s="31" t="s">
        <v>42</v>
      </c>
      <c r="D9" s="31">
        <v>54130395</v>
      </c>
      <c r="E9" s="32" t="s">
        <v>43</v>
      </c>
      <c r="F9" s="31">
        <v>17337097</v>
      </c>
      <c r="G9" s="32" t="s">
        <v>57</v>
      </c>
      <c r="H9" s="32" t="s">
        <v>58</v>
      </c>
      <c r="I9" s="33" t="s">
        <v>59</v>
      </c>
      <c r="J9" s="37">
        <v>22</v>
      </c>
      <c r="K9" s="32">
        <f>0</f>
        <v>0</v>
      </c>
      <c r="L9" s="32">
        <v>64</v>
      </c>
      <c r="M9" s="32">
        <f>0</f>
        <v>0</v>
      </c>
      <c r="N9" s="32">
        <f>0</f>
        <v>0</v>
      </c>
      <c r="O9" s="32">
        <v>26</v>
      </c>
      <c r="P9" s="45">
        <v>1</v>
      </c>
      <c r="Q9" s="37">
        <f>0</f>
        <v>0</v>
      </c>
      <c r="R9" s="32">
        <v>567</v>
      </c>
      <c r="S9" s="38">
        <v>135</v>
      </c>
      <c r="T9" s="46">
        <f t="shared" si="0"/>
        <v>2144</v>
      </c>
      <c r="U9" s="47">
        <v>0</v>
      </c>
      <c r="V9" s="48">
        <f t="shared" si="1"/>
        <v>0</v>
      </c>
      <c r="W9" s="48">
        <f t="shared" si="2"/>
        <v>1485</v>
      </c>
      <c r="X9" s="49">
        <f t="shared" si="3"/>
        <v>229.5</v>
      </c>
      <c r="Y9" s="43">
        <f t="shared" si="4"/>
        <v>3858.5</v>
      </c>
      <c r="Z9" s="50">
        <f t="shared" si="5"/>
        <v>3859</v>
      </c>
    </row>
    <row r="10" spans="1:27" x14ac:dyDescent="0.3">
      <c r="A10" s="31" t="s">
        <v>40</v>
      </c>
      <c r="B10" s="31" t="s">
        <v>41</v>
      </c>
      <c r="C10" s="31" t="s">
        <v>42</v>
      </c>
      <c r="D10" s="31">
        <v>54130395</v>
      </c>
      <c r="E10" s="32" t="s">
        <v>43</v>
      </c>
      <c r="F10" s="31">
        <v>30775426</v>
      </c>
      <c r="G10" s="32" t="s">
        <v>60</v>
      </c>
      <c r="H10" s="32" t="s">
        <v>61</v>
      </c>
      <c r="I10" s="33" t="s">
        <v>62</v>
      </c>
      <c r="J10" s="37">
        <v>7</v>
      </c>
      <c r="K10" s="32">
        <f>0</f>
        <v>0</v>
      </c>
      <c r="L10" s="32">
        <v>36</v>
      </c>
      <c r="M10" s="32">
        <f>0</f>
        <v>0</v>
      </c>
      <c r="N10" s="32">
        <f>0</f>
        <v>0</v>
      </c>
      <c r="O10" s="32">
        <v>11</v>
      </c>
      <c r="P10" s="45">
        <v>1</v>
      </c>
      <c r="Q10" s="37">
        <f>0</f>
        <v>0</v>
      </c>
      <c r="R10" s="32">
        <v>287</v>
      </c>
      <c r="S10" s="38">
        <v>73</v>
      </c>
      <c r="T10" s="46">
        <f t="shared" si="0"/>
        <v>1206</v>
      </c>
      <c r="U10" s="47">
        <v>0</v>
      </c>
      <c r="V10" s="48">
        <f t="shared" si="1"/>
        <v>0</v>
      </c>
      <c r="W10" s="48">
        <f t="shared" si="2"/>
        <v>722.5</v>
      </c>
      <c r="X10" s="49">
        <f t="shared" si="3"/>
        <v>136.5</v>
      </c>
      <c r="Y10" s="43">
        <f t="shared" si="4"/>
        <v>2065</v>
      </c>
      <c r="Z10" s="50">
        <f t="shared" si="5"/>
        <v>2065</v>
      </c>
    </row>
    <row r="11" spans="1:27" x14ac:dyDescent="0.3">
      <c r="A11" s="31" t="s">
        <v>40</v>
      </c>
      <c r="B11" s="31" t="s">
        <v>41</v>
      </c>
      <c r="C11" s="31" t="s">
        <v>42</v>
      </c>
      <c r="D11" s="31">
        <v>54130395</v>
      </c>
      <c r="E11" s="32" t="s">
        <v>43</v>
      </c>
      <c r="F11" s="31">
        <v>30778964</v>
      </c>
      <c r="G11" s="32" t="s">
        <v>63</v>
      </c>
      <c r="H11" s="32" t="s">
        <v>55</v>
      </c>
      <c r="I11" s="33" t="s">
        <v>64</v>
      </c>
      <c r="J11" s="37">
        <v>11</v>
      </c>
      <c r="K11" s="32">
        <f>0</f>
        <v>0</v>
      </c>
      <c r="L11" s="32">
        <v>28</v>
      </c>
      <c r="M11" s="32">
        <f>0</f>
        <v>0</v>
      </c>
      <c r="N11" s="32">
        <f>0</f>
        <v>0</v>
      </c>
      <c r="O11" s="32">
        <v>13</v>
      </c>
      <c r="P11" s="45">
        <v>1</v>
      </c>
      <c r="Q11" s="37">
        <f>0</f>
        <v>0</v>
      </c>
      <c r="R11" s="32">
        <v>225</v>
      </c>
      <c r="S11" s="38">
        <v>20</v>
      </c>
      <c r="T11" s="46">
        <f t="shared" si="0"/>
        <v>938</v>
      </c>
      <c r="U11" s="47">
        <v>0</v>
      </c>
      <c r="V11" s="48">
        <f t="shared" si="1"/>
        <v>0</v>
      </c>
      <c r="W11" s="48">
        <f t="shared" si="2"/>
        <v>625.5</v>
      </c>
      <c r="X11" s="49">
        <f t="shared" si="3"/>
        <v>57</v>
      </c>
      <c r="Y11" s="43">
        <f t="shared" si="4"/>
        <v>1620.5</v>
      </c>
      <c r="Z11" s="50">
        <f t="shared" si="5"/>
        <v>1621</v>
      </c>
    </row>
    <row r="12" spans="1:27" x14ac:dyDescent="0.3">
      <c r="A12" s="31" t="s">
        <v>40</v>
      </c>
      <c r="B12" s="31" t="s">
        <v>41</v>
      </c>
      <c r="C12" s="31" t="s">
        <v>42</v>
      </c>
      <c r="D12" s="31">
        <v>54130395</v>
      </c>
      <c r="E12" s="32" t="s">
        <v>43</v>
      </c>
      <c r="F12" s="31">
        <v>31769446</v>
      </c>
      <c r="G12" s="32" t="s">
        <v>63</v>
      </c>
      <c r="H12" s="32" t="s">
        <v>55</v>
      </c>
      <c r="I12" s="33" t="s">
        <v>65</v>
      </c>
      <c r="J12" s="37">
        <f>0</f>
        <v>0</v>
      </c>
      <c r="K12" s="32">
        <f>0</f>
        <v>0</v>
      </c>
      <c r="L12" s="32">
        <f>0</f>
        <v>0</v>
      </c>
      <c r="M12" s="32">
        <f>0</f>
        <v>0</v>
      </c>
      <c r="N12" s="32">
        <f>0</f>
        <v>0</v>
      </c>
      <c r="O12" s="32">
        <f>0</f>
        <v>0</v>
      </c>
      <c r="P12" s="45">
        <f>0</f>
        <v>0</v>
      </c>
      <c r="Q12" s="37">
        <f>0</f>
        <v>0</v>
      </c>
      <c r="R12" s="32">
        <f>0</f>
        <v>0</v>
      </c>
      <c r="S12" s="38">
        <f>0</f>
        <v>0</v>
      </c>
      <c r="T12" s="46">
        <f t="shared" si="0"/>
        <v>0</v>
      </c>
      <c r="U12" s="47">
        <v>0</v>
      </c>
      <c r="V12" s="48">
        <f t="shared" si="1"/>
        <v>0</v>
      </c>
      <c r="W12" s="48">
        <f t="shared" si="2"/>
        <v>0</v>
      </c>
      <c r="X12" s="49">
        <f t="shared" si="3"/>
        <v>0</v>
      </c>
      <c r="Y12" s="43">
        <f t="shared" si="4"/>
        <v>0</v>
      </c>
      <c r="Z12" s="50">
        <f t="shared" si="5"/>
        <v>0</v>
      </c>
    </row>
    <row r="13" spans="1:27" x14ac:dyDescent="0.3">
      <c r="A13" s="31" t="s">
        <v>40</v>
      </c>
      <c r="B13" s="31" t="s">
        <v>41</v>
      </c>
      <c r="C13" s="31" t="s">
        <v>42</v>
      </c>
      <c r="D13" s="31">
        <v>54130395</v>
      </c>
      <c r="E13" s="32" t="s">
        <v>43</v>
      </c>
      <c r="F13" s="31">
        <v>31780407</v>
      </c>
      <c r="G13" s="32" t="s">
        <v>63</v>
      </c>
      <c r="H13" s="32" t="s">
        <v>48</v>
      </c>
      <c r="I13" s="33" t="s">
        <v>66</v>
      </c>
      <c r="J13" s="37">
        <f>0</f>
        <v>0</v>
      </c>
      <c r="K13" s="32">
        <f>0</f>
        <v>0</v>
      </c>
      <c r="L13" s="32">
        <f>0</f>
        <v>0</v>
      </c>
      <c r="M13" s="32">
        <f>0</f>
        <v>0</v>
      </c>
      <c r="N13" s="32">
        <f>0</f>
        <v>0</v>
      </c>
      <c r="O13" s="32">
        <f>0</f>
        <v>0</v>
      </c>
      <c r="P13" s="45">
        <f>0</f>
        <v>0</v>
      </c>
      <c r="Q13" s="37">
        <f>0</f>
        <v>0</v>
      </c>
      <c r="R13" s="32">
        <f>0</f>
        <v>0</v>
      </c>
      <c r="S13" s="38">
        <f>0</f>
        <v>0</v>
      </c>
      <c r="T13" s="46">
        <f t="shared" si="0"/>
        <v>0</v>
      </c>
      <c r="U13" s="47">
        <v>0</v>
      </c>
      <c r="V13" s="48">
        <f t="shared" si="1"/>
        <v>0</v>
      </c>
      <c r="W13" s="48">
        <f t="shared" si="2"/>
        <v>0</v>
      </c>
      <c r="X13" s="49">
        <f t="shared" si="3"/>
        <v>0</v>
      </c>
      <c r="Y13" s="43">
        <f t="shared" si="4"/>
        <v>0</v>
      </c>
      <c r="Z13" s="50">
        <f t="shared" si="5"/>
        <v>0</v>
      </c>
    </row>
    <row r="14" spans="1:27" x14ac:dyDescent="0.3">
      <c r="A14" s="31" t="s">
        <v>40</v>
      </c>
      <c r="B14" s="31" t="s">
        <v>41</v>
      </c>
      <c r="C14" s="31" t="s">
        <v>42</v>
      </c>
      <c r="D14" s="31">
        <v>54130395</v>
      </c>
      <c r="E14" s="32" t="s">
        <v>43</v>
      </c>
      <c r="F14" s="31">
        <v>31780610</v>
      </c>
      <c r="G14" s="32" t="s">
        <v>63</v>
      </c>
      <c r="H14" s="32" t="s">
        <v>67</v>
      </c>
      <c r="I14" s="33" t="s">
        <v>68</v>
      </c>
      <c r="J14" s="37">
        <f>0</f>
        <v>0</v>
      </c>
      <c r="K14" s="32">
        <f>0</f>
        <v>0</v>
      </c>
      <c r="L14" s="32">
        <f>0</f>
        <v>0</v>
      </c>
      <c r="M14" s="32">
        <f>0</f>
        <v>0</v>
      </c>
      <c r="N14" s="32">
        <f>0</f>
        <v>0</v>
      </c>
      <c r="O14" s="32">
        <f>0</f>
        <v>0</v>
      </c>
      <c r="P14" s="45">
        <f>0</f>
        <v>0</v>
      </c>
      <c r="Q14" s="37">
        <f>0</f>
        <v>0</v>
      </c>
      <c r="R14" s="32">
        <f>0</f>
        <v>0</v>
      </c>
      <c r="S14" s="38">
        <f>0</f>
        <v>0</v>
      </c>
      <c r="T14" s="46">
        <f t="shared" si="0"/>
        <v>0</v>
      </c>
      <c r="U14" s="47">
        <v>0</v>
      </c>
      <c r="V14" s="48">
        <f t="shared" si="1"/>
        <v>0</v>
      </c>
      <c r="W14" s="48">
        <f t="shared" si="2"/>
        <v>0</v>
      </c>
      <c r="X14" s="49">
        <f t="shared" si="3"/>
        <v>0</v>
      </c>
      <c r="Y14" s="43">
        <f t="shared" si="4"/>
        <v>0</v>
      </c>
      <c r="Z14" s="50">
        <f t="shared" si="5"/>
        <v>0</v>
      </c>
    </row>
    <row r="15" spans="1:27" x14ac:dyDescent="0.3">
      <c r="A15" s="31" t="s">
        <v>40</v>
      </c>
      <c r="B15" s="31" t="s">
        <v>41</v>
      </c>
      <c r="C15" s="31" t="s">
        <v>42</v>
      </c>
      <c r="D15" s="31">
        <v>54130395</v>
      </c>
      <c r="E15" s="32" t="s">
        <v>43</v>
      </c>
      <c r="F15" s="31">
        <v>35629428</v>
      </c>
      <c r="G15" s="32" t="s">
        <v>63</v>
      </c>
      <c r="H15" s="32" t="s">
        <v>69</v>
      </c>
      <c r="I15" s="33" t="s">
        <v>70</v>
      </c>
      <c r="J15" s="37">
        <f>0</f>
        <v>0</v>
      </c>
      <c r="K15" s="32">
        <f>0</f>
        <v>0</v>
      </c>
      <c r="L15" s="32">
        <f>0</f>
        <v>0</v>
      </c>
      <c r="M15" s="32">
        <f>0</f>
        <v>0</v>
      </c>
      <c r="N15" s="32">
        <f>0</f>
        <v>0</v>
      </c>
      <c r="O15" s="32">
        <f>0</f>
        <v>0</v>
      </c>
      <c r="P15" s="45">
        <f>0</f>
        <v>0</v>
      </c>
      <c r="Q15" s="37">
        <f>0</f>
        <v>0</v>
      </c>
      <c r="R15" s="32">
        <f>0</f>
        <v>0</v>
      </c>
      <c r="S15" s="38">
        <f>0</f>
        <v>0</v>
      </c>
      <c r="T15" s="46">
        <f t="shared" si="0"/>
        <v>0</v>
      </c>
      <c r="U15" s="47">
        <v>0</v>
      </c>
      <c r="V15" s="48">
        <f t="shared" si="1"/>
        <v>0</v>
      </c>
      <c r="W15" s="48">
        <f t="shared" si="2"/>
        <v>0</v>
      </c>
      <c r="X15" s="49">
        <f t="shared" si="3"/>
        <v>0</v>
      </c>
      <c r="Y15" s="43">
        <f t="shared" si="4"/>
        <v>0</v>
      </c>
      <c r="Z15" s="50">
        <f t="shared" si="5"/>
        <v>0</v>
      </c>
    </row>
    <row r="16" spans="1:27" x14ac:dyDescent="0.3">
      <c r="A16" s="31" t="s">
        <v>40</v>
      </c>
      <c r="B16" s="31" t="s">
        <v>41</v>
      </c>
      <c r="C16" s="31" t="s">
        <v>42</v>
      </c>
      <c r="D16" s="31">
        <v>54130395</v>
      </c>
      <c r="E16" s="32" t="s">
        <v>43</v>
      </c>
      <c r="F16" s="31">
        <v>36075213</v>
      </c>
      <c r="G16" s="32" t="s">
        <v>63</v>
      </c>
      <c r="H16" s="32" t="s">
        <v>71</v>
      </c>
      <c r="I16" s="33" t="s">
        <v>72</v>
      </c>
      <c r="J16" s="37">
        <v>18</v>
      </c>
      <c r="K16" s="32">
        <f>0</f>
        <v>0</v>
      </c>
      <c r="L16" s="32">
        <v>58</v>
      </c>
      <c r="M16" s="32">
        <f>0</f>
        <v>0</v>
      </c>
      <c r="N16" s="32">
        <f>0</f>
        <v>0</v>
      </c>
      <c r="O16" s="32">
        <v>22</v>
      </c>
      <c r="P16" s="45">
        <v>2</v>
      </c>
      <c r="Q16" s="37">
        <f>0</f>
        <v>0</v>
      </c>
      <c r="R16" s="32">
        <v>555</v>
      </c>
      <c r="S16" s="38">
        <v>215</v>
      </c>
      <c r="T16" s="46">
        <f t="shared" si="0"/>
        <v>1943</v>
      </c>
      <c r="U16" s="47">
        <v>0</v>
      </c>
      <c r="V16" s="48">
        <f t="shared" si="1"/>
        <v>0</v>
      </c>
      <c r="W16" s="48">
        <f t="shared" si="2"/>
        <v>1407</v>
      </c>
      <c r="X16" s="49">
        <f t="shared" si="3"/>
        <v>376.5</v>
      </c>
      <c r="Y16" s="43">
        <f t="shared" si="4"/>
        <v>3726.5</v>
      </c>
      <c r="Z16" s="50">
        <f t="shared" si="5"/>
        <v>3727</v>
      </c>
    </row>
    <row r="17" spans="1:26" x14ac:dyDescent="0.3">
      <c r="A17" s="31" t="s">
        <v>40</v>
      </c>
      <c r="B17" s="31" t="s">
        <v>41</v>
      </c>
      <c r="C17" s="31" t="s">
        <v>42</v>
      </c>
      <c r="D17" s="31">
        <v>54130395</v>
      </c>
      <c r="E17" s="32" t="s">
        <v>43</v>
      </c>
      <c r="F17" s="31">
        <v>42175372</v>
      </c>
      <c r="G17" s="32" t="s">
        <v>63</v>
      </c>
      <c r="H17" s="32" t="s">
        <v>73</v>
      </c>
      <c r="I17" s="33" t="s">
        <v>74</v>
      </c>
      <c r="J17" s="37">
        <f>0</f>
        <v>0</v>
      </c>
      <c r="K17" s="32">
        <f>0</f>
        <v>0</v>
      </c>
      <c r="L17" s="32">
        <f>0</f>
        <v>0</v>
      </c>
      <c r="M17" s="32">
        <f>0</f>
        <v>0</v>
      </c>
      <c r="N17" s="32">
        <f>0</f>
        <v>0</v>
      </c>
      <c r="O17" s="32">
        <f>0</f>
        <v>0</v>
      </c>
      <c r="P17" s="45">
        <f>0</f>
        <v>0</v>
      </c>
      <c r="Q17" s="37">
        <f>0</f>
        <v>0</v>
      </c>
      <c r="R17" s="32">
        <f>0</f>
        <v>0</v>
      </c>
      <c r="S17" s="38">
        <f>0</f>
        <v>0</v>
      </c>
      <c r="T17" s="46">
        <f t="shared" si="0"/>
        <v>0</v>
      </c>
      <c r="U17" s="47">
        <v>0</v>
      </c>
      <c r="V17" s="48">
        <f t="shared" si="1"/>
        <v>0</v>
      </c>
      <c r="W17" s="48">
        <f t="shared" si="2"/>
        <v>0</v>
      </c>
      <c r="X17" s="49">
        <f t="shared" si="3"/>
        <v>0</v>
      </c>
      <c r="Y17" s="43">
        <f t="shared" si="4"/>
        <v>0</v>
      </c>
      <c r="Z17" s="50">
        <f t="shared" si="5"/>
        <v>0</v>
      </c>
    </row>
    <row r="18" spans="1:26" x14ac:dyDescent="0.3">
      <c r="A18" s="31" t="s">
        <v>40</v>
      </c>
      <c r="B18" s="31" t="s">
        <v>41</v>
      </c>
      <c r="C18" s="31" t="s">
        <v>42</v>
      </c>
      <c r="D18" s="31">
        <v>54130395</v>
      </c>
      <c r="E18" s="32" t="s">
        <v>43</v>
      </c>
      <c r="F18" s="31">
        <v>42262488</v>
      </c>
      <c r="G18" s="32" t="s">
        <v>47</v>
      </c>
      <c r="H18" s="32" t="s">
        <v>71</v>
      </c>
      <c r="I18" s="45" t="s">
        <v>75</v>
      </c>
      <c r="J18" s="37">
        <v>14</v>
      </c>
      <c r="K18" s="32">
        <v>4</v>
      </c>
      <c r="L18" s="32">
        <v>41</v>
      </c>
      <c r="M18" s="32">
        <v>7</v>
      </c>
      <c r="N18" s="32">
        <v>3</v>
      </c>
      <c r="O18" s="32">
        <v>15</v>
      </c>
      <c r="P18" s="45">
        <v>3</v>
      </c>
      <c r="Q18" s="37">
        <v>47</v>
      </c>
      <c r="R18" s="32">
        <v>377</v>
      </c>
      <c r="S18" s="38">
        <v>204</v>
      </c>
      <c r="T18" s="46">
        <f t="shared" si="0"/>
        <v>1373.5</v>
      </c>
      <c r="U18" s="47">
        <v>0</v>
      </c>
      <c r="V18" s="48">
        <f t="shared" si="1"/>
        <v>111</v>
      </c>
      <c r="W18" s="48">
        <f t="shared" si="2"/>
        <v>956.5</v>
      </c>
      <c r="X18" s="49">
        <f t="shared" si="3"/>
        <v>387</v>
      </c>
      <c r="Y18" s="43">
        <f t="shared" si="4"/>
        <v>2828</v>
      </c>
      <c r="Z18" s="50">
        <f t="shared" si="5"/>
        <v>2828</v>
      </c>
    </row>
    <row r="19" spans="1:26" x14ac:dyDescent="0.3">
      <c r="A19" s="31" t="s">
        <v>40</v>
      </c>
      <c r="B19" s="31" t="s">
        <v>41</v>
      </c>
      <c r="C19" s="31" t="s">
        <v>42</v>
      </c>
      <c r="D19" s="31">
        <v>54130395</v>
      </c>
      <c r="E19" s="32" t="s">
        <v>43</v>
      </c>
      <c r="F19" s="31">
        <v>54732662</v>
      </c>
      <c r="G19" s="32" t="s">
        <v>76</v>
      </c>
      <c r="H19" s="32" t="s">
        <v>55</v>
      </c>
      <c r="I19" s="33" t="s">
        <v>65</v>
      </c>
      <c r="J19" s="37">
        <v>2</v>
      </c>
      <c r="K19" s="32">
        <f>0</f>
        <v>0</v>
      </c>
      <c r="L19" s="32">
        <v>5</v>
      </c>
      <c r="M19" s="32">
        <f>0</f>
        <v>0</v>
      </c>
      <c r="N19" s="32">
        <f>0</f>
        <v>0</v>
      </c>
      <c r="O19" s="32">
        <v>2</v>
      </c>
      <c r="P19" s="45">
        <f>0</f>
        <v>0</v>
      </c>
      <c r="Q19" s="37">
        <f>0</f>
        <v>0</v>
      </c>
      <c r="R19" s="32">
        <v>16</v>
      </c>
      <c r="S19" s="38">
        <f>0</f>
        <v>0</v>
      </c>
      <c r="T19" s="46">
        <f t="shared" si="0"/>
        <v>167.5</v>
      </c>
      <c r="U19" s="47">
        <v>0</v>
      </c>
      <c r="V19" s="48">
        <f t="shared" si="1"/>
        <v>0</v>
      </c>
      <c r="W19" s="48">
        <f t="shared" si="2"/>
        <v>59</v>
      </c>
      <c r="X19" s="49">
        <f t="shared" si="3"/>
        <v>0</v>
      </c>
      <c r="Y19" s="43">
        <f t="shared" si="4"/>
        <v>226.5</v>
      </c>
      <c r="Z19" s="50">
        <f t="shared" si="5"/>
        <v>227</v>
      </c>
    </row>
    <row r="20" spans="1:26" x14ac:dyDescent="0.3">
      <c r="A20" s="51" t="s">
        <v>40</v>
      </c>
      <c r="B20" s="51" t="s">
        <v>77</v>
      </c>
      <c r="C20" s="51" t="s">
        <v>78</v>
      </c>
      <c r="D20" s="51">
        <v>36063606</v>
      </c>
      <c r="E20" s="52" t="s">
        <v>79</v>
      </c>
      <c r="F20" s="51">
        <v>160229</v>
      </c>
      <c r="G20" s="52" t="s">
        <v>47</v>
      </c>
      <c r="H20" s="52" t="s">
        <v>67</v>
      </c>
      <c r="I20" s="33" t="s">
        <v>80</v>
      </c>
      <c r="J20" s="53">
        <v>14</v>
      </c>
      <c r="K20" s="52">
        <v>0</v>
      </c>
      <c r="L20" s="52">
        <v>30</v>
      </c>
      <c r="M20" s="52">
        <v>0</v>
      </c>
      <c r="N20" s="52">
        <v>0</v>
      </c>
      <c r="O20" s="52">
        <v>16</v>
      </c>
      <c r="P20" s="33">
        <v>1</v>
      </c>
      <c r="Q20" s="53">
        <v>0</v>
      </c>
      <c r="R20" s="52">
        <v>186</v>
      </c>
      <c r="S20" s="54">
        <v>0</v>
      </c>
      <c r="T20" s="55">
        <f t="shared" si="0"/>
        <v>1005</v>
      </c>
      <c r="U20" s="47">
        <v>77</v>
      </c>
      <c r="V20" s="56">
        <f t="shared" si="1"/>
        <v>0</v>
      </c>
      <c r="W20" s="56">
        <f t="shared" si="2"/>
        <v>588</v>
      </c>
      <c r="X20" s="57">
        <f t="shared" si="3"/>
        <v>27</v>
      </c>
      <c r="Y20" s="58">
        <f t="shared" si="4"/>
        <v>1697</v>
      </c>
      <c r="Z20" s="59">
        <f t="shared" si="5"/>
        <v>1697</v>
      </c>
    </row>
    <row r="21" spans="1:26" x14ac:dyDescent="0.3">
      <c r="A21" s="51" t="s">
        <v>40</v>
      </c>
      <c r="B21" s="51" t="s">
        <v>77</v>
      </c>
      <c r="C21" s="51" t="s">
        <v>78</v>
      </c>
      <c r="D21" s="51">
        <v>36063606</v>
      </c>
      <c r="E21" s="52" t="s">
        <v>79</v>
      </c>
      <c r="F21" s="51">
        <v>160326</v>
      </c>
      <c r="G21" s="52" t="s">
        <v>81</v>
      </c>
      <c r="H21" s="52" t="s">
        <v>73</v>
      </c>
      <c r="I21" s="33" t="s">
        <v>82</v>
      </c>
      <c r="J21" s="53">
        <v>8</v>
      </c>
      <c r="K21" s="52">
        <v>2</v>
      </c>
      <c r="L21" s="52">
        <v>18</v>
      </c>
      <c r="M21" s="52">
        <v>2</v>
      </c>
      <c r="N21" s="52">
        <v>3</v>
      </c>
      <c r="O21" s="52">
        <v>10</v>
      </c>
      <c r="P21" s="33">
        <v>1</v>
      </c>
      <c r="Q21" s="53">
        <v>34</v>
      </c>
      <c r="R21" s="52">
        <v>85</v>
      </c>
      <c r="S21" s="54">
        <v>12</v>
      </c>
      <c r="T21" s="55">
        <f t="shared" si="0"/>
        <v>603</v>
      </c>
      <c r="U21" s="47">
        <v>143.06</v>
      </c>
      <c r="V21" s="56">
        <f t="shared" si="1"/>
        <v>91.5</v>
      </c>
      <c r="W21" s="56">
        <f t="shared" si="2"/>
        <v>305</v>
      </c>
      <c r="X21" s="57">
        <f t="shared" si="3"/>
        <v>45</v>
      </c>
      <c r="Y21" s="58">
        <f t="shared" si="4"/>
        <v>1187.56</v>
      </c>
      <c r="Z21" s="59">
        <f t="shared" si="5"/>
        <v>1188</v>
      </c>
    </row>
    <row r="22" spans="1:26" x14ac:dyDescent="0.3">
      <c r="A22" s="51" t="s">
        <v>40</v>
      </c>
      <c r="B22" s="51" t="s">
        <v>77</v>
      </c>
      <c r="C22" s="51" t="s">
        <v>78</v>
      </c>
      <c r="D22" s="51">
        <v>36063606</v>
      </c>
      <c r="E22" s="52" t="s">
        <v>79</v>
      </c>
      <c r="F22" s="51">
        <v>162311</v>
      </c>
      <c r="G22" s="52" t="s">
        <v>83</v>
      </c>
      <c r="H22" s="52" t="s">
        <v>84</v>
      </c>
      <c r="I22" s="33" t="s">
        <v>85</v>
      </c>
      <c r="J22" s="53">
        <v>4</v>
      </c>
      <c r="K22" s="52">
        <v>1</v>
      </c>
      <c r="L22" s="52">
        <v>24</v>
      </c>
      <c r="M22" s="52">
        <v>1</v>
      </c>
      <c r="N22" s="52">
        <v>1</v>
      </c>
      <c r="O22" s="52">
        <v>7</v>
      </c>
      <c r="P22" s="33">
        <v>1</v>
      </c>
      <c r="Q22" s="53">
        <v>5</v>
      </c>
      <c r="R22" s="52">
        <v>154</v>
      </c>
      <c r="S22" s="54">
        <v>17</v>
      </c>
      <c r="T22" s="55">
        <f t="shared" si="0"/>
        <v>804</v>
      </c>
      <c r="U22" s="47">
        <v>0</v>
      </c>
      <c r="V22" s="56">
        <f t="shared" si="1"/>
        <v>21</v>
      </c>
      <c r="W22" s="56">
        <f t="shared" si="2"/>
        <v>402.5</v>
      </c>
      <c r="X22" s="57">
        <f t="shared" si="3"/>
        <v>52.5</v>
      </c>
      <c r="Y22" s="58">
        <f t="shared" si="4"/>
        <v>1280</v>
      </c>
      <c r="Z22" s="59">
        <f t="shared" si="5"/>
        <v>1280</v>
      </c>
    </row>
    <row r="23" spans="1:26" x14ac:dyDescent="0.3">
      <c r="A23" s="51" t="s">
        <v>40</v>
      </c>
      <c r="B23" s="51" t="s">
        <v>77</v>
      </c>
      <c r="C23" s="51" t="s">
        <v>78</v>
      </c>
      <c r="D23" s="51">
        <v>36063606</v>
      </c>
      <c r="E23" s="52" t="s">
        <v>79</v>
      </c>
      <c r="F23" s="51">
        <v>162787</v>
      </c>
      <c r="G23" s="52" t="s">
        <v>86</v>
      </c>
      <c r="H23" s="52" t="s">
        <v>84</v>
      </c>
      <c r="I23" s="33" t="s">
        <v>87</v>
      </c>
      <c r="J23" s="53">
        <v>11</v>
      </c>
      <c r="K23" s="52">
        <v>0</v>
      </c>
      <c r="L23" s="52">
        <v>51</v>
      </c>
      <c r="M23" s="52">
        <v>0</v>
      </c>
      <c r="N23" s="52">
        <v>2</v>
      </c>
      <c r="O23" s="52">
        <v>12</v>
      </c>
      <c r="P23" s="33">
        <v>2</v>
      </c>
      <c r="Q23" s="53">
        <v>27</v>
      </c>
      <c r="R23" s="52">
        <v>422</v>
      </c>
      <c r="S23" s="54">
        <v>53</v>
      </c>
      <c r="T23" s="55">
        <f t="shared" si="0"/>
        <v>1708.5</v>
      </c>
      <c r="U23" s="47">
        <v>244.92</v>
      </c>
      <c r="V23" s="56">
        <f t="shared" si="1"/>
        <v>67.5</v>
      </c>
      <c r="W23" s="56">
        <f t="shared" si="2"/>
        <v>1006</v>
      </c>
      <c r="X23" s="57">
        <f t="shared" si="3"/>
        <v>133.5</v>
      </c>
      <c r="Y23" s="58">
        <f t="shared" si="4"/>
        <v>3160.42</v>
      </c>
      <c r="Z23" s="59">
        <f t="shared" si="5"/>
        <v>3160</v>
      </c>
    </row>
    <row r="24" spans="1:26" x14ac:dyDescent="0.3">
      <c r="A24" s="51" t="s">
        <v>40</v>
      </c>
      <c r="B24" s="51" t="s">
        <v>77</v>
      </c>
      <c r="C24" s="51" t="s">
        <v>78</v>
      </c>
      <c r="D24" s="51">
        <v>36063606</v>
      </c>
      <c r="E24" s="52" t="s">
        <v>79</v>
      </c>
      <c r="F24" s="51">
        <v>351822</v>
      </c>
      <c r="G24" s="52" t="s">
        <v>88</v>
      </c>
      <c r="H24" s="52" t="s">
        <v>69</v>
      </c>
      <c r="I24" s="33" t="s">
        <v>89</v>
      </c>
      <c r="J24" s="53">
        <v>1</v>
      </c>
      <c r="K24" s="52">
        <v>0</v>
      </c>
      <c r="L24" s="52">
        <v>3</v>
      </c>
      <c r="M24" s="52">
        <v>0</v>
      </c>
      <c r="N24" s="52">
        <v>0</v>
      </c>
      <c r="O24" s="52">
        <v>1</v>
      </c>
      <c r="P24" s="33">
        <v>0</v>
      </c>
      <c r="Q24" s="53">
        <v>0</v>
      </c>
      <c r="R24" s="52">
        <v>34</v>
      </c>
      <c r="S24" s="54">
        <v>0</v>
      </c>
      <c r="T24" s="55">
        <f t="shared" si="0"/>
        <v>100.5</v>
      </c>
      <c r="U24" s="47">
        <v>0</v>
      </c>
      <c r="V24" s="56">
        <f t="shared" si="1"/>
        <v>0</v>
      </c>
      <c r="W24" s="56">
        <f t="shared" si="2"/>
        <v>81.5</v>
      </c>
      <c r="X24" s="57">
        <f t="shared" si="3"/>
        <v>0</v>
      </c>
      <c r="Y24" s="58">
        <f t="shared" si="4"/>
        <v>182</v>
      </c>
      <c r="Z24" s="59">
        <f t="shared" si="5"/>
        <v>182</v>
      </c>
    </row>
    <row r="25" spans="1:26" x14ac:dyDescent="0.3">
      <c r="A25" s="51" t="s">
        <v>40</v>
      </c>
      <c r="B25" s="51" t="s">
        <v>77</v>
      </c>
      <c r="C25" s="51" t="s">
        <v>78</v>
      </c>
      <c r="D25" s="51">
        <v>36063606</v>
      </c>
      <c r="E25" s="52" t="s">
        <v>79</v>
      </c>
      <c r="F25" s="51">
        <v>605760</v>
      </c>
      <c r="G25" s="52" t="s">
        <v>90</v>
      </c>
      <c r="H25" s="52" t="s">
        <v>61</v>
      </c>
      <c r="I25" s="33" t="s">
        <v>91</v>
      </c>
      <c r="J25" s="53">
        <v>17</v>
      </c>
      <c r="K25" s="52">
        <v>1</v>
      </c>
      <c r="L25" s="52">
        <v>41</v>
      </c>
      <c r="M25" s="52">
        <v>1</v>
      </c>
      <c r="N25" s="52">
        <v>1</v>
      </c>
      <c r="O25" s="52">
        <v>17</v>
      </c>
      <c r="P25" s="33">
        <v>1</v>
      </c>
      <c r="Q25" s="53">
        <v>8</v>
      </c>
      <c r="R25" s="52">
        <v>349</v>
      </c>
      <c r="S25" s="54">
        <v>306</v>
      </c>
      <c r="T25" s="55">
        <f t="shared" si="0"/>
        <v>1373.5</v>
      </c>
      <c r="U25" s="47">
        <v>0</v>
      </c>
      <c r="V25" s="56">
        <f t="shared" si="1"/>
        <v>25.5</v>
      </c>
      <c r="W25" s="56">
        <f t="shared" si="2"/>
        <v>927.5</v>
      </c>
      <c r="X25" s="57">
        <f t="shared" si="3"/>
        <v>486</v>
      </c>
      <c r="Y25" s="58">
        <f t="shared" si="4"/>
        <v>2812.5</v>
      </c>
      <c r="Z25" s="59">
        <f t="shared" si="5"/>
        <v>2813</v>
      </c>
    </row>
    <row r="26" spans="1:26" x14ac:dyDescent="0.3">
      <c r="A26" s="51" t="s">
        <v>40</v>
      </c>
      <c r="B26" s="51" t="s">
        <v>77</v>
      </c>
      <c r="C26" s="51" t="s">
        <v>78</v>
      </c>
      <c r="D26" s="51">
        <v>36063606</v>
      </c>
      <c r="E26" s="52" t="s">
        <v>79</v>
      </c>
      <c r="F26" s="51">
        <v>605786</v>
      </c>
      <c r="G26" s="52" t="s">
        <v>92</v>
      </c>
      <c r="H26" s="52" t="s">
        <v>71</v>
      </c>
      <c r="I26" s="33" t="s">
        <v>93</v>
      </c>
      <c r="J26" s="53">
        <v>15</v>
      </c>
      <c r="K26" s="52">
        <v>1</v>
      </c>
      <c r="L26" s="52">
        <v>50</v>
      </c>
      <c r="M26" s="52">
        <v>0</v>
      </c>
      <c r="N26" s="52">
        <v>1</v>
      </c>
      <c r="O26" s="52">
        <v>16</v>
      </c>
      <c r="P26" s="33">
        <v>1</v>
      </c>
      <c r="Q26" s="53">
        <v>3</v>
      </c>
      <c r="R26" s="52">
        <v>471</v>
      </c>
      <c r="S26" s="54">
        <v>109</v>
      </c>
      <c r="T26" s="55">
        <f t="shared" si="0"/>
        <v>1675</v>
      </c>
      <c r="U26" s="47">
        <v>0</v>
      </c>
      <c r="V26" s="56">
        <f t="shared" si="1"/>
        <v>18</v>
      </c>
      <c r="W26" s="56">
        <f t="shared" si="2"/>
        <v>1158</v>
      </c>
      <c r="X26" s="57">
        <f t="shared" si="3"/>
        <v>190.5</v>
      </c>
      <c r="Y26" s="58">
        <f t="shared" si="4"/>
        <v>3041.5</v>
      </c>
      <c r="Z26" s="59">
        <f t="shared" si="5"/>
        <v>3042</v>
      </c>
    </row>
    <row r="27" spans="1:26" x14ac:dyDescent="0.3">
      <c r="A27" s="51" t="s">
        <v>40</v>
      </c>
      <c r="B27" s="51" t="s">
        <v>77</v>
      </c>
      <c r="C27" s="51" t="s">
        <v>78</v>
      </c>
      <c r="D27" s="51">
        <v>36063606</v>
      </c>
      <c r="E27" s="52" t="s">
        <v>79</v>
      </c>
      <c r="F27" s="51">
        <v>605808</v>
      </c>
      <c r="G27" s="52" t="s">
        <v>94</v>
      </c>
      <c r="H27" s="52" t="s">
        <v>95</v>
      </c>
      <c r="I27" s="33" t="s">
        <v>96</v>
      </c>
      <c r="J27" s="53">
        <v>13</v>
      </c>
      <c r="K27" s="52">
        <v>11</v>
      </c>
      <c r="L27" s="52">
        <v>49</v>
      </c>
      <c r="M27" s="52">
        <v>34</v>
      </c>
      <c r="N27" s="52">
        <v>0</v>
      </c>
      <c r="O27" s="52">
        <v>24</v>
      </c>
      <c r="P27" s="33">
        <v>1</v>
      </c>
      <c r="Q27" s="53">
        <v>0</v>
      </c>
      <c r="R27" s="52">
        <v>474</v>
      </c>
      <c r="S27" s="54">
        <v>91</v>
      </c>
      <c r="T27" s="55">
        <f t="shared" si="0"/>
        <v>1641.5</v>
      </c>
      <c r="U27" s="47">
        <v>0</v>
      </c>
      <c r="V27" s="56">
        <f t="shared" si="1"/>
        <v>0</v>
      </c>
      <c r="W27" s="56">
        <f t="shared" si="2"/>
        <v>1272</v>
      </c>
      <c r="X27" s="57">
        <f t="shared" si="3"/>
        <v>163.5</v>
      </c>
      <c r="Y27" s="58">
        <f t="shared" si="4"/>
        <v>3077</v>
      </c>
      <c r="Z27" s="59">
        <f t="shared" si="5"/>
        <v>3077</v>
      </c>
    </row>
    <row r="28" spans="1:26" x14ac:dyDescent="0.3">
      <c r="A28" s="51" t="s">
        <v>40</v>
      </c>
      <c r="B28" s="51" t="s">
        <v>77</v>
      </c>
      <c r="C28" s="51" t="s">
        <v>78</v>
      </c>
      <c r="D28" s="51">
        <v>36063606</v>
      </c>
      <c r="E28" s="52" t="s">
        <v>79</v>
      </c>
      <c r="F28" s="51">
        <v>607304</v>
      </c>
      <c r="G28" s="52" t="s">
        <v>97</v>
      </c>
      <c r="H28" s="52" t="s">
        <v>71</v>
      </c>
      <c r="I28" s="33" t="s">
        <v>98</v>
      </c>
      <c r="J28" s="53">
        <v>19</v>
      </c>
      <c r="K28" s="52">
        <v>0</v>
      </c>
      <c r="L28" s="52">
        <v>81</v>
      </c>
      <c r="M28" s="52">
        <v>0</v>
      </c>
      <c r="N28" s="52">
        <v>0</v>
      </c>
      <c r="O28" s="52">
        <v>22</v>
      </c>
      <c r="P28" s="33">
        <v>2</v>
      </c>
      <c r="Q28" s="53">
        <v>0</v>
      </c>
      <c r="R28" s="52">
        <v>596</v>
      </c>
      <c r="S28" s="54">
        <v>84</v>
      </c>
      <c r="T28" s="55">
        <f t="shared" si="0"/>
        <v>2713.5</v>
      </c>
      <c r="U28" s="47">
        <v>0</v>
      </c>
      <c r="V28" s="56">
        <f t="shared" si="1"/>
        <v>0</v>
      </c>
      <c r="W28" s="56">
        <f t="shared" si="2"/>
        <v>1489</v>
      </c>
      <c r="X28" s="57">
        <f t="shared" si="3"/>
        <v>180</v>
      </c>
      <c r="Y28" s="58">
        <f t="shared" si="4"/>
        <v>4382.5</v>
      </c>
      <c r="Z28" s="59">
        <f t="shared" si="5"/>
        <v>4383</v>
      </c>
    </row>
    <row r="29" spans="1:26" x14ac:dyDescent="0.3">
      <c r="A29" s="51" t="s">
        <v>40</v>
      </c>
      <c r="B29" s="51" t="s">
        <v>77</v>
      </c>
      <c r="C29" s="51" t="s">
        <v>78</v>
      </c>
      <c r="D29" s="51">
        <v>36063606</v>
      </c>
      <c r="E29" s="52" t="s">
        <v>79</v>
      </c>
      <c r="F29" s="51">
        <v>893161</v>
      </c>
      <c r="G29" s="52" t="s">
        <v>99</v>
      </c>
      <c r="H29" s="52" t="s">
        <v>100</v>
      </c>
      <c r="I29" s="33" t="s">
        <v>101</v>
      </c>
      <c r="J29" s="53">
        <v>2</v>
      </c>
      <c r="K29" s="52">
        <v>0</v>
      </c>
      <c r="L29" s="52">
        <v>9</v>
      </c>
      <c r="M29" s="52">
        <v>0</v>
      </c>
      <c r="N29" s="52">
        <v>0</v>
      </c>
      <c r="O29" s="52">
        <v>3</v>
      </c>
      <c r="P29" s="33">
        <v>0</v>
      </c>
      <c r="Q29" s="53">
        <v>0</v>
      </c>
      <c r="R29" s="52">
        <v>107</v>
      </c>
      <c r="S29" s="54">
        <v>0</v>
      </c>
      <c r="T29" s="55">
        <f t="shared" si="0"/>
        <v>301.5</v>
      </c>
      <c r="U29" s="47">
        <v>0</v>
      </c>
      <c r="V29" s="56">
        <f t="shared" si="1"/>
        <v>0</v>
      </c>
      <c r="W29" s="56">
        <f t="shared" si="2"/>
        <v>254.5</v>
      </c>
      <c r="X29" s="57">
        <f t="shared" si="3"/>
        <v>0</v>
      </c>
      <c r="Y29" s="58">
        <f t="shared" si="4"/>
        <v>556</v>
      </c>
      <c r="Z29" s="59">
        <f t="shared" si="5"/>
        <v>556</v>
      </c>
    </row>
    <row r="30" spans="1:26" x14ac:dyDescent="0.3">
      <c r="A30" s="51" t="s">
        <v>40</v>
      </c>
      <c r="B30" s="51" t="s">
        <v>77</v>
      </c>
      <c r="C30" s="51" t="s">
        <v>78</v>
      </c>
      <c r="D30" s="51">
        <v>36063606</v>
      </c>
      <c r="E30" s="52" t="s">
        <v>79</v>
      </c>
      <c r="F30" s="51">
        <v>893463</v>
      </c>
      <c r="G30" s="52" t="s">
        <v>102</v>
      </c>
      <c r="H30" s="52" t="s">
        <v>71</v>
      </c>
      <c r="I30" s="33" t="s">
        <v>103</v>
      </c>
      <c r="J30" s="53">
        <v>6</v>
      </c>
      <c r="K30" s="52">
        <v>0</v>
      </c>
      <c r="L30" s="52">
        <v>32</v>
      </c>
      <c r="M30" s="52">
        <v>0</v>
      </c>
      <c r="N30" s="52">
        <v>0</v>
      </c>
      <c r="O30" s="52">
        <v>10</v>
      </c>
      <c r="P30" s="33">
        <v>2</v>
      </c>
      <c r="Q30" s="53">
        <v>0</v>
      </c>
      <c r="R30" s="52">
        <v>264</v>
      </c>
      <c r="S30" s="54">
        <v>51</v>
      </c>
      <c r="T30" s="55">
        <f t="shared" si="0"/>
        <v>1072</v>
      </c>
      <c r="U30" s="47">
        <v>0</v>
      </c>
      <c r="V30" s="56">
        <f t="shared" si="1"/>
        <v>0</v>
      </c>
      <c r="W30" s="56">
        <f t="shared" si="2"/>
        <v>663</v>
      </c>
      <c r="X30" s="57">
        <f t="shared" si="3"/>
        <v>130.5</v>
      </c>
      <c r="Y30" s="58">
        <f t="shared" si="4"/>
        <v>1865.5</v>
      </c>
      <c r="Z30" s="59">
        <f t="shared" si="5"/>
        <v>1866</v>
      </c>
    </row>
    <row r="31" spans="1:26" x14ac:dyDescent="0.3">
      <c r="A31" s="51" t="s">
        <v>40</v>
      </c>
      <c r="B31" s="51" t="s">
        <v>77</v>
      </c>
      <c r="C31" s="51" t="s">
        <v>78</v>
      </c>
      <c r="D31" s="51">
        <v>36063606</v>
      </c>
      <c r="E31" s="52" t="s">
        <v>79</v>
      </c>
      <c r="F31" s="51">
        <v>893471</v>
      </c>
      <c r="G31" s="52" t="s">
        <v>104</v>
      </c>
      <c r="H31" s="52" t="s">
        <v>105</v>
      </c>
      <c r="I31" s="33" t="s">
        <v>106</v>
      </c>
      <c r="J31" s="53">
        <v>8</v>
      </c>
      <c r="K31" s="52">
        <v>0</v>
      </c>
      <c r="L31" s="52">
        <v>25</v>
      </c>
      <c r="M31" s="52">
        <v>0</v>
      </c>
      <c r="N31" s="52">
        <v>0</v>
      </c>
      <c r="O31" s="52">
        <v>9</v>
      </c>
      <c r="P31" s="33">
        <v>0</v>
      </c>
      <c r="Q31" s="53">
        <v>0</v>
      </c>
      <c r="R31" s="52">
        <v>195</v>
      </c>
      <c r="S31" s="54">
        <v>0</v>
      </c>
      <c r="T31" s="55">
        <f t="shared" si="0"/>
        <v>837.5</v>
      </c>
      <c r="U31" s="47">
        <v>0</v>
      </c>
      <c r="V31" s="56">
        <f t="shared" si="1"/>
        <v>0</v>
      </c>
      <c r="W31" s="56">
        <f t="shared" si="2"/>
        <v>511.5</v>
      </c>
      <c r="X31" s="57">
        <f t="shared" si="3"/>
        <v>0</v>
      </c>
      <c r="Y31" s="58">
        <f t="shared" si="4"/>
        <v>1349</v>
      </c>
      <c r="Z31" s="59">
        <f t="shared" si="5"/>
        <v>1349</v>
      </c>
    </row>
    <row r="32" spans="1:26" x14ac:dyDescent="0.3">
      <c r="A32" s="51" t="s">
        <v>40</v>
      </c>
      <c r="B32" s="51" t="s">
        <v>77</v>
      </c>
      <c r="C32" s="51" t="s">
        <v>78</v>
      </c>
      <c r="D32" s="51">
        <v>36063606</v>
      </c>
      <c r="E32" s="52" t="s">
        <v>79</v>
      </c>
      <c r="F32" s="51">
        <v>894915</v>
      </c>
      <c r="G32" s="52" t="s">
        <v>107</v>
      </c>
      <c r="H32" s="52" t="s">
        <v>105</v>
      </c>
      <c r="I32" s="33" t="s">
        <v>108</v>
      </c>
      <c r="J32" s="53">
        <v>4</v>
      </c>
      <c r="K32" s="52">
        <v>0</v>
      </c>
      <c r="L32" s="52">
        <v>20</v>
      </c>
      <c r="M32" s="52">
        <v>0</v>
      </c>
      <c r="N32" s="52">
        <v>0</v>
      </c>
      <c r="O32" s="52">
        <v>6</v>
      </c>
      <c r="P32" s="33">
        <v>1</v>
      </c>
      <c r="Q32" s="53">
        <v>0</v>
      </c>
      <c r="R32" s="52">
        <v>154</v>
      </c>
      <c r="S32" s="54">
        <v>49</v>
      </c>
      <c r="T32" s="55">
        <f t="shared" si="0"/>
        <v>670</v>
      </c>
      <c r="U32" s="47">
        <v>0</v>
      </c>
      <c r="V32" s="56">
        <f t="shared" si="1"/>
        <v>0</v>
      </c>
      <c r="W32" s="56">
        <f t="shared" si="2"/>
        <v>389</v>
      </c>
      <c r="X32" s="57">
        <f t="shared" si="3"/>
        <v>100.5</v>
      </c>
      <c r="Y32" s="58">
        <f t="shared" si="4"/>
        <v>1159.5</v>
      </c>
      <c r="Z32" s="59">
        <f t="shared" si="5"/>
        <v>1160</v>
      </c>
    </row>
    <row r="33" spans="1:26" x14ac:dyDescent="0.3">
      <c r="A33" s="51" t="s">
        <v>40</v>
      </c>
      <c r="B33" s="51" t="s">
        <v>77</v>
      </c>
      <c r="C33" s="51" t="s">
        <v>78</v>
      </c>
      <c r="D33" s="51">
        <v>36063606</v>
      </c>
      <c r="E33" s="52" t="s">
        <v>79</v>
      </c>
      <c r="F33" s="51">
        <v>17050197</v>
      </c>
      <c r="G33" s="52" t="s">
        <v>109</v>
      </c>
      <c r="H33" s="52" t="s">
        <v>84</v>
      </c>
      <c r="I33" s="33" t="s">
        <v>110</v>
      </c>
      <c r="J33" s="53">
        <v>11</v>
      </c>
      <c r="K33" s="52">
        <v>0</v>
      </c>
      <c r="L33" s="52">
        <v>33</v>
      </c>
      <c r="M33" s="52">
        <v>0</v>
      </c>
      <c r="N33" s="52">
        <v>1</v>
      </c>
      <c r="O33" s="52">
        <v>11</v>
      </c>
      <c r="P33" s="33">
        <v>1</v>
      </c>
      <c r="Q33" s="53">
        <v>5</v>
      </c>
      <c r="R33" s="52">
        <v>266</v>
      </c>
      <c r="S33" s="54">
        <v>62</v>
      </c>
      <c r="T33" s="55">
        <f t="shared" si="0"/>
        <v>1105.5</v>
      </c>
      <c r="U33" s="47">
        <v>202.67</v>
      </c>
      <c r="V33" s="56">
        <f t="shared" si="1"/>
        <v>21</v>
      </c>
      <c r="W33" s="56">
        <f t="shared" si="2"/>
        <v>680.5</v>
      </c>
      <c r="X33" s="57">
        <f t="shared" si="3"/>
        <v>120</v>
      </c>
      <c r="Y33" s="58">
        <f t="shared" si="4"/>
        <v>2129.67</v>
      </c>
      <c r="Z33" s="59">
        <f t="shared" si="5"/>
        <v>2130</v>
      </c>
    </row>
    <row r="34" spans="1:26" x14ac:dyDescent="0.3">
      <c r="A34" s="51" t="s">
        <v>40</v>
      </c>
      <c r="B34" s="51" t="s">
        <v>77</v>
      </c>
      <c r="C34" s="51" t="s">
        <v>78</v>
      </c>
      <c r="D34" s="51">
        <v>36063606</v>
      </c>
      <c r="E34" s="52" t="s">
        <v>79</v>
      </c>
      <c r="F34" s="51">
        <v>17050201</v>
      </c>
      <c r="G34" s="52" t="s">
        <v>47</v>
      </c>
      <c r="H34" s="52" t="s">
        <v>69</v>
      </c>
      <c r="I34" s="33" t="s">
        <v>111</v>
      </c>
      <c r="J34" s="53">
        <v>11</v>
      </c>
      <c r="K34" s="52">
        <v>0</v>
      </c>
      <c r="L34" s="52">
        <v>25</v>
      </c>
      <c r="M34" s="52">
        <v>0</v>
      </c>
      <c r="N34" s="52">
        <v>1</v>
      </c>
      <c r="O34" s="52">
        <v>10</v>
      </c>
      <c r="P34" s="33">
        <v>1</v>
      </c>
      <c r="Q34" s="53">
        <v>50</v>
      </c>
      <c r="R34" s="52">
        <v>181</v>
      </c>
      <c r="S34" s="54">
        <v>50</v>
      </c>
      <c r="T34" s="55">
        <f t="shared" si="0"/>
        <v>837.5</v>
      </c>
      <c r="U34" s="47">
        <v>0</v>
      </c>
      <c r="V34" s="56">
        <f t="shared" si="1"/>
        <v>88.5</v>
      </c>
      <c r="W34" s="56">
        <f t="shared" si="2"/>
        <v>497</v>
      </c>
      <c r="X34" s="57">
        <f t="shared" si="3"/>
        <v>102</v>
      </c>
      <c r="Y34" s="58">
        <f t="shared" si="4"/>
        <v>1525</v>
      </c>
      <c r="Z34" s="59">
        <f t="shared" si="5"/>
        <v>1525</v>
      </c>
    </row>
    <row r="35" spans="1:26" x14ac:dyDescent="0.3">
      <c r="A35" s="51" t="s">
        <v>40</v>
      </c>
      <c r="B35" s="51" t="s">
        <v>77</v>
      </c>
      <c r="C35" s="51" t="s">
        <v>78</v>
      </c>
      <c r="D35" s="51">
        <v>36063606</v>
      </c>
      <c r="E35" s="52" t="s">
        <v>79</v>
      </c>
      <c r="F35" s="51">
        <v>17050332</v>
      </c>
      <c r="G35" s="52" t="s">
        <v>112</v>
      </c>
      <c r="H35" s="52" t="s">
        <v>61</v>
      </c>
      <c r="I35" s="33" t="s">
        <v>113</v>
      </c>
      <c r="J35" s="53">
        <v>3</v>
      </c>
      <c r="K35" s="52">
        <v>3</v>
      </c>
      <c r="L35" s="52">
        <v>19</v>
      </c>
      <c r="M35" s="52">
        <v>6</v>
      </c>
      <c r="N35" s="52">
        <v>2</v>
      </c>
      <c r="O35" s="52">
        <v>5</v>
      </c>
      <c r="P35" s="33">
        <v>1</v>
      </c>
      <c r="Q35" s="53">
        <v>14</v>
      </c>
      <c r="R35" s="52">
        <v>143</v>
      </c>
      <c r="S35" s="54">
        <v>20</v>
      </c>
      <c r="T35" s="55">
        <f t="shared" si="0"/>
        <v>636.5</v>
      </c>
      <c r="U35" s="47">
        <v>0</v>
      </c>
      <c r="V35" s="56">
        <f t="shared" si="1"/>
        <v>48</v>
      </c>
      <c r="W35" s="56">
        <f t="shared" si="2"/>
        <v>353.5</v>
      </c>
      <c r="X35" s="57">
        <f t="shared" si="3"/>
        <v>57</v>
      </c>
      <c r="Y35" s="58">
        <f t="shared" si="4"/>
        <v>1095</v>
      </c>
      <c r="Z35" s="59">
        <f t="shared" si="5"/>
        <v>1095</v>
      </c>
    </row>
    <row r="36" spans="1:26" x14ac:dyDescent="0.3">
      <c r="A36" s="51" t="s">
        <v>40</v>
      </c>
      <c r="B36" s="51" t="s">
        <v>77</v>
      </c>
      <c r="C36" s="51" t="s">
        <v>78</v>
      </c>
      <c r="D36" s="51">
        <v>36063606</v>
      </c>
      <c r="E36" s="52" t="s">
        <v>79</v>
      </c>
      <c r="F36" s="51">
        <v>17053871</v>
      </c>
      <c r="G36" s="52" t="s">
        <v>114</v>
      </c>
      <c r="H36" s="52" t="s">
        <v>71</v>
      </c>
      <c r="I36" s="33" t="s">
        <v>115</v>
      </c>
      <c r="J36" s="53">
        <v>6</v>
      </c>
      <c r="K36" s="52">
        <v>0</v>
      </c>
      <c r="L36" s="52">
        <v>26</v>
      </c>
      <c r="M36" s="52">
        <v>0</v>
      </c>
      <c r="N36" s="52">
        <v>0</v>
      </c>
      <c r="O36" s="52">
        <v>8</v>
      </c>
      <c r="P36" s="33">
        <v>1</v>
      </c>
      <c r="Q36" s="53">
        <v>0</v>
      </c>
      <c r="R36" s="52">
        <v>217</v>
      </c>
      <c r="S36" s="54">
        <v>24</v>
      </c>
      <c r="T36" s="55">
        <f t="shared" si="0"/>
        <v>871</v>
      </c>
      <c r="U36" s="47">
        <v>0</v>
      </c>
      <c r="V36" s="56">
        <f t="shared" si="1"/>
        <v>0</v>
      </c>
      <c r="W36" s="56">
        <f t="shared" si="2"/>
        <v>542</v>
      </c>
      <c r="X36" s="57">
        <f t="shared" si="3"/>
        <v>63</v>
      </c>
      <c r="Y36" s="58">
        <f t="shared" si="4"/>
        <v>1476</v>
      </c>
      <c r="Z36" s="59">
        <f t="shared" si="5"/>
        <v>1476</v>
      </c>
    </row>
    <row r="37" spans="1:26" x14ac:dyDescent="0.3">
      <c r="A37" s="51" t="s">
        <v>40</v>
      </c>
      <c r="B37" s="51" t="s">
        <v>77</v>
      </c>
      <c r="C37" s="51" t="s">
        <v>78</v>
      </c>
      <c r="D37" s="51">
        <v>36063606</v>
      </c>
      <c r="E37" s="52" t="s">
        <v>79</v>
      </c>
      <c r="F37" s="51">
        <v>17054281</v>
      </c>
      <c r="G37" s="52" t="s">
        <v>116</v>
      </c>
      <c r="H37" s="52" t="s">
        <v>61</v>
      </c>
      <c r="I37" s="33" t="s">
        <v>117</v>
      </c>
      <c r="J37" s="53">
        <v>5</v>
      </c>
      <c r="K37" s="52">
        <v>0</v>
      </c>
      <c r="L37" s="52">
        <v>30</v>
      </c>
      <c r="M37" s="52">
        <v>0</v>
      </c>
      <c r="N37" s="52">
        <v>0</v>
      </c>
      <c r="O37" s="52">
        <v>6</v>
      </c>
      <c r="P37" s="33">
        <v>1</v>
      </c>
      <c r="Q37" s="53">
        <v>0</v>
      </c>
      <c r="R37" s="52">
        <v>142</v>
      </c>
      <c r="S37" s="54">
        <v>64</v>
      </c>
      <c r="T37" s="55">
        <f t="shared" si="0"/>
        <v>1005</v>
      </c>
      <c r="U37" s="47">
        <v>0</v>
      </c>
      <c r="V37" s="56">
        <f t="shared" si="1"/>
        <v>0</v>
      </c>
      <c r="W37" s="56">
        <f t="shared" si="2"/>
        <v>365</v>
      </c>
      <c r="X37" s="57">
        <f t="shared" si="3"/>
        <v>123</v>
      </c>
      <c r="Y37" s="58">
        <f t="shared" si="4"/>
        <v>1493</v>
      </c>
      <c r="Z37" s="59">
        <f t="shared" si="5"/>
        <v>1493</v>
      </c>
    </row>
    <row r="38" spans="1:26" x14ac:dyDescent="0.3">
      <c r="A38" s="51" t="s">
        <v>40</v>
      </c>
      <c r="B38" s="51" t="s">
        <v>77</v>
      </c>
      <c r="C38" s="51" t="s">
        <v>78</v>
      </c>
      <c r="D38" s="51">
        <v>36063606</v>
      </c>
      <c r="E38" s="52" t="s">
        <v>79</v>
      </c>
      <c r="F38" s="51">
        <v>17055415</v>
      </c>
      <c r="G38" s="52" t="s">
        <v>118</v>
      </c>
      <c r="H38" s="52" t="s">
        <v>105</v>
      </c>
      <c r="I38" s="33" t="s">
        <v>119</v>
      </c>
      <c r="J38" s="53">
        <v>7</v>
      </c>
      <c r="K38" s="52">
        <v>3</v>
      </c>
      <c r="L38" s="52">
        <v>45</v>
      </c>
      <c r="M38" s="52">
        <v>9</v>
      </c>
      <c r="N38" s="52">
        <v>6</v>
      </c>
      <c r="O38" s="52">
        <v>10</v>
      </c>
      <c r="P38" s="33">
        <v>1</v>
      </c>
      <c r="Q38" s="53">
        <v>122</v>
      </c>
      <c r="R38" s="52">
        <v>442</v>
      </c>
      <c r="S38" s="54">
        <v>75</v>
      </c>
      <c r="T38" s="55">
        <f t="shared" si="0"/>
        <v>1507.5</v>
      </c>
      <c r="U38" s="47">
        <v>421.2</v>
      </c>
      <c r="V38" s="56">
        <f t="shared" si="1"/>
        <v>264</v>
      </c>
      <c r="W38" s="56">
        <f t="shared" si="2"/>
        <v>1019</v>
      </c>
      <c r="X38" s="57">
        <f t="shared" si="3"/>
        <v>139.5</v>
      </c>
      <c r="Y38" s="58">
        <f t="shared" si="4"/>
        <v>3351.2</v>
      </c>
      <c r="Z38" s="59">
        <f t="shared" si="5"/>
        <v>3351</v>
      </c>
    </row>
    <row r="39" spans="1:26" x14ac:dyDescent="0.3">
      <c r="A39" s="51" t="s">
        <v>40</v>
      </c>
      <c r="B39" s="51" t="s">
        <v>77</v>
      </c>
      <c r="C39" s="51" t="s">
        <v>78</v>
      </c>
      <c r="D39" s="51">
        <v>36063606</v>
      </c>
      <c r="E39" s="52" t="s">
        <v>79</v>
      </c>
      <c r="F39" s="51">
        <v>17314895</v>
      </c>
      <c r="G39" s="52" t="s">
        <v>120</v>
      </c>
      <c r="H39" s="52" t="s">
        <v>53</v>
      </c>
      <c r="I39" s="33" t="s">
        <v>121</v>
      </c>
      <c r="J39" s="53">
        <v>8</v>
      </c>
      <c r="K39" s="52">
        <v>0</v>
      </c>
      <c r="L39" s="52">
        <v>34</v>
      </c>
      <c r="M39" s="52">
        <v>0</v>
      </c>
      <c r="N39" s="52">
        <v>0</v>
      </c>
      <c r="O39" s="52">
        <v>10</v>
      </c>
      <c r="P39" s="33">
        <v>2</v>
      </c>
      <c r="Q39" s="53">
        <v>0</v>
      </c>
      <c r="R39" s="52">
        <v>272</v>
      </c>
      <c r="S39" s="54">
        <v>31</v>
      </c>
      <c r="T39" s="55">
        <f t="shared" si="0"/>
        <v>1139</v>
      </c>
      <c r="U39" s="47">
        <v>0</v>
      </c>
      <c r="V39" s="56">
        <f t="shared" si="1"/>
        <v>0</v>
      </c>
      <c r="W39" s="56">
        <f t="shared" si="2"/>
        <v>679</v>
      </c>
      <c r="X39" s="57">
        <f t="shared" si="3"/>
        <v>100.5</v>
      </c>
      <c r="Y39" s="58">
        <f t="shared" si="4"/>
        <v>1918.5</v>
      </c>
      <c r="Z39" s="59">
        <f t="shared" si="5"/>
        <v>1919</v>
      </c>
    </row>
    <row r="40" spans="1:26" x14ac:dyDescent="0.3">
      <c r="A40" s="51" t="s">
        <v>40</v>
      </c>
      <c r="B40" s="51" t="s">
        <v>77</v>
      </c>
      <c r="C40" s="51" t="s">
        <v>78</v>
      </c>
      <c r="D40" s="51">
        <v>36063606</v>
      </c>
      <c r="E40" s="52" t="s">
        <v>79</v>
      </c>
      <c r="F40" s="51">
        <v>17314909</v>
      </c>
      <c r="G40" s="52" t="s">
        <v>122</v>
      </c>
      <c r="H40" s="52" t="s">
        <v>71</v>
      </c>
      <c r="I40" s="33" t="s">
        <v>123</v>
      </c>
      <c r="J40" s="53">
        <v>6</v>
      </c>
      <c r="K40" s="52">
        <v>1</v>
      </c>
      <c r="L40" s="52">
        <v>39</v>
      </c>
      <c r="M40" s="52">
        <v>1</v>
      </c>
      <c r="N40" s="52">
        <v>0</v>
      </c>
      <c r="O40" s="52">
        <v>6</v>
      </c>
      <c r="P40" s="33">
        <v>2</v>
      </c>
      <c r="Q40" s="53">
        <v>0</v>
      </c>
      <c r="R40" s="52">
        <v>167</v>
      </c>
      <c r="S40" s="54">
        <v>279</v>
      </c>
      <c r="T40" s="55">
        <f t="shared" si="0"/>
        <v>1306.5</v>
      </c>
      <c r="U40" s="47">
        <v>0</v>
      </c>
      <c r="V40" s="56">
        <f t="shared" si="1"/>
        <v>0</v>
      </c>
      <c r="W40" s="56">
        <f t="shared" si="2"/>
        <v>415</v>
      </c>
      <c r="X40" s="57">
        <f t="shared" si="3"/>
        <v>472.5</v>
      </c>
      <c r="Y40" s="58">
        <f t="shared" si="4"/>
        <v>2194</v>
      </c>
      <c r="Z40" s="59">
        <f t="shared" si="5"/>
        <v>2194</v>
      </c>
    </row>
    <row r="41" spans="1:26" x14ac:dyDescent="0.3">
      <c r="A41" s="51" t="s">
        <v>40</v>
      </c>
      <c r="B41" s="51" t="s">
        <v>77</v>
      </c>
      <c r="C41" s="51" t="s">
        <v>78</v>
      </c>
      <c r="D41" s="51">
        <v>36063606</v>
      </c>
      <c r="E41" s="52" t="s">
        <v>79</v>
      </c>
      <c r="F41" s="51">
        <v>17319161</v>
      </c>
      <c r="G41" s="52" t="s">
        <v>124</v>
      </c>
      <c r="H41" s="52" t="s">
        <v>48</v>
      </c>
      <c r="I41" s="33" t="s">
        <v>125</v>
      </c>
      <c r="J41" s="53">
        <v>13</v>
      </c>
      <c r="K41" s="52">
        <v>0</v>
      </c>
      <c r="L41" s="52">
        <v>78</v>
      </c>
      <c r="M41" s="52">
        <v>0</v>
      </c>
      <c r="N41" s="52">
        <v>0</v>
      </c>
      <c r="O41" s="52">
        <v>21</v>
      </c>
      <c r="P41" s="33">
        <v>1</v>
      </c>
      <c r="Q41" s="53">
        <v>0</v>
      </c>
      <c r="R41" s="52">
        <v>690</v>
      </c>
      <c r="S41" s="54">
        <v>16</v>
      </c>
      <c r="T41" s="55">
        <f t="shared" si="0"/>
        <v>2613</v>
      </c>
      <c r="U41" s="47">
        <v>0</v>
      </c>
      <c r="V41" s="56">
        <f t="shared" si="1"/>
        <v>0</v>
      </c>
      <c r="W41" s="56">
        <f t="shared" si="2"/>
        <v>1663.5</v>
      </c>
      <c r="X41" s="57">
        <f t="shared" si="3"/>
        <v>51</v>
      </c>
      <c r="Y41" s="58">
        <f t="shared" si="4"/>
        <v>4327.5</v>
      </c>
      <c r="Z41" s="59">
        <f t="shared" si="5"/>
        <v>4328</v>
      </c>
    </row>
    <row r="42" spans="1:26" x14ac:dyDescent="0.3">
      <c r="A42" s="51" t="s">
        <v>40</v>
      </c>
      <c r="B42" s="51" t="s">
        <v>77</v>
      </c>
      <c r="C42" s="51" t="s">
        <v>78</v>
      </c>
      <c r="D42" s="51">
        <v>36063606</v>
      </c>
      <c r="E42" s="52" t="s">
        <v>79</v>
      </c>
      <c r="F42" s="51">
        <v>17327652</v>
      </c>
      <c r="G42" s="52" t="s">
        <v>126</v>
      </c>
      <c r="H42" s="52" t="s">
        <v>71</v>
      </c>
      <c r="I42" s="33" t="s">
        <v>127</v>
      </c>
      <c r="J42" s="53">
        <v>5</v>
      </c>
      <c r="K42" s="52">
        <v>0</v>
      </c>
      <c r="L42" s="52">
        <v>36</v>
      </c>
      <c r="M42" s="52">
        <v>0</v>
      </c>
      <c r="N42" s="52">
        <v>0</v>
      </c>
      <c r="O42" s="52">
        <v>7</v>
      </c>
      <c r="P42" s="33">
        <v>1</v>
      </c>
      <c r="Q42" s="53">
        <v>0</v>
      </c>
      <c r="R42" s="52">
        <v>249</v>
      </c>
      <c r="S42" s="54">
        <v>99</v>
      </c>
      <c r="T42" s="55">
        <f t="shared" si="0"/>
        <v>1206</v>
      </c>
      <c r="U42" s="47">
        <v>0</v>
      </c>
      <c r="V42" s="56">
        <f t="shared" si="1"/>
        <v>0</v>
      </c>
      <c r="W42" s="56">
        <f t="shared" si="2"/>
        <v>592.5</v>
      </c>
      <c r="X42" s="57">
        <f t="shared" si="3"/>
        <v>175.5</v>
      </c>
      <c r="Y42" s="58">
        <f t="shared" si="4"/>
        <v>1974</v>
      </c>
      <c r="Z42" s="59">
        <f t="shared" si="5"/>
        <v>1974</v>
      </c>
    </row>
    <row r="43" spans="1:26" x14ac:dyDescent="0.3">
      <c r="A43" s="51" t="s">
        <v>40</v>
      </c>
      <c r="B43" s="51" t="s">
        <v>77</v>
      </c>
      <c r="C43" s="51" t="s">
        <v>78</v>
      </c>
      <c r="D43" s="51">
        <v>36063606</v>
      </c>
      <c r="E43" s="52" t="s">
        <v>79</v>
      </c>
      <c r="F43" s="51">
        <v>17327661</v>
      </c>
      <c r="G43" s="52" t="s">
        <v>124</v>
      </c>
      <c r="H43" s="52" t="s">
        <v>61</v>
      </c>
      <c r="I43" s="33" t="s">
        <v>128</v>
      </c>
      <c r="J43" s="53">
        <v>8</v>
      </c>
      <c r="K43" s="52">
        <v>0</v>
      </c>
      <c r="L43" s="52">
        <v>37</v>
      </c>
      <c r="M43" s="52">
        <v>0</v>
      </c>
      <c r="N43" s="52">
        <v>0</v>
      </c>
      <c r="O43" s="52">
        <v>11</v>
      </c>
      <c r="P43" s="33">
        <v>1</v>
      </c>
      <c r="Q43" s="53">
        <v>0</v>
      </c>
      <c r="R43" s="52">
        <v>384</v>
      </c>
      <c r="S43" s="54">
        <v>58</v>
      </c>
      <c r="T43" s="55">
        <f t="shared" si="0"/>
        <v>1239.5</v>
      </c>
      <c r="U43" s="47">
        <v>0</v>
      </c>
      <c r="V43" s="56">
        <f t="shared" si="1"/>
        <v>0</v>
      </c>
      <c r="W43" s="56">
        <f t="shared" si="2"/>
        <v>916.5</v>
      </c>
      <c r="X43" s="57">
        <f t="shared" si="3"/>
        <v>114</v>
      </c>
      <c r="Y43" s="58">
        <f t="shared" si="4"/>
        <v>2270</v>
      </c>
      <c r="Z43" s="59">
        <f t="shared" si="5"/>
        <v>2270</v>
      </c>
    </row>
    <row r="44" spans="1:26" x14ac:dyDescent="0.3">
      <c r="A44" s="51" t="s">
        <v>40</v>
      </c>
      <c r="B44" s="51" t="s">
        <v>77</v>
      </c>
      <c r="C44" s="51" t="s">
        <v>78</v>
      </c>
      <c r="D44" s="51">
        <v>36063606</v>
      </c>
      <c r="E44" s="52" t="s">
        <v>79</v>
      </c>
      <c r="F44" s="51">
        <v>17327717</v>
      </c>
      <c r="G44" s="52" t="s">
        <v>129</v>
      </c>
      <c r="H44" s="52" t="s">
        <v>61</v>
      </c>
      <c r="I44" s="33" t="s">
        <v>130</v>
      </c>
      <c r="J44" s="53">
        <v>3</v>
      </c>
      <c r="K44" s="52">
        <v>0</v>
      </c>
      <c r="L44" s="52">
        <v>22</v>
      </c>
      <c r="M44" s="52">
        <v>0</v>
      </c>
      <c r="N44" s="52">
        <v>0</v>
      </c>
      <c r="O44" s="52">
        <v>3</v>
      </c>
      <c r="P44" s="33">
        <v>1</v>
      </c>
      <c r="Q44" s="53">
        <v>0</v>
      </c>
      <c r="R44" s="52">
        <v>120</v>
      </c>
      <c r="S44" s="54">
        <v>55</v>
      </c>
      <c r="T44" s="55">
        <f t="shared" si="0"/>
        <v>737</v>
      </c>
      <c r="U44" s="47">
        <v>0</v>
      </c>
      <c r="V44" s="56">
        <f t="shared" si="1"/>
        <v>0</v>
      </c>
      <c r="W44" s="56">
        <f t="shared" si="2"/>
        <v>280.5</v>
      </c>
      <c r="X44" s="57">
        <f t="shared" si="3"/>
        <v>109.5</v>
      </c>
      <c r="Y44" s="58">
        <f t="shared" si="4"/>
        <v>1127</v>
      </c>
      <c r="Z44" s="59">
        <f t="shared" si="5"/>
        <v>1127</v>
      </c>
    </row>
    <row r="45" spans="1:26" x14ac:dyDescent="0.3">
      <c r="A45" s="51" t="s">
        <v>40</v>
      </c>
      <c r="B45" s="51" t="s">
        <v>77</v>
      </c>
      <c r="C45" s="51" t="s">
        <v>78</v>
      </c>
      <c r="D45" s="51">
        <v>36063606</v>
      </c>
      <c r="E45" s="52" t="s">
        <v>79</v>
      </c>
      <c r="F45" s="51">
        <v>17337046</v>
      </c>
      <c r="G45" s="52" t="s">
        <v>131</v>
      </c>
      <c r="H45" s="52" t="s">
        <v>95</v>
      </c>
      <c r="I45" s="33" t="s">
        <v>132</v>
      </c>
      <c r="J45" s="53">
        <v>18</v>
      </c>
      <c r="K45" s="52">
        <v>0</v>
      </c>
      <c r="L45" s="52">
        <v>46</v>
      </c>
      <c r="M45" s="52">
        <v>0</v>
      </c>
      <c r="N45" s="52">
        <v>0</v>
      </c>
      <c r="O45" s="52">
        <v>20</v>
      </c>
      <c r="P45" s="33">
        <v>1</v>
      </c>
      <c r="Q45" s="53">
        <v>0</v>
      </c>
      <c r="R45" s="52">
        <v>468</v>
      </c>
      <c r="S45" s="54">
        <v>86</v>
      </c>
      <c r="T45" s="55">
        <f t="shared" si="0"/>
        <v>1541</v>
      </c>
      <c r="U45" s="47">
        <v>0</v>
      </c>
      <c r="V45" s="56">
        <f t="shared" si="1"/>
        <v>0</v>
      </c>
      <c r="W45" s="56">
        <f t="shared" si="2"/>
        <v>1206</v>
      </c>
      <c r="X45" s="57">
        <f t="shared" si="3"/>
        <v>156</v>
      </c>
      <c r="Y45" s="58">
        <f t="shared" si="4"/>
        <v>2903</v>
      </c>
      <c r="Z45" s="59">
        <f t="shared" si="5"/>
        <v>2903</v>
      </c>
    </row>
    <row r="46" spans="1:26" x14ac:dyDescent="0.3">
      <c r="A46" s="51" t="s">
        <v>40</v>
      </c>
      <c r="B46" s="51" t="s">
        <v>77</v>
      </c>
      <c r="C46" s="51" t="s">
        <v>78</v>
      </c>
      <c r="D46" s="51">
        <v>36063606</v>
      </c>
      <c r="E46" s="52" t="s">
        <v>79</v>
      </c>
      <c r="F46" s="51">
        <v>17337062</v>
      </c>
      <c r="G46" s="52" t="s">
        <v>133</v>
      </c>
      <c r="H46" s="52" t="s">
        <v>71</v>
      </c>
      <c r="I46" s="33" t="s">
        <v>134</v>
      </c>
      <c r="J46" s="53">
        <v>9</v>
      </c>
      <c r="K46" s="52">
        <v>0</v>
      </c>
      <c r="L46" s="52">
        <v>31</v>
      </c>
      <c r="M46" s="52">
        <v>0</v>
      </c>
      <c r="N46" s="52">
        <v>0</v>
      </c>
      <c r="O46" s="52">
        <v>11</v>
      </c>
      <c r="P46" s="33">
        <v>1</v>
      </c>
      <c r="Q46" s="53">
        <v>0</v>
      </c>
      <c r="R46" s="52">
        <v>260</v>
      </c>
      <c r="S46" s="54">
        <v>124</v>
      </c>
      <c r="T46" s="55">
        <f t="shared" si="0"/>
        <v>1038.5</v>
      </c>
      <c r="U46" s="47">
        <v>0</v>
      </c>
      <c r="V46" s="56">
        <f t="shared" si="1"/>
        <v>0</v>
      </c>
      <c r="W46" s="56">
        <f t="shared" si="2"/>
        <v>668.5</v>
      </c>
      <c r="X46" s="57">
        <f t="shared" si="3"/>
        <v>213</v>
      </c>
      <c r="Y46" s="58">
        <f t="shared" si="4"/>
        <v>1920</v>
      </c>
      <c r="Z46" s="59">
        <f t="shared" si="5"/>
        <v>1920</v>
      </c>
    </row>
    <row r="47" spans="1:26" x14ac:dyDescent="0.3">
      <c r="A47" s="51" t="s">
        <v>40</v>
      </c>
      <c r="B47" s="51" t="s">
        <v>77</v>
      </c>
      <c r="C47" s="51" t="s">
        <v>78</v>
      </c>
      <c r="D47" s="51">
        <v>36063606</v>
      </c>
      <c r="E47" s="52" t="s">
        <v>79</v>
      </c>
      <c r="F47" s="51">
        <v>17337071</v>
      </c>
      <c r="G47" s="52" t="s">
        <v>47</v>
      </c>
      <c r="H47" s="52" t="s">
        <v>105</v>
      </c>
      <c r="I47" s="33" t="s">
        <v>135</v>
      </c>
      <c r="J47" s="53">
        <v>14</v>
      </c>
      <c r="K47" s="52">
        <v>0</v>
      </c>
      <c r="L47" s="52">
        <v>46</v>
      </c>
      <c r="M47" s="52">
        <v>0</v>
      </c>
      <c r="N47" s="52">
        <v>0</v>
      </c>
      <c r="O47" s="52">
        <v>17</v>
      </c>
      <c r="P47" s="33">
        <v>2</v>
      </c>
      <c r="Q47" s="53">
        <v>0</v>
      </c>
      <c r="R47" s="52">
        <v>277</v>
      </c>
      <c r="S47" s="54">
        <v>136</v>
      </c>
      <c r="T47" s="55">
        <f t="shared" si="0"/>
        <v>1541</v>
      </c>
      <c r="U47" s="47">
        <v>0</v>
      </c>
      <c r="V47" s="56">
        <f t="shared" si="1"/>
        <v>0</v>
      </c>
      <c r="W47" s="56">
        <f t="shared" si="2"/>
        <v>783.5</v>
      </c>
      <c r="X47" s="57">
        <f t="shared" si="3"/>
        <v>258</v>
      </c>
      <c r="Y47" s="58">
        <f t="shared" si="4"/>
        <v>2582.5</v>
      </c>
      <c r="Z47" s="59">
        <f t="shared" si="5"/>
        <v>2583</v>
      </c>
    </row>
    <row r="48" spans="1:26" x14ac:dyDescent="0.3">
      <c r="A48" s="51" t="s">
        <v>40</v>
      </c>
      <c r="B48" s="51" t="s">
        <v>77</v>
      </c>
      <c r="C48" s="51" t="s">
        <v>78</v>
      </c>
      <c r="D48" s="51">
        <v>36063606</v>
      </c>
      <c r="E48" s="52" t="s">
        <v>79</v>
      </c>
      <c r="F48" s="51">
        <v>17337089</v>
      </c>
      <c r="G48" s="52" t="s">
        <v>136</v>
      </c>
      <c r="H48" s="52" t="s">
        <v>95</v>
      </c>
      <c r="I48" s="33" t="s">
        <v>137</v>
      </c>
      <c r="J48" s="53">
        <v>3</v>
      </c>
      <c r="K48" s="52">
        <v>0</v>
      </c>
      <c r="L48" s="52">
        <v>17</v>
      </c>
      <c r="M48" s="52">
        <v>0</v>
      </c>
      <c r="N48" s="52">
        <v>0</v>
      </c>
      <c r="O48" s="52">
        <v>4</v>
      </c>
      <c r="P48" s="33">
        <v>1</v>
      </c>
      <c r="Q48" s="53">
        <v>0</v>
      </c>
      <c r="R48" s="52">
        <v>123</v>
      </c>
      <c r="S48" s="54">
        <v>62</v>
      </c>
      <c r="T48" s="55">
        <f t="shared" si="0"/>
        <v>569.5</v>
      </c>
      <c r="U48" s="47">
        <v>193.05</v>
      </c>
      <c r="V48" s="56">
        <f t="shared" si="1"/>
        <v>0</v>
      </c>
      <c r="W48" s="56">
        <f t="shared" si="2"/>
        <v>300</v>
      </c>
      <c r="X48" s="57">
        <f t="shared" si="3"/>
        <v>120</v>
      </c>
      <c r="Y48" s="58">
        <f t="shared" si="4"/>
        <v>1182.55</v>
      </c>
      <c r="Z48" s="59">
        <f t="shared" si="5"/>
        <v>1183</v>
      </c>
    </row>
    <row r="49" spans="1:26" x14ac:dyDescent="0.3">
      <c r="A49" s="51" t="s">
        <v>40</v>
      </c>
      <c r="B49" s="51" t="s">
        <v>77</v>
      </c>
      <c r="C49" s="51" t="s">
        <v>78</v>
      </c>
      <c r="D49" s="51">
        <v>36063606</v>
      </c>
      <c r="E49" s="52" t="s">
        <v>79</v>
      </c>
      <c r="F49" s="51">
        <v>17337101</v>
      </c>
      <c r="G49" s="52" t="s">
        <v>47</v>
      </c>
      <c r="H49" s="52" t="s">
        <v>95</v>
      </c>
      <c r="I49" s="33" t="s">
        <v>138</v>
      </c>
      <c r="J49" s="53">
        <v>23</v>
      </c>
      <c r="K49" s="52">
        <v>0</v>
      </c>
      <c r="L49" s="52">
        <v>67</v>
      </c>
      <c r="M49" s="52">
        <v>0</v>
      </c>
      <c r="N49" s="52">
        <v>0</v>
      </c>
      <c r="O49" s="52">
        <v>27</v>
      </c>
      <c r="P49" s="33">
        <v>1</v>
      </c>
      <c r="Q49" s="53">
        <v>0</v>
      </c>
      <c r="R49" s="52">
        <v>689</v>
      </c>
      <c r="S49" s="54">
        <v>137</v>
      </c>
      <c r="T49" s="55">
        <f t="shared" si="0"/>
        <v>2244.5</v>
      </c>
      <c r="U49" s="47">
        <v>0</v>
      </c>
      <c r="V49" s="56">
        <f t="shared" si="1"/>
        <v>0</v>
      </c>
      <c r="W49" s="56">
        <f t="shared" si="2"/>
        <v>1742.5</v>
      </c>
      <c r="X49" s="57">
        <f t="shared" si="3"/>
        <v>232.5</v>
      </c>
      <c r="Y49" s="58">
        <f t="shared" si="4"/>
        <v>4219.5</v>
      </c>
      <c r="Z49" s="59">
        <f t="shared" si="5"/>
        <v>4220</v>
      </c>
    </row>
    <row r="50" spans="1:26" x14ac:dyDescent="0.3">
      <c r="A50" s="51" t="s">
        <v>40</v>
      </c>
      <c r="B50" s="51" t="s">
        <v>77</v>
      </c>
      <c r="C50" s="51" t="s">
        <v>78</v>
      </c>
      <c r="D50" s="51">
        <v>36063606</v>
      </c>
      <c r="E50" s="52" t="s">
        <v>79</v>
      </c>
      <c r="F50" s="51">
        <v>30775302</v>
      </c>
      <c r="G50" s="52" t="s">
        <v>139</v>
      </c>
      <c r="H50" s="52" t="s">
        <v>95</v>
      </c>
      <c r="I50" s="33" t="s">
        <v>140</v>
      </c>
      <c r="J50" s="53">
        <v>3</v>
      </c>
      <c r="K50" s="52">
        <v>0</v>
      </c>
      <c r="L50" s="52">
        <v>18</v>
      </c>
      <c r="M50" s="52">
        <v>0</v>
      </c>
      <c r="N50" s="52">
        <v>0</v>
      </c>
      <c r="O50" s="52">
        <v>2</v>
      </c>
      <c r="P50" s="33">
        <v>1</v>
      </c>
      <c r="Q50" s="53">
        <v>0</v>
      </c>
      <c r="R50" s="52">
        <v>90</v>
      </c>
      <c r="S50" s="54">
        <v>129</v>
      </c>
      <c r="T50" s="55">
        <f t="shared" si="0"/>
        <v>603</v>
      </c>
      <c r="U50" s="47">
        <v>0</v>
      </c>
      <c r="V50" s="56">
        <f t="shared" si="1"/>
        <v>0</v>
      </c>
      <c r="W50" s="56">
        <f t="shared" si="2"/>
        <v>207</v>
      </c>
      <c r="X50" s="57">
        <f t="shared" si="3"/>
        <v>220.5</v>
      </c>
      <c r="Y50" s="58">
        <f t="shared" si="4"/>
        <v>1030.5</v>
      </c>
      <c r="Z50" s="59">
        <f t="shared" si="5"/>
        <v>1031</v>
      </c>
    </row>
    <row r="51" spans="1:26" x14ac:dyDescent="0.3">
      <c r="A51" s="51" t="s">
        <v>40</v>
      </c>
      <c r="B51" s="51" t="s">
        <v>77</v>
      </c>
      <c r="C51" s="51" t="s">
        <v>78</v>
      </c>
      <c r="D51" s="51">
        <v>36063606</v>
      </c>
      <c r="E51" s="52" t="s">
        <v>79</v>
      </c>
      <c r="F51" s="51">
        <v>30775311</v>
      </c>
      <c r="G51" s="52" t="s">
        <v>141</v>
      </c>
      <c r="H51" s="52" t="s">
        <v>71</v>
      </c>
      <c r="I51" s="33" t="s">
        <v>142</v>
      </c>
      <c r="J51" s="53">
        <v>9</v>
      </c>
      <c r="K51" s="52">
        <v>0</v>
      </c>
      <c r="L51" s="52">
        <v>25</v>
      </c>
      <c r="M51" s="52">
        <v>0</v>
      </c>
      <c r="N51" s="52">
        <v>1</v>
      </c>
      <c r="O51" s="52">
        <v>12</v>
      </c>
      <c r="P51" s="33">
        <v>0</v>
      </c>
      <c r="Q51" s="53">
        <v>4</v>
      </c>
      <c r="R51" s="52">
        <v>197</v>
      </c>
      <c r="S51" s="54">
        <v>0</v>
      </c>
      <c r="T51" s="55">
        <f t="shared" si="0"/>
        <v>837.5</v>
      </c>
      <c r="U51" s="47">
        <v>0</v>
      </c>
      <c r="V51" s="56">
        <f t="shared" si="1"/>
        <v>19.5</v>
      </c>
      <c r="W51" s="56">
        <f t="shared" si="2"/>
        <v>556</v>
      </c>
      <c r="X51" s="57">
        <f t="shared" si="3"/>
        <v>0</v>
      </c>
      <c r="Y51" s="58">
        <f t="shared" si="4"/>
        <v>1413</v>
      </c>
      <c r="Z51" s="59">
        <f t="shared" si="5"/>
        <v>1413</v>
      </c>
    </row>
    <row r="52" spans="1:26" x14ac:dyDescent="0.3">
      <c r="A52" s="51" t="s">
        <v>40</v>
      </c>
      <c r="B52" s="51" t="s">
        <v>77</v>
      </c>
      <c r="C52" s="51" t="s">
        <v>78</v>
      </c>
      <c r="D52" s="51">
        <v>36063606</v>
      </c>
      <c r="E52" s="52" t="s">
        <v>79</v>
      </c>
      <c r="F52" s="51">
        <v>30775329</v>
      </c>
      <c r="G52" s="52" t="s">
        <v>143</v>
      </c>
      <c r="H52" s="52" t="s">
        <v>55</v>
      </c>
      <c r="I52" s="33" t="s">
        <v>144</v>
      </c>
      <c r="J52" s="53">
        <v>8</v>
      </c>
      <c r="K52" s="52">
        <v>2</v>
      </c>
      <c r="L52" s="52">
        <v>47</v>
      </c>
      <c r="M52" s="52">
        <v>2</v>
      </c>
      <c r="N52" s="52">
        <v>0</v>
      </c>
      <c r="O52" s="52">
        <v>15</v>
      </c>
      <c r="P52" s="33">
        <v>2</v>
      </c>
      <c r="Q52" s="53">
        <v>0</v>
      </c>
      <c r="R52" s="52">
        <v>352</v>
      </c>
      <c r="S52" s="54">
        <v>143</v>
      </c>
      <c r="T52" s="55">
        <f t="shared" si="0"/>
        <v>1574.5</v>
      </c>
      <c r="U52" s="47">
        <v>0</v>
      </c>
      <c r="V52" s="56">
        <f t="shared" si="1"/>
        <v>0</v>
      </c>
      <c r="W52" s="56">
        <f t="shared" si="2"/>
        <v>906.5</v>
      </c>
      <c r="X52" s="57">
        <f t="shared" si="3"/>
        <v>268.5</v>
      </c>
      <c r="Y52" s="58">
        <f t="shared" si="4"/>
        <v>2749.5</v>
      </c>
      <c r="Z52" s="59">
        <f t="shared" si="5"/>
        <v>2750</v>
      </c>
    </row>
    <row r="53" spans="1:26" x14ac:dyDescent="0.3">
      <c r="A53" s="51" t="s">
        <v>40</v>
      </c>
      <c r="B53" s="51" t="s">
        <v>77</v>
      </c>
      <c r="C53" s="51" t="s">
        <v>78</v>
      </c>
      <c r="D53" s="51">
        <v>36063606</v>
      </c>
      <c r="E53" s="52" t="s">
        <v>79</v>
      </c>
      <c r="F53" s="51">
        <v>30775353</v>
      </c>
      <c r="G53" s="52" t="s">
        <v>124</v>
      </c>
      <c r="H53" s="52" t="s">
        <v>95</v>
      </c>
      <c r="I53" s="33" t="s">
        <v>145</v>
      </c>
      <c r="J53" s="53">
        <v>10</v>
      </c>
      <c r="K53" s="52">
        <v>0</v>
      </c>
      <c r="L53" s="52">
        <v>45</v>
      </c>
      <c r="M53" s="52">
        <v>0</v>
      </c>
      <c r="N53" s="52">
        <v>0</v>
      </c>
      <c r="O53" s="52">
        <v>14</v>
      </c>
      <c r="P53" s="33">
        <v>1</v>
      </c>
      <c r="Q53" s="53">
        <v>0</v>
      </c>
      <c r="R53" s="52">
        <v>418</v>
      </c>
      <c r="S53" s="54">
        <v>29</v>
      </c>
      <c r="T53" s="55">
        <f t="shared" si="0"/>
        <v>1507.5</v>
      </c>
      <c r="U53" s="47">
        <v>0</v>
      </c>
      <c r="V53" s="56">
        <f t="shared" si="1"/>
        <v>0</v>
      </c>
      <c r="W53" s="56">
        <f t="shared" si="2"/>
        <v>1025</v>
      </c>
      <c r="X53" s="57">
        <f t="shared" si="3"/>
        <v>70.5</v>
      </c>
      <c r="Y53" s="58">
        <f t="shared" si="4"/>
        <v>2603</v>
      </c>
      <c r="Z53" s="59">
        <f t="shared" si="5"/>
        <v>2603</v>
      </c>
    </row>
    <row r="54" spans="1:26" x14ac:dyDescent="0.3">
      <c r="A54" s="51" t="s">
        <v>40</v>
      </c>
      <c r="B54" s="51" t="s">
        <v>77</v>
      </c>
      <c r="C54" s="51" t="s">
        <v>78</v>
      </c>
      <c r="D54" s="51">
        <v>36063606</v>
      </c>
      <c r="E54" s="52" t="s">
        <v>79</v>
      </c>
      <c r="F54" s="51">
        <v>30775361</v>
      </c>
      <c r="G54" s="52" t="s">
        <v>86</v>
      </c>
      <c r="H54" s="52" t="s">
        <v>48</v>
      </c>
      <c r="I54" s="33" t="s">
        <v>146</v>
      </c>
      <c r="J54" s="53">
        <v>6</v>
      </c>
      <c r="K54" s="52">
        <v>0</v>
      </c>
      <c r="L54" s="52">
        <v>52</v>
      </c>
      <c r="M54" s="52">
        <v>0</v>
      </c>
      <c r="N54" s="52">
        <v>0</v>
      </c>
      <c r="O54" s="52">
        <v>8</v>
      </c>
      <c r="P54" s="33">
        <v>1</v>
      </c>
      <c r="Q54" s="53">
        <v>0</v>
      </c>
      <c r="R54" s="52">
        <v>646</v>
      </c>
      <c r="S54" s="54">
        <v>118</v>
      </c>
      <c r="T54" s="55">
        <f t="shared" si="0"/>
        <v>1742</v>
      </c>
      <c r="U54" s="47">
        <v>158.4</v>
      </c>
      <c r="V54" s="56">
        <f t="shared" si="1"/>
        <v>0</v>
      </c>
      <c r="W54" s="56">
        <f t="shared" si="2"/>
        <v>1400</v>
      </c>
      <c r="X54" s="57">
        <f t="shared" si="3"/>
        <v>204</v>
      </c>
      <c r="Y54" s="58">
        <f t="shared" si="4"/>
        <v>3504.4</v>
      </c>
      <c r="Z54" s="59">
        <f t="shared" si="5"/>
        <v>3504</v>
      </c>
    </row>
    <row r="55" spans="1:26" x14ac:dyDescent="0.3">
      <c r="A55" s="51" t="s">
        <v>40</v>
      </c>
      <c r="B55" s="51" t="s">
        <v>77</v>
      </c>
      <c r="C55" s="51" t="s">
        <v>78</v>
      </c>
      <c r="D55" s="51">
        <v>36063606</v>
      </c>
      <c r="E55" s="52" t="s">
        <v>79</v>
      </c>
      <c r="F55" s="51">
        <v>30775396</v>
      </c>
      <c r="G55" s="52" t="s">
        <v>147</v>
      </c>
      <c r="H55" s="52" t="s">
        <v>95</v>
      </c>
      <c r="I55" s="33" t="s">
        <v>148</v>
      </c>
      <c r="J55" s="53">
        <v>8</v>
      </c>
      <c r="K55" s="52">
        <v>0</v>
      </c>
      <c r="L55" s="52">
        <v>39</v>
      </c>
      <c r="M55" s="52">
        <v>0</v>
      </c>
      <c r="N55" s="52">
        <v>0</v>
      </c>
      <c r="O55" s="52">
        <v>9</v>
      </c>
      <c r="P55" s="33">
        <v>2</v>
      </c>
      <c r="Q55" s="53">
        <v>0</v>
      </c>
      <c r="R55" s="52">
        <v>233</v>
      </c>
      <c r="S55" s="54">
        <v>66</v>
      </c>
      <c r="T55" s="55">
        <f t="shared" si="0"/>
        <v>1306.5</v>
      </c>
      <c r="U55" s="47">
        <v>0</v>
      </c>
      <c r="V55" s="56">
        <f t="shared" si="1"/>
        <v>0</v>
      </c>
      <c r="W55" s="56">
        <f t="shared" si="2"/>
        <v>587.5</v>
      </c>
      <c r="X55" s="57">
        <f t="shared" si="3"/>
        <v>153</v>
      </c>
      <c r="Y55" s="58">
        <f t="shared" si="4"/>
        <v>2047</v>
      </c>
      <c r="Z55" s="59">
        <f t="shared" si="5"/>
        <v>2047</v>
      </c>
    </row>
    <row r="56" spans="1:26" x14ac:dyDescent="0.3">
      <c r="A56" s="51" t="s">
        <v>40</v>
      </c>
      <c r="B56" s="51" t="s">
        <v>77</v>
      </c>
      <c r="C56" s="51" t="s">
        <v>78</v>
      </c>
      <c r="D56" s="51">
        <v>36063606</v>
      </c>
      <c r="E56" s="52" t="s">
        <v>79</v>
      </c>
      <c r="F56" s="51">
        <v>30775400</v>
      </c>
      <c r="G56" s="52" t="s">
        <v>149</v>
      </c>
      <c r="H56" s="52" t="s">
        <v>105</v>
      </c>
      <c r="I56" s="33" t="s">
        <v>150</v>
      </c>
      <c r="J56" s="53">
        <v>7</v>
      </c>
      <c r="K56" s="52">
        <v>0</v>
      </c>
      <c r="L56" s="52">
        <v>45</v>
      </c>
      <c r="M56" s="52">
        <v>0</v>
      </c>
      <c r="N56" s="52">
        <v>0</v>
      </c>
      <c r="O56" s="52">
        <v>8</v>
      </c>
      <c r="P56" s="33">
        <v>1</v>
      </c>
      <c r="Q56" s="53">
        <v>0</v>
      </c>
      <c r="R56" s="52">
        <v>274</v>
      </c>
      <c r="S56" s="54">
        <v>130</v>
      </c>
      <c r="T56" s="55">
        <f t="shared" si="0"/>
        <v>1507.5</v>
      </c>
      <c r="U56" s="47">
        <v>0</v>
      </c>
      <c r="V56" s="56">
        <f t="shared" si="1"/>
        <v>0</v>
      </c>
      <c r="W56" s="56">
        <f t="shared" si="2"/>
        <v>656</v>
      </c>
      <c r="X56" s="57">
        <f t="shared" si="3"/>
        <v>222</v>
      </c>
      <c r="Y56" s="58">
        <f t="shared" si="4"/>
        <v>2385.5</v>
      </c>
      <c r="Z56" s="59">
        <f t="shared" si="5"/>
        <v>2386</v>
      </c>
    </row>
    <row r="57" spans="1:26" x14ac:dyDescent="0.3">
      <c r="A57" s="51" t="s">
        <v>40</v>
      </c>
      <c r="B57" s="51" t="s">
        <v>77</v>
      </c>
      <c r="C57" s="51" t="s">
        <v>78</v>
      </c>
      <c r="D57" s="51">
        <v>36063606</v>
      </c>
      <c r="E57" s="52" t="s">
        <v>79</v>
      </c>
      <c r="F57" s="51">
        <v>30775418</v>
      </c>
      <c r="G57" s="52" t="s">
        <v>126</v>
      </c>
      <c r="H57" s="52" t="s">
        <v>53</v>
      </c>
      <c r="I57" s="33" t="s">
        <v>151</v>
      </c>
      <c r="J57" s="53">
        <v>9</v>
      </c>
      <c r="K57" s="52">
        <v>3</v>
      </c>
      <c r="L57" s="52">
        <v>49</v>
      </c>
      <c r="M57" s="52">
        <v>8</v>
      </c>
      <c r="N57" s="52">
        <v>4</v>
      </c>
      <c r="O57" s="52">
        <v>11</v>
      </c>
      <c r="P57" s="33">
        <v>1</v>
      </c>
      <c r="Q57" s="53">
        <v>85</v>
      </c>
      <c r="R57" s="52">
        <v>419</v>
      </c>
      <c r="S57" s="54">
        <v>117</v>
      </c>
      <c r="T57" s="55">
        <f t="shared" si="0"/>
        <v>1641.5</v>
      </c>
      <c r="U57" s="47">
        <v>386.7</v>
      </c>
      <c r="V57" s="56">
        <f t="shared" si="1"/>
        <v>181.5</v>
      </c>
      <c r="W57" s="56">
        <f t="shared" si="2"/>
        <v>986.5</v>
      </c>
      <c r="X57" s="57">
        <f t="shared" si="3"/>
        <v>202.5</v>
      </c>
      <c r="Y57" s="58">
        <f t="shared" si="4"/>
        <v>3398.7</v>
      </c>
      <c r="Z57" s="59">
        <f t="shared" si="5"/>
        <v>3399</v>
      </c>
    </row>
    <row r="58" spans="1:26" x14ac:dyDescent="0.3">
      <c r="A58" s="51" t="s">
        <v>40</v>
      </c>
      <c r="B58" s="51" t="s">
        <v>77</v>
      </c>
      <c r="C58" s="51" t="s">
        <v>78</v>
      </c>
      <c r="D58" s="51">
        <v>36063606</v>
      </c>
      <c r="E58" s="52" t="s">
        <v>79</v>
      </c>
      <c r="F58" s="51">
        <v>30775434</v>
      </c>
      <c r="G58" s="52" t="s">
        <v>126</v>
      </c>
      <c r="H58" s="52" t="s">
        <v>61</v>
      </c>
      <c r="I58" s="33" t="s">
        <v>152</v>
      </c>
      <c r="J58" s="53">
        <v>11</v>
      </c>
      <c r="K58" s="52">
        <v>0</v>
      </c>
      <c r="L58" s="52">
        <v>57</v>
      </c>
      <c r="M58" s="52">
        <v>0</v>
      </c>
      <c r="N58" s="52">
        <v>1</v>
      </c>
      <c r="O58" s="52">
        <v>13</v>
      </c>
      <c r="P58" s="33">
        <v>2</v>
      </c>
      <c r="Q58" s="53">
        <v>21</v>
      </c>
      <c r="R58" s="52">
        <v>390</v>
      </c>
      <c r="S58" s="54">
        <v>147</v>
      </c>
      <c r="T58" s="55">
        <f t="shared" si="0"/>
        <v>1909.5</v>
      </c>
      <c r="U58" s="47">
        <v>0</v>
      </c>
      <c r="V58" s="56">
        <f t="shared" si="1"/>
        <v>45</v>
      </c>
      <c r="W58" s="56">
        <f t="shared" si="2"/>
        <v>955.5</v>
      </c>
      <c r="X58" s="57">
        <f t="shared" si="3"/>
        <v>274.5</v>
      </c>
      <c r="Y58" s="58">
        <f t="shared" si="4"/>
        <v>3184.5</v>
      </c>
      <c r="Z58" s="59">
        <f t="shared" si="5"/>
        <v>3185</v>
      </c>
    </row>
    <row r="59" spans="1:26" x14ac:dyDescent="0.3">
      <c r="A59" s="51" t="s">
        <v>40</v>
      </c>
      <c r="B59" s="51" t="s">
        <v>77</v>
      </c>
      <c r="C59" s="51" t="s">
        <v>78</v>
      </c>
      <c r="D59" s="51">
        <v>36063606</v>
      </c>
      <c r="E59" s="52" t="s">
        <v>79</v>
      </c>
      <c r="F59" s="51">
        <v>30797799</v>
      </c>
      <c r="G59" s="52" t="s">
        <v>153</v>
      </c>
      <c r="H59" s="52" t="s">
        <v>73</v>
      </c>
      <c r="I59" s="33" t="s">
        <v>154</v>
      </c>
      <c r="J59" s="53">
        <v>4</v>
      </c>
      <c r="K59" s="52">
        <v>0</v>
      </c>
      <c r="L59" s="52">
        <v>9</v>
      </c>
      <c r="M59" s="52">
        <v>0</v>
      </c>
      <c r="N59" s="52">
        <v>1</v>
      </c>
      <c r="O59" s="52">
        <v>4</v>
      </c>
      <c r="P59" s="33">
        <v>0</v>
      </c>
      <c r="Q59" s="53">
        <v>8</v>
      </c>
      <c r="R59" s="52">
        <v>70</v>
      </c>
      <c r="S59" s="54">
        <v>0</v>
      </c>
      <c r="T59" s="55">
        <f t="shared" si="0"/>
        <v>301.5</v>
      </c>
      <c r="U59" s="47">
        <v>77.61</v>
      </c>
      <c r="V59" s="56">
        <f t="shared" si="1"/>
        <v>25.5</v>
      </c>
      <c r="W59" s="56">
        <f t="shared" si="2"/>
        <v>194</v>
      </c>
      <c r="X59" s="57">
        <f t="shared" si="3"/>
        <v>0</v>
      </c>
      <c r="Y59" s="58">
        <f t="shared" si="4"/>
        <v>598.61</v>
      </c>
      <c r="Z59" s="59">
        <f t="shared" si="5"/>
        <v>599</v>
      </c>
    </row>
    <row r="60" spans="1:26" x14ac:dyDescent="0.3">
      <c r="A60" s="51" t="s">
        <v>40</v>
      </c>
      <c r="B60" s="51" t="s">
        <v>77</v>
      </c>
      <c r="C60" s="51" t="s">
        <v>78</v>
      </c>
      <c r="D60" s="51">
        <v>36063606</v>
      </c>
      <c r="E60" s="52" t="s">
        <v>79</v>
      </c>
      <c r="F60" s="51">
        <v>30866499</v>
      </c>
      <c r="G60" s="52" t="s">
        <v>63</v>
      </c>
      <c r="H60" s="52" t="s">
        <v>71</v>
      </c>
      <c r="I60" s="33" t="s">
        <v>155</v>
      </c>
      <c r="J60" s="53">
        <v>6</v>
      </c>
      <c r="K60" s="52">
        <v>0</v>
      </c>
      <c r="L60" s="52">
        <v>37</v>
      </c>
      <c r="M60" s="52">
        <v>0</v>
      </c>
      <c r="N60" s="52">
        <v>0</v>
      </c>
      <c r="O60" s="52">
        <v>7</v>
      </c>
      <c r="P60" s="33">
        <v>1</v>
      </c>
      <c r="Q60" s="53">
        <v>0</v>
      </c>
      <c r="R60" s="52">
        <v>319</v>
      </c>
      <c r="S60" s="54">
        <v>85</v>
      </c>
      <c r="T60" s="55">
        <f t="shared" si="0"/>
        <v>1239.5</v>
      </c>
      <c r="U60" s="47">
        <v>0</v>
      </c>
      <c r="V60" s="56">
        <f t="shared" si="1"/>
        <v>0</v>
      </c>
      <c r="W60" s="56">
        <f t="shared" si="2"/>
        <v>732.5</v>
      </c>
      <c r="X60" s="57">
        <f t="shared" si="3"/>
        <v>154.5</v>
      </c>
      <c r="Y60" s="58">
        <f t="shared" si="4"/>
        <v>2126.5</v>
      </c>
      <c r="Z60" s="59">
        <f t="shared" si="5"/>
        <v>2127</v>
      </c>
    </row>
    <row r="61" spans="1:26" x14ac:dyDescent="0.3">
      <c r="A61" s="51" t="s">
        <v>40</v>
      </c>
      <c r="B61" s="51" t="s">
        <v>77</v>
      </c>
      <c r="C61" s="51" t="s">
        <v>78</v>
      </c>
      <c r="D61" s="51">
        <v>36063606</v>
      </c>
      <c r="E61" s="52" t="s">
        <v>79</v>
      </c>
      <c r="F61" s="51">
        <v>31780466</v>
      </c>
      <c r="G61" s="52" t="s">
        <v>156</v>
      </c>
      <c r="H61" s="52" t="s">
        <v>53</v>
      </c>
      <c r="I61" s="33" t="s">
        <v>157</v>
      </c>
      <c r="J61" s="53">
        <v>11</v>
      </c>
      <c r="K61" s="52">
        <v>0</v>
      </c>
      <c r="L61" s="52">
        <v>62</v>
      </c>
      <c r="M61" s="52">
        <v>0</v>
      </c>
      <c r="N61" s="52">
        <v>0</v>
      </c>
      <c r="O61" s="52">
        <v>13</v>
      </c>
      <c r="P61" s="33">
        <v>2</v>
      </c>
      <c r="Q61" s="53">
        <v>0</v>
      </c>
      <c r="R61" s="52">
        <v>444</v>
      </c>
      <c r="S61" s="54">
        <v>162</v>
      </c>
      <c r="T61" s="55">
        <f t="shared" si="0"/>
        <v>2077</v>
      </c>
      <c r="U61" s="47">
        <v>0</v>
      </c>
      <c r="V61" s="56">
        <f t="shared" si="1"/>
        <v>0</v>
      </c>
      <c r="W61" s="56">
        <f t="shared" si="2"/>
        <v>1063.5</v>
      </c>
      <c r="X61" s="57">
        <f t="shared" si="3"/>
        <v>297</v>
      </c>
      <c r="Y61" s="58">
        <f t="shared" si="4"/>
        <v>3437.5</v>
      </c>
      <c r="Z61" s="59">
        <f t="shared" si="5"/>
        <v>3438</v>
      </c>
    </row>
    <row r="62" spans="1:26" x14ac:dyDescent="0.3">
      <c r="A62" s="51" t="s">
        <v>40</v>
      </c>
      <c r="B62" s="51" t="s">
        <v>77</v>
      </c>
      <c r="C62" s="51" t="s">
        <v>78</v>
      </c>
      <c r="D62" s="51">
        <v>36063606</v>
      </c>
      <c r="E62" s="52" t="s">
        <v>79</v>
      </c>
      <c r="F62" s="51">
        <v>31787088</v>
      </c>
      <c r="G62" s="52" t="s">
        <v>158</v>
      </c>
      <c r="H62" s="52" t="s">
        <v>53</v>
      </c>
      <c r="I62" s="33" t="s">
        <v>159</v>
      </c>
      <c r="J62" s="53">
        <v>14</v>
      </c>
      <c r="K62" s="52">
        <v>0</v>
      </c>
      <c r="L62" s="52">
        <v>43</v>
      </c>
      <c r="M62" s="52">
        <v>0</v>
      </c>
      <c r="N62" s="52">
        <v>1</v>
      </c>
      <c r="O62" s="52">
        <v>17</v>
      </c>
      <c r="P62" s="33">
        <v>1</v>
      </c>
      <c r="Q62" s="53">
        <v>31</v>
      </c>
      <c r="R62" s="52">
        <v>389</v>
      </c>
      <c r="S62" s="54">
        <v>50</v>
      </c>
      <c r="T62" s="55">
        <f t="shared" si="0"/>
        <v>1440.5</v>
      </c>
      <c r="U62" s="47">
        <v>0</v>
      </c>
      <c r="V62" s="56">
        <f t="shared" si="1"/>
        <v>60</v>
      </c>
      <c r="W62" s="56">
        <f t="shared" si="2"/>
        <v>1007.5</v>
      </c>
      <c r="X62" s="57">
        <f t="shared" si="3"/>
        <v>102</v>
      </c>
      <c r="Y62" s="58">
        <f t="shared" si="4"/>
        <v>2610</v>
      </c>
      <c r="Z62" s="59">
        <f t="shared" si="5"/>
        <v>2610</v>
      </c>
    </row>
    <row r="63" spans="1:26" x14ac:dyDescent="0.3">
      <c r="A63" s="51" t="s">
        <v>40</v>
      </c>
      <c r="B63" s="51" t="s">
        <v>77</v>
      </c>
      <c r="C63" s="51" t="s">
        <v>78</v>
      </c>
      <c r="D63" s="51">
        <v>36063606</v>
      </c>
      <c r="E63" s="52" t="s">
        <v>79</v>
      </c>
      <c r="F63" s="51">
        <v>31793185</v>
      </c>
      <c r="G63" s="52" t="s">
        <v>97</v>
      </c>
      <c r="H63" s="52" t="s">
        <v>61</v>
      </c>
      <c r="I63" s="33" t="s">
        <v>130</v>
      </c>
      <c r="J63" s="53">
        <v>14</v>
      </c>
      <c r="K63" s="52">
        <v>0</v>
      </c>
      <c r="L63" s="52">
        <v>55</v>
      </c>
      <c r="M63" s="52">
        <v>0</v>
      </c>
      <c r="N63" s="52">
        <v>0</v>
      </c>
      <c r="O63" s="52">
        <v>13</v>
      </c>
      <c r="P63" s="33">
        <v>1</v>
      </c>
      <c r="Q63" s="53">
        <v>0</v>
      </c>
      <c r="R63" s="52">
        <v>424</v>
      </c>
      <c r="S63" s="54">
        <v>139</v>
      </c>
      <c r="T63" s="55">
        <f t="shared" si="0"/>
        <v>1842.5</v>
      </c>
      <c r="U63" s="47">
        <v>1153.05</v>
      </c>
      <c r="V63" s="56">
        <f t="shared" si="1"/>
        <v>0</v>
      </c>
      <c r="W63" s="56">
        <f t="shared" si="2"/>
        <v>1023.5</v>
      </c>
      <c r="X63" s="57">
        <f t="shared" si="3"/>
        <v>235.5</v>
      </c>
      <c r="Y63" s="58">
        <f t="shared" si="4"/>
        <v>4254.55</v>
      </c>
      <c r="Z63" s="59">
        <f t="shared" si="5"/>
        <v>4255</v>
      </c>
    </row>
    <row r="64" spans="1:26" x14ac:dyDescent="0.3">
      <c r="A64" s="51" t="s">
        <v>40</v>
      </c>
      <c r="B64" s="51" t="s">
        <v>77</v>
      </c>
      <c r="C64" s="51" t="s">
        <v>78</v>
      </c>
      <c r="D64" s="51">
        <v>36063606</v>
      </c>
      <c r="E64" s="52" t="s">
        <v>79</v>
      </c>
      <c r="F64" s="51">
        <v>31797920</v>
      </c>
      <c r="G64" s="52" t="s">
        <v>160</v>
      </c>
      <c r="H64" s="52" t="s">
        <v>71</v>
      </c>
      <c r="I64" s="33" t="s">
        <v>142</v>
      </c>
      <c r="J64" s="53">
        <v>3</v>
      </c>
      <c r="K64" s="52">
        <v>0</v>
      </c>
      <c r="L64" s="52">
        <v>18</v>
      </c>
      <c r="M64" s="52">
        <v>0</v>
      </c>
      <c r="N64" s="52">
        <v>0</v>
      </c>
      <c r="O64" s="52">
        <v>3</v>
      </c>
      <c r="P64" s="33">
        <v>1</v>
      </c>
      <c r="Q64" s="53">
        <v>0</v>
      </c>
      <c r="R64" s="52">
        <v>82</v>
      </c>
      <c r="S64" s="54">
        <v>50</v>
      </c>
      <c r="T64" s="55">
        <f t="shared" si="0"/>
        <v>603</v>
      </c>
      <c r="U64" s="47">
        <v>0</v>
      </c>
      <c r="V64" s="56">
        <f t="shared" si="1"/>
        <v>0</v>
      </c>
      <c r="W64" s="56">
        <f t="shared" si="2"/>
        <v>204.5</v>
      </c>
      <c r="X64" s="57">
        <f t="shared" si="3"/>
        <v>102</v>
      </c>
      <c r="Y64" s="58">
        <f t="shared" si="4"/>
        <v>909.5</v>
      </c>
      <c r="Z64" s="59">
        <f t="shared" si="5"/>
        <v>910</v>
      </c>
    </row>
    <row r="65" spans="1:26" x14ac:dyDescent="0.3">
      <c r="A65" s="51" t="s">
        <v>40</v>
      </c>
      <c r="B65" s="51" t="s">
        <v>77</v>
      </c>
      <c r="C65" s="51" t="s">
        <v>78</v>
      </c>
      <c r="D65" s="51">
        <v>36063606</v>
      </c>
      <c r="E65" s="52" t="s">
        <v>79</v>
      </c>
      <c r="F65" s="51">
        <v>31874452</v>
      </c>
      <c r="G65" s="52" t="s">
        <v>126</v>
      </c>
      <c r="H65" s="52" t="s">
        <v>69</v>
      </c>
      <c r="I65" s="33" t="s">
        <v>89</v>
      </c>
      <c r="J65" s="53">
        <v>8</v>
      </c>
      <c r="K65" s="52">
        <v>0</v>
      </c>
      <c r="L65" s="52">
        <v>29</v>
      </c>
      <c r="M65" s="52">
        <v>0</v>
      </c>
      <c r="N65" s="52">
        <v>2</v>
      </c>
      <c r="O65" s="52">
        <v>4</v>
      </c>
      <c r="P65" s="33">
        <v>2</v>
      </c>
      <c r="Q65" s="53">
        <v>43</v>
      </c>
      <c r="R65" s="52">
        <v>62</v>
      </c>
      <c r="S65" s="54">
        <v>103</v>
      </c>
      <c r="T65" s="55">
        <f t="shared" si="0"/>
        <v>971.5</v>
      </c>
      <c r="U65" s="47">
        <v>0</v>
      </c>
      <c r="V65" s="56">
        <f t="shared" si="1"/>
        <v>91.5</v>
      </c>
      <c r="W65" s="56">
        <f t="shared" si="2"/>
        <v>178</v>
      </c>
      <c r="X65" s="57">
        <f t="shared" si="3"/>
        <v>208.5</v>
      </c>
      <c r="Y65" s="58">
        <f t="shared" si="4"/>
        <v>1449.5</v>
      </c>
      <c r="Z65" s="59">
        <f t="shared" si="5"/>
        <v>1450</v>
      </c>
    </row>
    <row r="66" spans="1:26" x14ac:dyDescent="0.3">
      <c r="A66" s="51" t="s">
        <v>40</v>
      </c>
      <c r="B66" s="51" t="s">
        <v>77</v>
      </c>
      <c r="C66" s="51" t="s">
        <v>78</v>
      </c>
      <c r="D66" s="51">
        <v>36063606</v>
      </c>
      <c r="E66" s="52" t="s">
        <v>79</v>
      </c>
      <c r="F66" s="51">
        <v>36064386</v>
      </c>
      <c r="G66" s="52" t="s">
        <v>161</v>
      </c>
      <c r="H66" s="52" t="s">
        <v>73</v>
      </c>
      <c r="I66" s="33" t="s">
        <v>162</v>
      </c>
      <c r="J66" s="53">
        <v>5</v>
      </c>
      <c r="K66" s="52">
        <v>0</v>
      </c>
      <c r="L66" s="52">
        <v>22</v>
      </c>
      <c r="M66" s="52">
        <v>0</v>
      </c>
      <c r="N66" s="52">
        <v>0</v>
      </c>
      <c r="O66" s="52">
        <v>8</v>
      </c>
      <c r="P66" s="33">
        <v>1</v>
      </c>
      <c r="Q66" s="53">
        <v>0</v>
      </c>
      <c r="R66" s="52">
        <v>100</v>
      </c>
      <c r="S66" s="54">
        <v>79</v>
      </c>
      <c r="T66" s="55">
        <f t="shared" si="0"/>
        <v>737</v>
      </c>
      <c r="U66" s="47">
        <v>0</v>
      </c>
      <c r="V66" s="56">
        <f t="shared" si="1"/>
        <v>0</v>
      </c>
      <c r="W66" s="56">
        <f t="shared" si="2"/>
        <v>308</v>
      </c>
      <c r="X66" s="57">
        <f t="shared" si="3"/>
        <v>145.5</v>
      </c>
      <c r="Y66" s="58">
        <f t="shared" si="4"/>
        <v>1190.5</v>
      </c>
      <c r="Z66" s="59">
        <f t="shared" si="5"/>
        <v>1191</v>
      </c>
    </row>
    <row r="67" spans="1:26" x14ac:dyDescent="0.3">
      <c r="A67" s="51" t="s">
        <v>40</v>
      </c>
      <c r="B67" s="51" t="s">
        <v>77</v>
      </c>
      <c r="C67" s="51" t="s">
        <v>78</v>
      </c>
      <c r="D67" s="51">
        <v>36063606</v>
      </c>
      <c r="E67" s="52" t="s">
        <v>79</v>
      </c>
      <c r="F67" s="51">
        <v>42128790</v>
      </c>
      <c r="G67" s="52" t="s">
        <v>163</v>
      </c>
      <c r="H67" s="52" t="s">
        <v>71</v>
      </c>
      <c r="I67" s="33" t="s">
        <v>164</v>
      </c>
      <c r="J67" s="53">
        <v>9</v>
      </c>
      <c r="K67" s="52">
        <v>1</v>
      </c>
      <c r="L67" s="52">
        <v>43</v>
      </c>
      <c r="M67" s="52">
        <v>4</v>
      </c>
      <c r="N67" s="52">
        <v>0</v>
      </c>
      <c r="O67" s="52">
        <v>11</v>
      </c>
      <c r="P67" s="33">
        <v>1</v>
      </c>
      <c r="Q67" s="53">
        <v>0</v>
      </c>
      <c r="R67" s="52">
        <v>381</v>
      </c>
      <c r="S67" s="54">
        <v>85</v>
      </c>
      <c r="T67" s="55">
        <f t="shared" si="0"/>
        <v>1440.5</v>
      </c>
      <c r="U67" s="47">
        <v>0</v>
      </c>
      <c r="V67" s="56">
        <f t="shared" si="1"/>
        <v>0</v>
      </c>
      <c r="W67" s="56">
        <f t="shared" si="2"/>
        <v>910.5</v>
      </c>
      <c r="X67" s="57">
        <f t="shared" si="3"/>
        <v>154.5</v>
      </c>
      <c r="Y67" s="58">
        <f t="shared" si="4"/>
        <v>2505.5</v>
      </c>
      <c r="Z67" s="59">
        <f t="shared" si="5"/>
        <v>2506</v>
      </c>
    </row>
    <row r="68" spans="1:26" x14ac:dyDescent="0.3">
      <c r="A68" s="51" t="s">
        <v>40</v>
      </c>
      <c r="B68" s="51" t="s">
        <v>77</v>
      </c>
      <c r="C68" s="51" t="s">
        <v>78</v>
      </c>
      <c r="D68" s="51">
        <v>36063606</v>
      </c>
      <c r="E68" s="52" t="s">
        <v>79</v>
      </c>
      <c r="F68" s="51">
        <v>42128919</v>
      </c>
      <c r="G68" s="52" t="s">
        <v>63</v>
      </c>
      <c r="H68" s="52" t="s">
        <v>165</v>
      </c>
      <c r="I68" s="33" t="s">
        <v>166</v>
      </c>
      <c r="J68" s="53">
        <v>10</v>
      </c>
      <c r="K68" s="52">
        <v>2</v>
      </c>
      <c r="L68" s="52">
        <v>54</v>
      </c>
      <c r="M68" s="52">
        <v>2</v>
      </c>
      <c r="N68" s="52">
        <v>2</v>
      </c>
      <c r="O68" s="52">
        <v>11</v>
      </c>
      <c r="P68" s="33">
        <v>2</v>
      </c>
      <c r="Q68" s="53">
        <v>18</v>
      </c>
      <c r="R68" s="52">
        <v>257</v>
      </c>
      <c r="S68" s="54">
        <v>132</v>
      </c>
      <c r="T68" s="55">
        <f t="shared" si="0"/>
        <v>1809</v>
      </c>
      <c r="U68" s="47">
        <v>0</v>
      </c>
      <c r="V68" s="56">
        <f t="shared" si="1"/>
        <v>54</v>
      </c>
      <c r="W68" s="56">
        <f t="shared" si="2"/>
        <v>662.5</v>
      </c>
      <c r="X68" s="57">
        <f t="shared" si="3"/>
        <v>252</v>
      </c>
      <c r="Y68" s="58">
        <f t="shared" si="4"/>
        <v>2777.5</v>
      </c>
      <c r="Z68" s="59">
        <f t="shared" si="5"/>
        <v>2778</v>
      </c>
    </row>
    <row r="69" spans="1:26" x14ac:dyDescent="0.3">
      <c r="A69" s="51" t="s">
        <v>40</v>
      </c>
      <c r="B69" s="51" t="s">
        <v>77</v>
      </c>
      <c r="C69" s="51" t="s">
        <v>78</v>
      </c>
      <c r="D69" s="51">
        <v>36063606</v>
      </c>
      <c r="E69" s="52" t="s">
        <v>79</v>
      </c>
      <c r="F69" s="51">
        <v>42253888</v>
      </c>
      <c r="G69" s="52" t="s">
        <v>167</v>
      </c>
      <c r="H69" s="52" t="s">
        <v>71</v>
      </c>
      <c r="I69" s="33" t="s">
        <v>168</v>
      </c>
      <c r="J69" s="53">
        <v>6</v>
      </c>
      <c r="K69" s="52">
        <v>0</v>
      </c>
      <c r="L69" s="52">
        <v>21</v>
      </c>
      <c r="M69" s="52">
        <v>0</v>
      </c>
      <c r="N69" s="52">
        <v>0</v>
      </c>
      <c r="O69" s="52">
        <v>8</v>
      </c>
      <c r="P69" s="33">
        <v>1</v>
      </c>
      <c r="Q69" s="53">
        <v>0</v>
      </c>
      <c r="R69" s="52">
        <v>108</v>
      </c>
      <c r="S69" s="54">
        <v>98</v>
      </c>
      <c r="T69" s="55">
        <f t="shared" si="0"/>
        <v>703.5</v>
      </c>
      <c r="U69" s="47">
        <v>0</v>
      </c>
      <c r="V69" s="56">
        <f t="shared" si="1"/>
        <v>0</v>
      </c>
      <c r="W69" s="56">
        <f t="shared" si="2"/>
        <v>324</v>
      </c>
      <c r="X69" s="57">
        <f t="shared" si="3"/>
        <v>174</v>
      </c>
      <c r="Y69" s="58">
        <f t="shared" si="4"/>
        <v>1201.5</v>
      </c>
      <c r="Z69" s="59">
        <f t="shared" si="5"/>
        <v>1202</v>
      </c>
    </row>
    <row r="70" spans="1:26" x14ac:dyDescent="0.3">
      <c r="A70" s="51" t="s">
        <v>40</v>
      </c>
      <c r="B70" s="51" t="s">
        <v>77</v>
      </c>
      <c r="C70" s="51" t="s">
        <v>78</v>
      </c>
      <c r="D70" s="51">
        <v>36063606</v>
      </c>
      <c r="E70" s="52" t="s">
        <v>79</v>
      </c>
      <c r="F70" s="51">
        <v>42253900</v>
      </c>
      <c r="G70" s="52" t="s">
        <v>169</v>
      </c>
      <c r="H70" s="52" t="s">
        <v>71</v>
      </c>
      <c r="I70" s="33" t="s">
        <v>170</v>
      </c>
      <c r="J70" s="53">
        <v>5</v>
      </c>
      <c r="K70" s="52">
        <v>0</v>
      </c>
      <c r="L70" s="52">
        <v>20</v>
      </c>
      <c r="M70" s="52">
        <v>0</v>
      </c>
      <c r="N70" s="52">
        <v>0</v>
      </c>
      <c r="O70" s="52">
        <v>5</v>
      </c>
      <c r="P70" s="33">
        <v>1</v>
      </c>
      <c r="Q70" s="53">
        <v>0</v>
      </c>
      <c r="R70" s="52">
        <v>91</v>
      </c>
      <c r="S70" s="54">
        <v>116</v>
      </c>
      <c r="T70" s="55">
        <f t="shared" ref="T70:T133" si="6">$T$1*L70</f>
        <v>670</v>
      </c>
      <c r="U70" s="47">
        <v>0</v>
      </c>
      <c r="V70" s="56">
        <f t="shared" ref="V70:V133" si="7">$U$1*N70+$V$1*Q70</f>
        <v>0</v>
      </c>
      <c r="W70" s="56">
        <f t="shared" ref="W70:W133" si="8">$U$1*O70+$W$1*R70</f>
        <v>249.5</v>
      </c>
      <c r="X70" s="57">
        <f t="shared" ref="X70:X133" si="9">$X$1*P70+$V$1*S70</f>
        <v>201</v>
      </c>
      <c r="Y70" s="58">
        <f t="shared" ref="Y70:Y133" si="10">T70+U70+V70+W70+X70</f>
        <v>1120.5</v>
      </c>
      <c r="Z70" s="59">
        <f t="shared" ref="Z70:Z133" si="11">ROUND(Y70,0)</f>
        <v>1121</v>
      </c>
    </row>
    <row r="71" spans="1:26" x14ac:dyDescent="0.3">
      <c r="A71" s="51" t="s">
        <v>40</v>
      </c>
      <c r="B71" s="51" t="s">
        <v>77</v>
      </c>
      <c r="C71" s="51" t="s">
        <v>78</v>
      </c>
      <c r="D71" s="51">
        <v>36063606</v>
      </c>
      <c r="E71" s="52" t="s">
        <v>79</v>
      </c>
      <c r="F71" s="51">
        <v>52585212</v>
      </c>
      <c r="G71" s="52" t="s">
        <v>63</v>
      </c>
      <c r="H71" s="52" t="s">
        <v>171</v>
      </c>
      <c r="I71" s="33" t="s">
        <v>172</v>
      </c>
      <c r="J71" s="53">
        <v>6</v>
      </c>
      <c r="K71" s="52">
        <v>0</v>
      </c>
      <c r="L71" s="52">
        <v>22</v>
      </c>
      <c r="M71" s="52">
        <v>0</v>
      </c>
      <c r="N71" s="52">
        <v>0</v>
      </c>
      <c r="O71" s="52">
        <v>7</v>
      </c>
      <c r="P71" s="33">
        <v>1</v>
      </c>
      <c r="Q71" s="53">
        <v>0</v>
      </c>
      <c r="R71" s="52">
        <v>155</v>
      </c>
      <c r="S71" s="54">
        <v>23</v>
      </c>
      <c r="T71" s="55">
        <f t="shared" si="6"/>
        <v>737</v>
      </c>
      <c r="U71" s="47">
        <v>0</v>
      </c>
      <c r="V71" s="56">
        <f t="shared" si="7"/>
        <v>0</v>
      </c>
      <c r="W71" s="56">
        <f t="shared" si="8"/>
        <v>404.5</v>
      </c>
      <c r="X71" s="57">
        <f t="shared" si="9"/>
        <v>61.5</v>
      </c>
      <c r="Y71" s="58">
        <f t="shared" si="10"/>
        <v>1203</v>
      </c>
      <c r="Z71" s="59">
        <f t="shared" si="11"/>
        <v>1203</v>
      </c>
    </row>
    <row r="72" spans="1:26" x14ac:dyDescent="0.3">
      <c r="A72" s="51" t="s">
        <v>40</v>
      </c>
      <c r="B72" s="51" t="s">
        <v>77</v>
      </c>
      <c r="C72" s="51" t="s">
        <v>78</v>
      </c>
      <c r="D72" s="51">
        <v>36063606</v>
      </c>
      <c r="E72" s="52" t="s">
        <v>79</v>
      </c>
      <c r="F72" s="51">
        <v>53242726</v>
      </c>
      <c r="G72" s="52" t="s">
        <v>63</v>
      </c>
      <c r="H72" s="52" t="s">
        <v>71</v>
      </c>
      <c r="I72" s="33" t="s">
        <v>173</v>
      </c>
      <c r="J72" s="53">
        <v>11</v>
      </c>
      <c r="K72" s="52">
        <v>0</v>
      </c>
      <c r="L72" s="52">
        <v>37</v>
      </c>
      <c r="M72" s="52">
        <v>0</v>
      </c>
      <c r="N72" s="52">
        <v>0</v>
      </c>
      <c r="O72" s="52">
        <v>12</v>
      </c>
      <c r="P72" s="33">
        <v>1</v>
      </c>
      <c r="Q72" s="53">
        <v>0</v>
      </c>
      <c r="R72" s="52">
        <v>354</v>
      </c>
      <c r="S72" s="54">
        <v>60</v>
      </c>
      <c r="T72" s="55">
        <f t="shared" si="6"/>
        <v>1239.5</v>
      </c>
      <c r="U72" s="47">
        <v>0</v>
      </c>
      <c r="V72" s="56">
        <f t="shared" si="7"/>
        <v>0</v>
      </c>
      <c r="W72" s="56">
        <f t="shared" si="8"/>
        <v>870</v>
      </c>
      <c r="X72" s="57">
        <f t="shared" si="9"/>
        <v>117</v>
      </c>
      <c r="Y72" s="58">
        <f t="shared" si="10"/>
        <v>2226.5</v>
      </c>
      <c r="Z72" s="59">
        <f t="shared" si="11"/>
        <v>2227</v>
      </c>
    </row>
    <row r="73" spans="1:26" x14ac:dyDescent="0.3">
      <c r="A73" s="51" t="s">
        <v>40</v>
      </c>
      <c r="B73" s="51" t="s">
        <v>77</v>
      </c>
      <c r="C73" s="51" t="s">
        <v>78</v>
      </c>
      <c r="D73" s="51">
        <v>36063606</v>
      </c>
      <c r="E73" s="52" t="s">
        <v>79</v>
      </c>
      <c r="F73" s="51">
        <v>53242742</v>
      </c>
      <c r="G73" s="52" t="s">
        <v>63</v>
      </c>
      <c r="H73" s="52" t="s">
        <v>61</v>
      </c>
      <c r="I73" s="33" t="s">
        <v>174</v>
      </c>
      <c r="J73" s="53">
        <v>20</v>
      </c>
      <c r="K73" s="52">
        <v>0</v>
      </c>
      <c r="L73" s="52">
        <v>63</v>
      </c>
      <c r="M73" s="52">
        <v>0</v>
      </c>
      <c r="N73" s="52">
        <v>2</v>
      </c>
      <c r="O73" s="52">
        <v>22</v>
      </c>
      <c r="P73" s="33">
        <v>1</v>
      </c>
      <c r="Q73" s="53">
        <v>17</v>
      </c>
      <c r="R73" s="52">
        <v>644</v>
      </c>
      <c r="S73" s="54">
        <v>74</v>
      </c>
      <c r="T73" s="55">
        <f t="shared" si="6"/>
        <v>2110.5</v>
      </c>
      <c r="U73" s="47">
        <v>0</v>
      </c>
      <c r="V73" s="56">
        <f t="shared" si="7"/>
        <v>52.5</v>
      </c>
      <c r="W73" s="56">
        <f t="shared" si="8"/>
        <v>1585</v>
      </c>
      <c r="X73" s="57">
        <f t="shared" si="9"/>
        <v>138</v>
      </c>
      <c r="Y73" s="58">
        <f t="shared" si="10"/>
        <v>3886</v>
      </c>
      <c r="Z73" s="59">
        <f t="shared" si="11"/>
        <v>3886</v>
      </c>
    </row>
    <row r="74" spans="1:26" x14ac:dyDescent="0.3">
      <c r="A74" s="31" t="s">
        <v>40</v>
      </c>
      <c r="B74" s="31" t="s">
        <v>175</v>
      </c>
      <c r="C74" s="31" t="s">
        <v>176</v>
      </c>
      <c r="D74" s="31">
        <v>603520</v>
      </c>
      <c r="E74" s="32" t="s">
        <v>177</v>
      </c>
      <c r="F74" s="31">
        <v>31750214</v>
      </c>
      <c r="G74" s="32" t="s">
        <v>63</v>
      </c>
      <c r="H74" s="32" t="s">
        <v>55</v>
      </c>
      <c r="I74" s="33" t="s">
        <v>178</v>
      </c>
      <c r="J74" s="37">
        <v>15</v>
      </c>
      <c r="K74" s="32">
        <f>0</f>
        <v>0</v>
      </c>
      <c r="L74" s="32">
        <v>39</v>
      </c>
      <c r="M74" s="32">
        <f>0</f>
        <v>0</v>
      </c>
      <c r="N74" s="32">
        <f>0</f>
        <v>0</v>
      </c>
      <c r="O74" s="32">
        <v>18</v>
      </c>
      <c r="P74" s="45">
        <v>1</v>
      </c>
      <c r="Q74" s="37">
        <f>0</f>
        <v>0</v>
      </c>
      <c r="R74" s="32">
        <v>359</v>
      </c>
      <c r="S74" s="38">
        <v>43</v>
      </c>
      <c r="T74" s="46">
        <f t="shared" si="6"/>
        <v>1306.5</v>
      </c>
      <c r="U74" s="47">
        <v>0</v>
      </c>
      <c r="V74" s="48">
        <f t="shared" si="7"/>
        <v>0</v>
      </c>
      <c r="W74" s="48">
        <f t="shared" si="8"/>
        <v>961</v>
      </c>
      <c r="X74" s="49">
        <f t="shared" si="9"/>
        <v>91.5</v>
      </c>
      <c r="Y74" s="43">
        <f t="shared" si="10"/>
        <v>2359</v>
      </c>
      <c r="Z74" s="50">
        <f t="shared" si="11"/>
        <v>2359</v>
      </c>
    </row>
    <row r="75" spans="1:26" x14ac:dyDescent="0.3">
      <c r="A75" s="31" t="s">
        <v>40</v>
      </c>
      <c r="B75" s="31" t="s">
        <v>179</v>
      </c>
      <c r="C75" s="31" t="s">
        <v>180</v>
      </c>
      <c r="D75" s="31">
        <v>587141</v>
      </c>
      <c r="E75" s="32" t="s">
        <v>181</v>
      </c>
      <c r="F75" s="31">
        <v>17078334</v>
      </c>
      <c r="G75" s="32" t="s">
        <v>182</v>
      </c>
      <c r="H75" s="32" t="s">
        <v>183</v>
      </c>
      <c r="I75" s="33" t="s">
        <v>184</v>
      </c>
      <c r="J75" s="37">
        <v>13</v>
      </c>
      <c r="K75" s="32">
        <f>0</f>
        <v>0</v>
      </c>
      <c r="L75" s="32">
        <v>29</v>
      </c>
      <c r="M75" s="32">
        <f>0</f>
        <v>0</v>
      </c>
      <c r="N75" s="32">
        <v>1</v>
      </c>
      <c r="O75" s="32">
        <v>19</v>
      </c>
      <c r="P75" s="45">
        <v>2</v>
      </c>
      <c r="Q75" s="37">
        <v>2</v>
      </c>
      <c r="R75" s="32">
        <v>157</v>
      </c>
      <c r="S75" s="38">
        <v>50</v>
      </c>
      <c r="T75" s="46">
        <f t="shared" si="6"/>
        <v>971.5</v>
      </c>
      <c r="U75" s="47">
        <v>0</v>
      </c>
      <c r="V75" s="48">
        <f t="shared" si="7"/>
        <v>16.5</v>
      </c>
      <c r="W75" s="48">
        <f t="shared" si="8"/>
        <v>570.5</v>
      </c>
      <c r="X75" s="49">
        <f t="shared" si="9"/>
        <v>129</v>
      </c>
      <c r="Y75" s="43">
        <f t="shared" si="10"/>
        <v>1687.5</v>
      </c>
      <c r="Z75" s="50">
        <f t="shared" si="11"/>
        <v>1688</v>
      </c>
    </row>
    <row r="76" spans="1:26" x14ac:dyDescent="0.3">
      <c r="A76" s="31" t="s">
        <v>40</v>
      </c>
      <c r="B76" s="31" t="s">
        <v>179</v>
      </c>
      <c r="C76" s="31" t="s">
        <v>185</v>
      </c>
      <c r="D76" s="31">
        <v>586722</v>
      </c>
      <c r="E76" s="32" t="s">
        <v>186</v>
      </c>
      <c r="F76" s="31">
        <v>588032</v>
      </c>
      <c r="G76" s="32" t="s">
        <v>187</v>
      </c>
      <c r="H76" s="32" t="s">
        <v>188</v>
      </c>
      <c r="I76" s="33" t="s">
        <v>189</v>
      </c>
      <c r="J76" s="37">
        <v>14</v>
      </c>
      <c r="K76" s="32">
        <f>0</f>
        <v>0</v>
      </c>
      <c r="L76" s="32">
        <v>48</v>
      </c>
      <c r="M76" s="32">
        <f>0</f>
        <v>0</v>
      </c>
      <c r="N76" s="32">
        <v>2</v>
      </c>
      <c r="O76" s="32">
        <v>15</v>
      </c>
      <c r="P76" s="45">
        <v>2</v>
      </c>
      <c r="Q76" s="37">
        <v>9</v>
      </c>
      <c r="R76" s="32">
        <v>367</v>
      </c>
      <c r="S76" s="38">
        <v>186</v>
      </c>
      <c r="T76" s="46">
        <f t="shared" si="6"/>
        <v>1608</v>
      </c>
      <c r="U76" s="47">
        <v>0</v>
      </c>
      <c r="V76" s="48">
        <f t="shared" si="7"/>
        <v>40.5</v>
      </c>
      <c r="W76" s="48">
        <f t="shared" si="8"/>
        <v>936.5</v>
      </c>
      <c r="X76" s="49">
        <f t="shared" si="9"/>
        <v>333</v>
      </c>
      <c r="Y76" s="43">
        <f t="shared" si="10"/>
        <v>2918</v>
      </c>
      <c r="Z76" s="50">
        <f t="shared" si="11"/>
        <v>2918</v>
      </c>
    </row>
    <row r="77" spans="1:26" x14ac:dyDescent="0.3">
      <c r="A77" s="31" t="s">
        <v>40</v>
      </c>
      <c r="B77" s="31" t="s">
        <v>179</v>
      </c>
      <c r="C77" s="31" t="s">
        <v>185</v>
      </c>
      <c r="D77" s="31">
        <v>586722</v>
      </c>
      <c r="E77" s="32" t="s">
        <v>186</v>
      </c>
      <c r="F77" s="31">
        <v>52547477</v>
      </c>
      <c r="G77" s="32" t="s">
        <v>190</v>
      </c>
      <c r="H77" s="32" t="s">
        <v>95</v>
      </c>
      <c r="I77" s="33" t="s">
        <v>191</v>
      </c>
      <c r="J77" s="37">
        <v>8</v>
      </c>
      <c r="K77" s="32">
        <v>2</v>
      </c>
      <c r="L77" s="32">
        <v>20</v>
      </c>
      <c r="M77" s="32">
        <v>2</v>
      </c>
      <c r="N77" s="32">
        <v>1</v>
      </c>
      <c r="O77" s="32">
        <v>12</v>
      </c>
      <c r="P77" s="45">
        <v>1</v>
      </c>
      <c r="Q77" s="37">
        <v>7</v>
      </c>
      <c r="R77" s="32">
        <v>144</v>
      </c>
      <c r="S77" s="38">
        <v>28</v>
      </c>
      <c r="T77" s="46">
        <f t="shared" si="6"/>
        <v>670</v>
      </c>
      <c r="U77" s="47">
        <v>0</v>
      </c>
      <c r="V77" s="48">
        <f t="shared" si="7"/>
        <v>24</v>
      </c>
      <c r="W77" s="48">
        <f t="shared" si="8"/>
        <v>450</v>
      </c>
      <c r="X77" s="49">
        <f t="shared" si="9"/>
        <v>69</v>
      </c>
      <c r="Y77" s="43">
        <f t="shared" si="10"/>
        <v>1213</v>
      </c>
      <c r="Z77" s="50">
        <f t="shared" si="11"/>
        <v>1213</v>
      </c>
    </row>
    <row r="78" spans="1:26" x14ac:dyDescent="0.3">
      <c r="A78" s="31" t="s">
        <v>40</v>
      </c>
      <c r="B78" s="31" t="s">
        <v>179</v>
      </c>
      <c r="C78" s="31" t="s">
        <v>192</v>
      </c>
      <c r="D78" s="31">
        <v>586358</v>
      </c>
      <c r="E78" s="32" t="s">
        <v>193</v>
      </c>
      <c r="F78" s="31">
        <v>17318840</v>
      </c>
      <c r="G78" s="32" t="s">
        <v>194</v>
      </c>
      <c r="H78" s="32" t="s">
        <v>95</v>
      </c>
      <c r="I78" s="33" t="s">
        <v>195</v>
      </c>
      <c r="J78" s="37">
        <v>13</v>
      </c>
      <c r="K78" s="32">
        <f>0</f>
        <v>0</v>
      </c>
      <c r="L78" s="32">
        <v>35</v>
      </c>
      <c r="M78" s="32">
        <f>0</f>
        <v>0</v>
      </c>
      <c r="N78" s="32">
        <v>1</v>
      </c>
      <c r="O78" s="32">
        <v>14</v>
      </c>
      <c r="P78" s="45">
        <v>1</v>
      </c>
      <c r="Q78" s="37">
        <v>2</v>
      </c>
      <c r="R78" s="32">
        <v>243</v>
      </c>
      <c r="S78" s="38">
        <v>33</v>
      </c>
      <c r="T78" s="46">
        <f t="shared" si="6"/>
        <v>1172.5</v>
      </c>
      <c r="U78" s="47">
        <v>0</v>
      </c>
      <c r="V78" s="48">
        <f t="shared" si="7"/>
        <v>16.5</v>
      </c>
      <c r="W78" s="48">
        <f t="shared" si="8"/>
        <v>675</v>
      </c>
      <c r="X78" s="49">
        <f t="shared" si="9"/>
        <v>76.5</v>
      </c>
      <c r="Y78" s="43">
        <f t="shared" si="10"/>
        <v>1940.5</v>
      </c>
      <c r="Z78" s="50">
        <f t="shared" si="11"/>
        <v>1941</v>
      </c>
    </row>
    <row r="79" spans="1:26" x14ac:dyDescent="0.3">
      <c r="A79" s="31" t="s">
        <v>40</v>
      </c>
      <c r="B79" s="31" t="s">
        <v>179</v>
      </c>
      <c r="C79" s="31" t="s">
        <v>196</v>
      </c>
      <c r="D79" s="31">
        <v>586421</v>
      </c>
      <c r="E79" s="32" t="s">
        <v>197</v>
      </c>
      <c r="F79" s="31">
        <v>652512</v>
      </c>
      <c r="G79" s="32" t="s">
        <v>198</v>
      </c>
      <c r="H79" s="32" t="s">
        <v>199</v>
      </c>
      <c r="I79" s="33" t="s">
        <v>200</v>
      </c>
      <c r="J79" s="37">
        <v>8</v>
      </c>
      <c r="K79" s="32">
        <v>5</v>
      </c>
      <c r="L79" s="32">
        <v>29</v>
      </c>
      <c r="M79" s="32">
        <v>15</v>
      </c>
      <c r="N79" s="32">
        <v>7</v>
      </c>
      <c r="O79" s="32">
        <v>12</v>
      </c>
      <c r="P79" s="45">
        <f>0</f>
        <v>0</v>
      </c>
      <c r="Q79" s="37">
        <v>70</v>
      </c>
      <c r="R79" s="32">
        <v>264</v>
      </c>
      <c r="S79" s="38">
        <f>0</f>
        <v>0</v>
      </c>
      <c r="T79" s="46">
        <f t="shared" si="6"/>
        <v>971.5</v>
      </c>
      <c r="U79" s="47">
        <v>0</v>
      </c>
      <c r="V79" s="48">
        <f t="shared" si="7"/>
        <v>199.5</v>
      </c>
      <c r="W79" s="48">
        <f t="shared" si="8"/>
        <v>690</v>
      </c>
      <c r="X79" s="49">
        <f t="shared" si="9"/>
        <v>0</v>
      </c>
      <c r="Y79" s="43">
        <f t="shared" si="10"/>
        <v>1861</v>
      </c>
      <c r="Z79" s="50">
        <f t="shared" si="11"/>
        <v>1861</v>
      </c>
    </row>
    <row r="80" spans="1:26" x14ac:dyDescent="0.3">
      <c r="A80" s="31" t="s">
        <v>40</v>
      </c>
      <c r="B80" s="31" t="s">
        <v>179</v>
      </c>
      <c r="C80" s="31" t="s">
        <v>201</v>
      </c>
      <c r="D80" s="31">
        <v>585661</v>
      </c>
      <c r="E80" s="32" t="s">
        <v>202</v>
      </c>
      <c r="F80" s="31">
        <v>42258120</v>
      </c>
      <c r="G80" s="32" t="s">
        <v>203</v>
      </c>
      <c r="H80" s="32" t="s">
        <v>105</v>
      </c>
      <c r="I80" s="33" t="s">
        <v>204</v>
      </c>
      <c r="J80" s="37">
        <v>7</v>
      </c>
      <c r="K80" s="32">
        <f>0</f>
        <v>0</v>
      </c>
      <c r="L80" s="32">
        <v>25</v>
      </c>
      <c r="M80" s="32">
        <f>0</f>
        <v>0</v>
      </c>
      <c r="N80" s="32">
        <f>0</f>
        <v>0</v>
      </c>
      <c r="O80" s="32">
        <v>9</v>
      </c>
      <c r="P80" s="45">
        <v>1</v>
      </c>
      <c r="Q80" s="37">
        <f>0</f>
        <v>0</v>
      </c>
      <c r="R80" s="32">
        <v>195</v>
      </c>
      <c r="S80" s="38">
        <v>83</v>
      </c>
      <c r="T80" s="46">
        <f t="shared" si="6"/>
        <v>837.5</v>
      </c>
      <c r="U80" s="47">
        <v>0</v>
      </c>
      <c r="V80" s="48">
        <f t="shared" si="7"/>
        <v>0</v>
      </c>
      <c r="W80" s="48">
        <f t="shared" si="8"/>
        <v>511.5</v>
      </c>
      <c r="X80" s="49">
        <f t="shared" si="9"/>
        <v>151.5</v>
      </c>
      <c r="Y80" s="43">
        <f t="shared" si="10"/>
        <v>1500.5</v>
      </c>
      <c r="Z80" s="50">
        <f t="shared" si="11"/>
        <v>1501</v>
      </c>
    </row>
    <row r="81" spans="1:26" x14ac:dyDescent="0.3">
      <c r="A81" s="31" t="s">
        <v>40</v>
      </c>
      <c r="B81" s="31" t="s">
        <v>179</v>
      </c>
      <c r="C81" s="31" t="s">
        <v>205</v>
      </c>
      <c r="D81" s="31">
        <v>42131685</v>
      </c>
      <c r="E81" s="32" t="s">
        <v>206</v>
      </c>
      <c r="F81" s="31">
        <v>30815339</v>
      </c>
      <c r="G81" s="32" t="s">
        <v>207</v>
      </c>
      <c r="H81" s="32" t="s">
        <v>95</v>
      </c>
      <c r="I81" s="33" t="s">
        <v>208</v>
      </c>
      <c r="J81" s="37">
        <v>3</v>
      </c>
      <c r="K81" s="32">
        <f>0</f>
        <v>0</v>
      </c>
      <c r="L81" s="32">
        <v>16</v>
      </c>
      <c r="M81" s="32">
        <f>0</f>
        <v>0</v>
      </c>
      <c r="N81" s="32">
        <f>0</f>
        <v>0</v>
      </c>
      <c r="O81" s="32">
        <v>5</v>
      </c>
      <c r="P81" s="45">
        <v>1</v>
      </c>
      <c r="Q81" s="37">
        <f>0</f>
        <v>0</v>
      </c>
      <c r="R81" s="32">
        <v>133</v>
      </c>
      <c r="S81" s="38">
        <v>6</v>
      </c>
      <c r="T81" s="46">
        <f t="shared" si="6"/>
        <v>536</v>
      </c>
      <c r="U81" s="47">
        <v>0</v>
      </c>
      <c r="V81" s="48">
        <f t="shared" si="7"/>
        <v>0</v>
      </c>
      <c r="W81" s="48">
        <f t="shared" si="8"/>
        <v>333.5</v>
      </c>
      <c r="X81" s="49">
        <f t="shared" si="9"/>
        <v>36</v>
      </c>
      <c r="Y81" s="43">
        <f t="shared" si="10"/>
        <v>905.5</v>
      </c>
      <c r="Z81" s="50">
        <f t="shared" si="11"/>
        <v>906</v>
      </c>
    </row>
    <row r="82" spans="1:26" x14ac:dyDescent="0.3">
      <c r="A82" s="31" t="s">
        <v>40</v>
      </c>
      <c r="B82" s="31" t="s">
        <v>179</v>
      </c>
      <c r="C82" s="31" t="s">
        <v>205</v>
      </c>
      <c r="D82" s="31">
        <v>42131685</v>
      </c>
      <c r="E82" s="32" t="s">
        <v>206</v>
      </c>
      <c r="F82" s="31">
        <v>30843006</v>
      </c>
      <c r="G82" s="32" t="s">
        <v>209</v>
      </c>
      <c r="H82" s="32" t="s">
        <v>61</v>
      </c>
      <c r="I82" s="33" t="s">
        <v>210</v>
      </c>
      <c r="J82" s="37">
        <v>3</v>
      </c>
      <c r="K82" s="32">
        <f>0</f>
        <v>0</v>
      </c>
      <c r="L82" s="32">
        <v>15</v>
      </c>
      <c r="M82" s="32">
        <f>0</f>
        <v>0</v>
      </c>
      <c r="N82" s="32">
        <f>0</f>
        <v>0</v>
      </c>
      <c r="O82" s="32">
        <v>2</v>
      </c>
      <c r="P82" s="45">
        <v>1</v>
      </c>
      <c r="Q82" s="37">
        <f>0</f>
        <v>0</v>
      </c>
      <c r="R82" s="32">
        <v>69</v>
      </c>
      <c r="S82" s="38">
        <v>85</v>
      </c>
      <c r="T82" s="46">
        <f t="shared" si="6"/>
        <v>502.5</v>
      </c>
      <c r="U82" s="47">
        <v>0</v>
      </c>
      <c r="V82" s="48">
        <f t="shared" si="7"/>
        <v>0</v>
      </c>
      <c r="W82" s="48">
        <f t="shared" si="8"/>
        <v>165</v>
      </c>
      <c r="X82" s="49">
        <f t="shared" si="9"/>
        <v>154.5</v>
      </c>
      <c r="Y82" s="43">
        <f t="shared" si="10"/>
        <v>822</v>
      </c>
      <c r="Z82" s="50">
        <f t="shared" si="11"/>
        <v>822</v>
      </c>
    </row>
    <row r="83" spans="1:26" x14ac:dyDescent="0.3">
      <c r="A83" s="31" t="s">
        <v>40</v>
      </c>
      <c r="B83" s="31" t="s">
        <v>179</v>
      </c>
      <c r="C83" s="31" t="s">
        <v>205</v>
      </c>
      <c r="D83" s="31">
        <v>42131685</v>
      </c>
      <c r="E83" s="32" t="s">
        <v>206</v>
      </c>
      <c r="F83" s="31">
        <v>30852056</v>
      </c>
      <c r="G83" s="32" t="s">
        <v>211</v>
      </c>
      <c r="H83" s="32" t="s">
        <v>71</v>
      </c>
      <c r="I83" s="33" t="s">
        <v>212</v>
      </c>
      <c r="J83" s="37">
        <v>10</v>
      </c>
      <c r="K83" s="32">
        <f>0</f>
        <v>0</v>
      </c>
      <c r="L83" s="32">
        <v>24</v>
      </c>
      <c r="M83" s="32">
        <f>0</f>
        <v>0</v>
      </c>
      <c r="N83" s="32">
        <f>0</f>
        <v>0</v>
      </c>
      <c r="O83" s="32">
        <v>12</v>
      </c>
      <c r="P83" s="45">
        <v>1</v>
      </c>
      <c r="Q83" s="37">
        <f>0</f>
        <v>0</v>
      </c>
      <c r="R83" s="32">
        <v>123</v>
      </c>
      <c r="S83" s="38">
        <v>26</v>
      </c>
      <c r="T83" s="46">
        <f t="shared" si="6"/>
        <v>804</v>
      </c>
      <c r="U83" s="47">
        <v>129.19999999999999</v>
      </c>
      <c r="V83" s="48">
        <f t="shared" si="7"/>
        <v>0</v>
      </c>
      <c r="W83" s="48">
        <f t="shared" si="8"/>
        <v>408</v>
      </c>
      <c r="X83" s="49">
        <f t="shared" si="9"/>
        <v>66</v>
      </c>
      <c r="Y83" s="43">
        <f t="shared" si="10"/>
        <v>1407.2</v>
      </c>
      <c r="Z83" s="50">
        <f t="shared" si="11"/>
        <v>1407</v>
      </c>
    </row>
    <row r="84" spans="1:26" x14ac:dyDescent="0.3">
      <c r="A84" s="31" t="s">
        <v>40</v>
      </c>
      <c r="B84" s="31" t="s">
        <v>179</v>
      </c>
      <c r="C84" s="31" t="s">
        <v>205</v>
      </c>
      <c r="D84" s="31">
        <v>42131685</v>
      </c>
      <c r="E84" s="32" t="s">
        <v>206</v>
      </c>
      <c r="F84" s="31">
        <v>42176182</v>
      </c>
      <c r="G84" s="32" t="s">
        <v>213</v>
      </c>
      <c r="H84" s="32" t="s">
        <v>55</v>
      </c>
      <c r="I84" s="33" t="s">
        <v>214</v>
      </c>
      <c r="J84" s="37">
        <v>7</v>
      </c>
      <c r="K84" s="32">
        <f>0</f>
        <v>0</v>
      </c>
      <c r="L84" s="32">
        <v>19</v>
      </c>
      <c r="M84" s="32">
        <f>0</f>
        <v>0</v>
      </c>
      <c r="N84" s="32">
        <f>0</f>
        <v>0</v>
      </c>
      <c r="O84" s="32">
        <v>7</v>
      </c>
      <c r="P84" s="45">
        <v>1</v>
      </c>
      <c r="Q84" s="37">
        <f>0</f>
        <v>0</v>
      </c>
      <c r="R84" s="32">
        <v>131</v>
      </c>
      <c r="S84" s="38">
        <v>40</v>
      </c>
      <c r="T84" s="46">
        <f t="shared" si="6"/>
        <v>636.5</v>
      </c>
      <c r="U84" s="47">
        <v>0</v>
      </c>
      <c r="V84" s="48">
        <f t="shared" si="7"/>
        <v>0</v>
      </c>
      <c r="W84" s="48">
        <f t="shared" si="8"/>
        <v>356.5</v>
      </c>
      <c r="X84" s="49">
        <f t="shared" si="9"/>
        <v>87</v>
      </c>
      <c r="Y84" s="43">
        <f t="shared" si="10"/>
        <v>1080</v>
      </c>
      <c r="Z84" s="50">
        <f t="shared" si="11"/>
        <v>1080</v>
      </c>
    </row>
    <row r="85" spans="1:26" x14ac:dyDescent="0.3">
      <c r="A85" s="31" t="s">
        <v>40</v>
      </c>
      <c r="B85" s="31" t="s">
        <v>179</v>
      </c>
      <c r="C85" s="31" t="s">
        <v>205</v>
      </c>
      <c r="D85" s="31">
        <v>42131685</v>
      </c>
      <c r="E85" s="32" t="s">
        <v>206</v>
      </c>
      <c r="F85" s="31">
        <v>42178941</v>
      </c>
      <c r="G85" s="32" t="s">
        <v>215</v>
      </c>
      <c r="H85" s="32" t="s">
        <v>61</v>
      </c>
      <c r="I85" s="33" t="s">
        <v>216</v>
      </c>
      <c r="J85" s="37">
        <v>7</v>
      </c>
      <c r="K85" s="32">
        <f>0</f>
        <v>0</v>
      </c>
      <c r="L85" s="32">
        <v>21</v>
      </c>
      <c r="M85" s="32">
        <f>0</f>
        <v>0</v>
      </c>
      <c r="N85" s="32">
        <v>1</v>
      </c>
      <c r="O85" s="32">
        <v>7</v>
      </c>
      <c r="P85" s="45">
        <v>1</v>
      </c>
      <c r="Q85" s="37">
        <v>5</v>
      </c>
      <c r="R85" s="32">
        <v>173</v>
      </c>
      <c r="S85" s="38">
        <v>19</v>
      </c>
      <c r="T85" s="46">
        <f t="shared" si="6"/>
        <v>703.5</v>
      </c>
      <c r="U85" s="47">
        <v>13.6</v>
      </c>
      <c r="V85" s="48">
        <f t="shared" si="7"/>
        <v>21</v>
      </c>
      <c r="W85" s="48">
        <f t="shared" si="8"/>
        <v>440.5</v>
      </c>
      <c r="X85" s="49">
        <f t="shared" si="9"/>
        <v>55.5</v>
      </c>
      <c r="Y85" s="43">
        <f t="shared" si="10"/>
        <v>1234.0999999999999</v>
      </c>
      <c r="Z85" s="50">
        <f t="shared" si="11"/>
        <v>1234</v>
      </c>
    </row>
    <row r="86" spans="1:26" x14ac:dyDescent="0.3">
      <c r="A86" s="31" t="s">
        <v>40</v>
      </c>
      <c r="B86" s="31" t="s">
        <v>179</v>
      </c>
      <c r="C86" s="31" t="s">
        <v>205</v>
      </c>
      <c r="D86" s="31">
        <v>42131685</v>
      </c>
      <c r="E86" s="32" t="s">
        <v>206</v>
      </c>
      <c r="F86" s="31">
        <v>42256887</v>
      </c>
      <c r="G86" s="32" t="s">
        <v>217</v>
      </c>
      <c r="H86" s="32" t="s">
        <v>67</v>
      </c>
      <c r="I86" s="33" t="s">
        <v>218</v>
      </c>
      <c r="J86" s="37">
        <v>6</v>
      </c>
      <c r="K86" s="32">
        <f>0</f>
        <v>0</v>
      </c>
      <c r="L86" s="32">
        <v>24</v>
      </c>
      <c r="M86" s="32">
        <f>0</f>
        <v>0</v>
      </c>
      <c r="N86" s="32">
        <f>0</f>
        <v>0</v>
      </c>
      <c r="O86" s="32">
        <v>5</v>
      </c>
      <c r="P86" s="45">
        <v>1</v>
      </c>
      <c r="Q86" s="37">
        <f>0</f>
        <v>0</v>
      </c>
      <c r="R86" s="32">
        <v>179</v>
      </c>
      <c r="S86" s="38">
        <v>127</v>
      </c>
      <c r="T86" s="46">
        <f t="shared" si="6"/>
        <v>804</v>
      </c>
      <c r="U86" s="47">
        <v>0</v>
      </c>
      <c r="V86" s="48">
        <f t="shared" si="7"/>
        <v>0</v>
      </c>
      <c r="W86" s="48">
        <f t="shared" si="8"/>
        <v>425.5</v>
      </c>
      <c r="X86" s="49">
        <f t="shared" si="9"/>
        <v>217.5</v>
      </c>
      <c r="Y86" s="43">
        <f t="shared" si="10"/>
        <v>1447</v>
      </c>
      <c r="Z86" s="50">
        <f t="shared" si="11"/>
        <v>1447</v>
      </c>
    </row>
    <row r="87" spans="1:26" x14ac:dyDescent="0.3">
      <c r="A87" s="31" t="s">
        <v>40</v>
      </c>
      <c r="B87" s="31" t="s">
        <v>179</v>
      </c>
      <c r="C87" s="31" t="s">
        <v>219</v>
      </c>
      <c r="D87" s="31">
        <v>42365023</v>
      </c>
      <c r="E87" s="32" t="s">
        <v>220</v>
      </c>
      <c r="F87" s="31">
        <v>30848008</v>
      </c>
      <c r="G87" s="32" t="s">
        <v>221</v>
      </c>
      <c r="H87" s="32" t="s">
        <v>61</v>
      </c>
      <c r="I87" s="33" t="s">
        <v>222</v>
      </c>
      <c r="J87" s="37">
        <v>15</v>
      </c>
      <c r="K87" s="32">
        <f>0</f>
        <v>0</v>
      </c>
      <c r="L87" s="32">
        <v>39</v>
      </c>
      <c r="M87" s="32">
        <f>0</f>
        <v>0</v>
      </c>
      <c r="N87" s="32">
        <v>1</v>
      </c>
      <c r="O87" s="32">
        <v>18</v>
      </c>
      <c r="P87" s="45">
        <v>1</v>
      </c>
      <c r="Q87" s="37">
        <v>1</v>
      </c>
      <c r="R87" s="32">
        <v>341</v>
      </c>
      <c r="S87" s="38">
        <v>73</v>
      </c>
      <c r="T87" s="46">
        <f t="shared" si="6"/>
        <v>1306.5</v>
      </c>
      <c r="U87" s="47">
        <v>0</v>
      </c>
      <c r="V87" s="48">
        <f t="shared" si="7"/>
        <v>15</v>
      </c>
      <c r="W87" s="48">
        <f t="shared" si="8"/>
        <v>925</v>
      </c>
      <c r="X87" s="49">
        <f t="shared" si="9"/>
        <v>136.5</v>
      </c>
      <c r="Y87" s="43">
        <f t="shared" si="10"/>
        <v>2383</v>
      </c>
      <c r="Z87" s="50">
        <f t="shared" si="11"/>
        <v>2383</v>
      </c>
    </row>
    <row r="88" spans="1:26" x14ac:dyDescent="0.3">
      <c r="A88" s="31" t="s">
        <v>40</v>
      </c>
      <c r="B88" s="31" t="s">
        <v>179</v>
      </c>
      <c r="C88" s="31" t="s">
        <v>219</v>
      </c>
      <c r="D88" s="31">
        <v>42365023</v>
      </c>
      <c r="E88" s="32" t="s">
        <v>220</v>
      </c>
      <c r="F88" s="31">
        <v>54622093</v>
      </c>
      <c r="G88" s="32" t="s">
        <v>223</v>
      </c>
      <c r="H88" s="32" t="s">
        <v>61</v>
      </c>
      <c r="I88" s="33" t="s">
        <v>222</v>
      </c>
      <c r="J88" s="37">
        <f>0</f>
        <v>0</v>
      </c>
      <c r="K88" s="32">
        <f>0</f>
        <v>0</v>
      </c>
      <c r="L88" s="32">
        <f>0</f>
        <v>0</v>
      </c>
      <c r="M88" s="32">
        <f>0</f>
        <v>0</v>
      </c>
      <c r="N88" s="32">
        <f>0</f>
        <v>0</v>
      </c>
      <c r="O88" s="32">
        <f>0</f>
        <v>0</v>
      </c>
      <c r="P88" s="45">
        <f>0</f>
        <v>0</v>
      </c>
      <c r="Q88" s="37">
        <f>0</f>
        <v>0</v>
      </c>
      <c r="R88" s="32">
        <f>0</f>
        <v>0</v>
      </c>
      <c r="S88" s="38">
        <f>0</f>
        <v>0</v>
      </c>
      <c r="T88" s="46">
        <f t="shared" si="6"/>
        <v>0</v>
      </c>
      <c r="U88" s="47">
        <v>0</v>
      </c>
      <c r="V88" s="48">
        <f t="shared" si="7"/>
        <v>0</v>
      </c>
      <c r="W88" s="48">
        <f t="shared" si="8"/>
        <v>0</v>
      </c>
      <c r="X88" s="49">
        <f t="shared" si="9"/>
        <v>0</v>
      </c>
      <c r="Y88" s="43">
        <f t="shared" si="10"/>
        <v>0</v>
      </c>
      <c r="Z88" s="50">
        <f t="shared" si="11"/>
        <v>0</v>
      </c>
    </row>
    <row r="89" spans="1:26" x14ac:dyDescent="0.3">
      <c r="A89" s="31" t="s">
        <v>40</v>
      </c>
      <c r="B89" s="31" t="s">
        <v>224</v>
      </c>
      <c r="C89" s="31" t="s">
        <v>225</v>
      </c>
      <c r="D89" s="31">
        <v>37333755</v>
      </c>
      <c r="E89" s="32" t="s">
        <v>226</v>
      </c>
      <c r="F89" s="31">
        <v>36060674</v>
      </c>
      <c r="G89" s="32" t="s">
        <v>227</v>
      </c>
      <c r="H89" s="32" t="s">
        <v>58</v>
      </c>
      <c r="I89" s="33" t="s">
        <v>228</v>
      </c>
      <c r="J89" s="37">
        <v>1</v>
      </c>
      <c r="K89" s="32">
        <f>0</f>
        <v>0</v>
      </c>
      <c r="L89" s="32">
        <v>1</v>
      </c>
      <c r="M89" s="32">
        <f>0</f>
        <v>0</v>
      </c>
      <c r="N89" s="32">
        <f>0</f>
        <v>0</v>
      </c>
      <c r="O89" s="32">
        <v>1</v>
      </c>
      <c r="P89" s="45">
        <f>0</f>
        <v>0</v>
      </c>
      <c r="Q89" s="37">
        <f>0</f>
        <v>0</v>
      </c>
      <c r="R89" s="32">
        <v>11</v>
      </c>
      <c r="S89" s="38">
        <f>0</f>
        <v>0</v>
      </c>
      <c r="T89" s="46">
        <f t="shared" si="6"/>
        <v>33.5</v>
      </c>
      <c r="U89" s="47">
        <v>0</v>
      </c>
      <c r="V89" s="48">
        <f t="shared" si="7"/>
        <v>0</v>
      </c>
      <c r="W89" s="48">
        <f t="shared" si="8"/>
        <v>35.5</v>
      </c>
      <c r="X89" s="49">
        <f t="shared" si="9"/>
        <v>0</v>
      </c>
      <c r="Y89" s="43">
        <f t="shared" si="10"/>
        <v>69</v>
      </c>
      <c r="Z89" s="50">
        <f t="shared" si="11"/>
        <v>69</v>
      </c>
    </row>
    <row r="90" spans="1:26" x14ac:dyDescent="0.3">
      <c r="A90" s="31" t="s">
        <v>40</v>
      </c>
      <c r="B90" s="31" t="s">
        <v>224</v>
      </c>
      <c r="C90" s="31" t="s">
        <v>229</v>
      </c>
      <c r="D90" s="31">
        <v>90000036</v>
      </c>
      <c r="E90" s="32" t="s">
        <v>230</v>
      </c>
      <c r="F90" s="31">
        <v>36068284</v>
      </c>
      <c r="G90" s="32" t="s">
        <v>231</v>
      </c>
      <c r="H90" s="32" t="s">
        <v>61</v>
      </c>
      <c r="I90" s="33" t="s">
        <v>232</v>
      </c>
      <c r="J90" s="37">
        <v>7</v>
      </c>
      <c r="K90" s="32">
        <f>0</f>
        <v>0</v>
      </c>
      <c r="L90" s="32">
        <v>47</v>
      </c>
      <c r="M90" s="32">
        <f>0</f>
        <v>0</v>
      </c>
      <c r="N90" s="32">
        <f>0</f>
        <v>0</v>
      </c>
      <c r="O90" s="32">
        <v>9</v>
      </c>
      <c r="P90" s="45">
        <v>1</v>
      </c>
      <c r="Q90" s="37">
        <f>0</f>
        <v>0</v>
      </c>
      <c r="R90" s="32">
        <v>370</v>
      </c>
      <c r="S90" s="38">
        <v>62</v>
      </c>
      <c r="T90" s="46">
        <f t="shared" si="6"/>
        <v>1574.5</v>
      </c>
      <c r="U90" s="47">
        <v>0</v>
      </c>
      <c r="V90" s="48">
        <f t="shared" si="7"/>
        <v>0</v>
      </c>
      <c r="W90" s="48">
        <f t="shared" si="8"/>
        <v>861.5</v>
      </c>
      <c r="X90" s="49">
        <f t="shared" si="9"/>
        <v>120</v>
      </c>
      <c r="Y90" s="43">
        <f t="shared" si="10"/>
        <v>2556</v>
      </c>
      <c r="Z90" s="50">
        <f t="shared" si="11"/>
        <v>2556</v>
      </c>
    </row>
    <row r="91" spans="1:26" x14ac:dyDescent="0.3">
      <c r="A91" s="31" t="s">
        <v>40</v>
      </c>
      <c r="B91" s="31" t="s">
        <v>224</v>
      </c>
      <c r="C91" s="31" t="s">
        <v>233</v>
      </c>
      <c r="D91" s="31">
        <v>17326192</v>
      </c>
      <c r="E91" s="32" t="s">
        <v>234</v>
      </c>
      <c r="F91" s="31">
        <v>50343971</v>
      </c>
      <c r="G91" s="32" t="s">
        <v>235</v>
      </c>
      <c r="H91" s="32" t="s">
        <v>71</v>
      </c>
      <c r="I91" s="33" t="s">
        <v>236</v>
      </c>
      <c r="J91" s="37">
        <v>12</v>
      </c>
      <c r="K91" s="32">
        <f>0</f>
        <v>0</v>
      </c>
      <c r="L91" s="32">
        <v>32</v>
      </c>
      <c r="M91" s="32">
        <f>0</f>
        <v>0</v>
      </c>
      <c r="N91" s="32">
        <f>0</f>
        <v>0</v>
      </c>
      <c r="O91" s="32">
        <v>15</v>
      </c>
      <c r="P91" s="45">
        <v>1</v>
      </c>
      <c r="Q91" s="37">
        <f>0</f>
        <v>0</v>
      </c>
      <c r="R91" s="32">
        <v>249</v>
      </c>
      <c r="S91" s="38">
        <v>35</v>
      </c>
      <c r="T91" s="46">
        <f t="shared" si="6"/>
        <v>1072</v>
      </c>
      <c r="U91" s="47">
        <v>14.4</v>
      </c>
      <c r="V91" s="48">
        <f t="shared" si="7"/>
        <v>0</v>
      </c>
      <c r="W91" s="48">
        <f t="shared" si="8"/>
        <v>700.5</v>
      </c>
      <c r="X91" s="49">
        <f t="shared" si="9"/>
        <v>79.5</v>
      </c>
      <c r="Y91" s="43">
        <f t="shared" si="10"/>
        <v>1866.4</v>
      </c>
      <c r="Z91" s="50">
        <f t="shared" si="11"/>
        <v>1866</v>
      </c>
    </row>
    <row r="92" spans="1:26" x14ac:dyDescent="0.3">
      <c r="A92" s="31" t="s">
        <v>40</v>
      </c>
      <c r="B92" s="31" t="s">
        <v>224</v>
      </c>
      <c r="C92" s="31" t="s">
        <v>237</v>
      </c>
      <c r="D92" s="31">
        <v>31377491</v>
      </c>
      <c r="E92" s="32" t="s">
        <v>238</v>
      </c>
      <c r="F92" s="31">
        <v>52413250</v>
      </c>
      <c r="G92" s="32" t="s">
        <v>239</v>
      </c>
      <c r="H92" s="32" t="s">
        <v>58</v>
      </c>
      <c r="I92" s="33" t="s">
        <v>240</v>
      </c>
      <c r="J92" s="37">
        <v>1</v>
      </c>
      <c r="K92" s="32">
        <f>0</f>
        <v>0</v>
      </c>
      <c r="L92" s="32">
        <v>4</v>
      </c>
      <c r="M92" s="32">
        <f>0</f>
        <v>0</v>
      </c>
      <c r="N92" s="32">
        <f>0</f>
        <v>0</v>
      </c>
      <c r="O92" s="32">
        <v>2</v>
      </c>
      <c r="P92" s="45">
        <f>0</f>
        <v>0</v>
      </c>
      <c r="Q92" s="37">
        <f>0</f>
        <v>0</v>
      </c>
      <c r="R92" s="32">
        <v>23</v>
      </c>
      <c r="S92" s="38">
        <f>0</f>
        <v>0</v>
      </c>
      <c r="T92" s="46">
        <f t="shared" si="6"/>
        <v>134</v>
      </c>
      <c r="U92" s="47">
        <v>0</v>
      </c>
      <c r="V92" s="48">
        <f t="shared" si="7"/>
        <v>0</v>
      </c>
      <c r="W92" s="48">
        <f t="shared" si="8"/>
        <v>73</v>
      </c>
      <c r="X92" s="49">
        <f t="shared" si="9"/>
        <v>0</v>
      </c>
      <c r="Y92" s="43">
        <f t="shared" si="10"/>
        <v>207</v>
      </c>
      <c r="Z92" s="50">
        <f t="shared" si="11"/>
        <v>207</v>
      </c>
    </row>
    <row r="93" spans="1:26" x14ac:dyDescent="0.3">
      <c r="A93" s="31" t="s">
        <v>40</v>
      </c>
      <c r="B93" s="31" t="s">
        <v>224</v>
      </c>
      <c r="C93" s="31" t="s">
        <v>241</v>
      </c>
      <c r="D93" s="31">
        <v>35807181</v>
      </c>
      <c r="E93" s="32" t="s">
        <v>242</v>
      </c>
      <c r="F93" s="31">
        <v>42261121</v>
      </c>
      <c r="G93" s="32" t="s">
        <v>243</v>
      </c>
      <c r="H93" s="32" t="s">
        <v>95</v>
      </c>
      <c r="I93" s="33" t="s">
        <v>244</v>
      </c>
      <c r="J93" s="37">
        <v>1</v>
      </c>
      <c r="K93" s="32">
        <f>0</f>
        <v>0</v>
      </c>
      <c r="L93" s="32">
        <v>2</v>
      </c>
      <c r="M93" s="32">
        <f>0</f>
        <v>0</v>
      </c>
      <c r="N93" s="32">
        <f>0</f>
        <v>0</v>
      </c>
      <c r="O93" s="32">
        <v>1</v>
      </c>
      <c r="P93" s="45">
        <v>1</v>
      </c>
      <c r="Q93" s="37">
        <f>0</f>
        <v>0</v>
      </c>
      <c r="R93" s="32">
        <v>9</v>
      </c>
      <c r="S93" s="38">
        <v>9</v>
      </c>
      <c r="T93" s="46">
        <f t="shared" si="6"/>
        <v>67</v>
      </c>
      <c r="U93" s="47">
        <v>0</v>
      </c>
      <c r="V93" s="48">
        <f t="shared" si="7"/>
        <v>0</v>
      </c>
      <c r="W93" s="48">
        <f t="shared" si="8"/>
        <v>31.5</v>
      </c>
      <c r="X93" s="49">
        <f t="shared" si="9"/>
        <v>40.5</v>
      </c>
      <c r="Y93" s="43">
        <f t="shared" si="10"/>
        <v>139</v>
      </c>
      <c r="Z93" s="50">
        <f t="shared" si="11"/>
        <v>139</v>
      </c>
    </row>
    <row r="94" spans="1:26" x14ac:dyDescent="0.3">
      <c r="A94" s="31" t="s">
        <v>40</v>
      </c>
      <c r="B94" s="31" t="s">
        <v>224</v>
      </c>
      <c r="C94" s="31" t="s">
        <v>245</v>
      </c>
      <c r="D94" s="31">
        <v>90000112</v>
      </c>
      <c r="E94" s="32" t="s">
        <v>246</v>
      </c>
      <c r="F94" s="31">
        <v>30865425</v>
      </c>
      <c r="G94" s="32" t="s">
        <v>247</v>
      </c>
      <c r="H94" s="32" t="s">
        <v>48</v>
      </c>
      <c r="I94" s="33" t="s">
        <v>248</v>
      </c>
      <c r="J94" s="37">
        <v>1</v>
      </c>
      <c r="K94" s="32">
        <v>3</v>
      </c>
      <c r="L94" s="32">
        <v>5</v>
      </c>
      <c r="M94" s="32">
        <v>4</v>
      </c>
      <c r="N94" s="32">
        <v>2</v>
      </c>
      <c r="O94" s="32">
        <v>4</v>
      </c>
      <c r="P94" s="45">
        <f>0</f>
        <v>0</v>
      </c>
      <c r="Q94" s="37">
        <v>8</v>
      </c>
      <c r="R94" s="32">
        <v>56</v>
      </c>
      <c r="S94" s="38">
        <f>0</f>
        <v>0</v>
      </c>
      <c r="T94" s="46">
        <f t="shared" si="6"/>
        <v>167.5</v>
      </c>
      <c r="U94" s="47">
        <v>99</v>
      </c>
      <c r="V94" s="48">
        <f t="shared" si="7"/>
        <v>39</v>
      </c>
      <c r="W94" s="48">
        <f t="shared" si="8"/>
        <v>166</v>
      </c>
      <c r="X94" s="49">
        <f t="shared" si="9"/>
        <v>0</v>
      </c>
      <c r="Y94" s="43">
        <f t="shared" si="10"/>
        <v>471.5</v>
      </c>
      <c r="Z94" s="50">
        <f t="shared" si="11"/>
        <v>472</v>
      </c>
    </row>
    <row r="95" spans="1:26" x14ac:dyDescent="0.3">
      <c r="A95" s="31" t="s">
        <v>40</v>
      </c>
      <c r="B95" s="31" t="s">
        <v>224</v>
      </c>
      <c r="C95" s="31" t="s">
        <v>249</v>
      </c>
      <c r="D95" s="31">
        <v>31335225</v>
      </c>
      <c r="E95" s="32" t="s">
        <v>250</v>
      </c>
      <c r="F95" s="31">
        <v>710213530</v>
      </c>
      <c r="G95" s="32" t="s">
        <v>251</v>
      </c>
      <c r="H95" s="32" t="s">
        <v>58</v>
      </c>
      <c r="I95" s="33" t="s">
        <v>240</v>
      </c>
      <c r="J95" s="37">
        <v>4</v>
      </c>
      <c r="K95" s="32">
        <f>0</f>
        <v>0</v>
      </c>
      <c r="L95" s="32">
        <v>31</v>
      </c>
      <c r="M95" s="32">
        <f>0</f>
        <v>0</v>
      </c>
      <c r="N95" s="32">
        <f>0</f>
        <v>0</v>
      </c>
      <c r="O95" s="32">
        <v>5</v>
      </c>
      <c r="P95" s="45">
        <v>1</v>
      </c>
      <c r="Q95" s="37">
        <v>0</v>
      </c>
      <c r="R95" s="32">
        <v>232</v>
      </c>
      <c r="S95" s="38">
        <v>95</v>
      </c>
      <c r="T95" s="46">
        <f t="shared" si="6"/>
        <v>1038.5</v>
      </c>
      <c r="U95" s="47">
        <v>0</v>
      </c>
      <c r="V95" s="48">
        <f t="shared" si="7"/>
        <v>0</v>
      </c>
      <c r="W95" s="48">
        <f t="shared" si="8"/>
        <v>531.5</v>
      </c>
      <c r="X95" s="49">
        <f t="shared" si="9"/>
        <v>169.5</v>
      </c>
      <c r="Y95" s="43">
        <f t="shared" si="10"/>
        <v>1739.5</v>
      </c>
      <c r="Z95" s="50">
        <f t="shared" si="11"/>
        <v>1740</v>
      </c>
    </row>
    <row r="96" spans="1:26" x14ac:dyDescent="0.3">
      <c r="A96" s="31" t="s">
        <v>40</v>
      </c>
      <c r="B96" s="31" t="s">
        <v>224</v>
      </c>
      <c r="C96" s="31" t="s">
        <v>252</v>
      </c>
      <c r="D96" s="31">
        <v>90000010</v>
      </c>
      <c r="E96" s="32" t="s">
        <v>253</v>
      </c>
      <c r="F96" s="31">
        <v>31801722</v>
      </c>
      <c r="G96" s="32" t="s">
        <v>254</v>
      </c>
      <c r="H96" s="32" t="s">
        <v>61</v>
      </c>
      <c r="I96" s="33" t="s">
        <v>255</v>
      </c>
      <c r="J96" s="37">
        <v>1</v>
      </c>
      <c r="K96" s="32">
        <f>0</f>
        <v>0</v>
      </c>
      <c r="L96" s="32">
        <v>5</v>
      </c>
      <c r="M96" s="32">
        <f>0</f>
        <v>0</v>
      </c>
      <c r="N96" s="32">
        <f>0</f>
        <v>0</v>
      </c>
      <c r="O96" s="32">
        <v>1</v>
      </c>
      <c r="P96" s="45">
        <f>0</f>
        <v>0</v>
      </c>
      <c r="Q96" s="37">
        <f>0</f>
        <v>0</v>
      </c>
      <c r="R96" s="32">
        <v>56</v>
      </c>
      <c r="S96" s="38">
        <f>0</f>
        <v>0</v>
      </c>
      <c r="T96" s="46">
        <f t="shared" si="6"/>
        <v>167.5</v>
      </c>
      <c r="U96" s="47">
        <v>0</v>
      </c>
      <c r="V96" s="48">
        <f t="shared" si="7"/>
        <v>0</v>
      </c>
      <c r="W96" s="48">
        <f t="shared" si="8"/>
        <v>125.5</v>
      </c>
      <c r="X96" s="49">
        <f t="shared" si="9"/>
        <v>0</v>
      </c>
      <c r="Y96" s="43">
        <f t="shared" si="10"/>
        <v>293</v>
      </c>
      <c r="Z96" s="50">
        <f t="shared" si="11"/>
        <v>293</v>
      </c>
    </row>
    <row r="97" spans="1:26" x14ac:dyDescent="0.3">
      <c r="A97" s="31" t="s">
        <v>40</v>
      </c>
      <c r="B97" s="31" t="s">
        <v>224</v>
      </c>
      <c r="C97" s="31" t="s">
        <v>256</v>
      </c>
      <c r="D97" s="31">
        <v>35697547</v>
      </c>
      <c r="E97" s="32" t="s">
        <v>257</v>
      </c>
      <c r="F97" s="31">
        <v>686476</v>
      </c>
      <c r="G97" s="32" t="s">
        <v>258</v>
      </c>
      <c r="H97" s="32" t="s">
        <v>259</v>
      </c>
      <c r="I97" s="33" t="s">
        <v>260</v>
      </c>
      <c r="J97" s="37">
        <v>2</v>
      </c>
      <c r="K97" s="32">
        <f>0</f>
        <v>0</v>
      </c>
      <c r="L97" s="32">
        <v>3</v>
      </c>
      <c r="M97" s="32">
        <f>0</f>
        <v>0</v>
      </c>
      <c r="N97" s="32">
        <v>1</v>
      </c>
      <c r="O97" s="32">
        <v>1</v>
      </c>
      <c r="P97" s="45">
        <f>0</f>
        <v>0</v>
      </c>
      <c r="Q97" s="37">
        <v>11</v>
      </c>
      <c r="R97" s="32">
        <v>16</v>
      </c>
      <c r="S97" s="38">
        <f>0</f>
        <v>0</v>
      </c>
      <c r="T97" s="46">
        <f t="shared" si="6"/>
        <v>100.5</v>
      </c>
      <c r="U97" s="47">
        <v>0</v>
      </c>
      <c r="V97" s="48">
        <f t="shared" si="7"/>
        <v>30</v>
      </c>
      <c r="W97" s="48">
        <f t="shared" si="8"/>
        <v>45.5</v>
      </c>
      <c r="X97" s="49">
        <f t="shared" si="9"/>
        <v>0</v>
      </c>
      <c r="Y97" s="43">
        <f t="shared" si="10"/>
        <v>176</v>
      </c>
      <c r="Z97" s="50">
        <f t="shared" si="11"/>
        <v>176</v>
      </c>
    </row>
    <row r="98" spans="1:26" x14ac:dyDescent="0.3">
      <c r="A98" s="31" t="s">
        <v>40</v>
      </c>
      <c r="B98" s="31" t="s">
        <v>224</v>
      </c>
      <c r="C98" s="31" t="s">
        <v>256</v>
      </c>
      <c r="D98" s="31">
        <v>35697547</v>
      </c>
      <c r="E98" s="32" t="s">
        <v>257</v>
      </c>
      <c r="F98" s="31">
        <v>36082040</v>
      </c>
      <c r="G98" s="32" t="s">
        <v>261</v>
      </c>
      <c r="H98" s="32" t="s">
        <v>259</v>
      </c>
      <c r="I98" s="33" t="s">
        <v>260</v>
      </c>
      <c r="J98" s="37">
        <v>4</v>
      </c>
      <c r="K98" s="32">
        <f>0</f>
        <v>0</v>
      </c>
      <c r="L98" s="32">
        <v>16</v>
      </c>
      <c r="M98" s="32">
        <f>0</f>
        <v>0</v>
      </c>
      <c r="N98" s="32">
        <f>0</f>
        <v>0</v>
      </c>
      <c r="O98" s="32">
        <v>10</v>
      </c>
      <c r="P98" s="45">
        <f>0</f>
        <v>0</v>
      </c>
      <c r="Q98" s="37">
        <f>0</f>
        <v>0</v>
      </c>
      <c r="R98" s="32">
        <v>165</v>
      </c>
      <c r="S98" s="38">
        <f>0</f>
        <v>0</v>
      </c>
      <c r="T98" s="46">
        <f t="shared" si="6"/>
        <v>536</v>
      </c>
      <c r="U98" s="47">
        <v>54.2</v>
      </c>
      <c r="V98" s="48">
        <f t="shared" si="7"/>
        <v>0</v>
      </c>
      <c r="W98" s="48">
        <f t="shared" si="8"/>
        <v>465</v>
      </c>
      <c r="X98" s="49">
        <f t="shared" si="9"/>
        <v>0</v>
      </c>
      <c r="Y98" s="43">
        <f t="shared" si="10"/>
        <v>1055.2</v>
      </c>
      <c r="Z98" s="50">
        <f t="shared" si="11"/>
        <v>1055</v>
      </c>
    </row>
    <row r="99" spans="1:26" x14ac:dyDescent="0.3">
      <c r="A99" s="31" t="s">
        <v>40</v>
      </c>
      <c r="B99" s="31" t="s">
        <v>224</v>
      </c>
      <c r="C99" s="31" t="s">
        <v>262</v>
      </c>
      <c r="D99" s="31">
        <v>168637</v>
      </c>
      <c r="E99" s="32" t="s">
        <v>263</v>
      </c>
      <c r="F99" s="31">
        <v>686964</v>
      </c>
      <c r="G99" s="32" t="s">
        <v>264</v>
      </c>
      <c r="H99" s="32" t="s">
        <v>265</v>
      </c>
      <c r="I99" s="33" t="s">
        <v>266</v>
      </c>
      <c r="J99" s="37">
        <v>11</v>
      </c>
      <c r="K99" s="32">
        <f>0</f>
        <v>0</v>
      </c>
      <c r="L99" s="32">
        <v>51</v>
      </c>
      <c r="M99" s="32">
        <f>0</f>
        <v>0</v>
      </c>
      <c r="N99" s="32">
        <f>0</f>
        <v>0</v>
      </c>
      <c r="O99" s="32">
        <v>16</v>
      </c>
      <c r="P99" s="45">
        <v>2</v>
      </c>
      <c r="Q99" s="37">
        <f>0</f>
        <v>0</v>
      </c>
      <c r="R99" s="32">
        <v>395</v>
      </c>
      <c r="S99" s="38">
        <v>96</v>
      </c>
      <c r="T99" s="46">
        <f t="shared" si="6"/>
        <v>1708.5</v>
      </c>
      <c r="U99" s="47">
        <v>22.5</v>
      </c>
      <c r="V99" s="48">
        <f t="shared" si="7"/>
        <v>0</v>
      </c>
      <c r="W99" s="48">
        <f t="shared" si="8"/>
        <v>1006</v>
      </c>
      <c r="X99" s="49">
        <f t="shared" si="9"/>
        <v>198</v>
      </c>
      <c r="Y99" s="43">
        <f t="shared" si="10"/>
        <v>2935</v>
      </c>
      <c r="Z99" s="50">
        <f t="shared" si="11"/>
        <v>2935</v>
      </c>
    </row>
    <row r="100" spans="1:26" x14ac:dyDescent="0.3">
      <c r="A100" s="31" t="s">
        <v>40</v>
      </c>
      <c r="B100" s="31" t="s">
        <v>224</v>
      </c>
      <c r="C100" s="31" t="s">
        <v>262</v>
      </c>
      <c r="D100" s="31">
        <v>168637</v>
      </c>
      <c r="E100" s="32" t="s">
        <v>263</v>
      </c>
      <c r="F100" s="31">
        <v>686981</v>
      </c>
      <c r="G100" s="32" t="s">
        <v>264</v>
      </c>
      <c r="H100" s="32" t="s">
        <v>267</v>
      </c>
      <c r="I100" s="33" t="s">
        <v>268</v>
      </c>
      <c r="J100" s="37">
        <v>9</v>
      </c>
      <c r="K100" s="32">
        <f>0</f>
        <v>0</v>
      </c>
      <c r="L100" s="32">
        <v>43</v>
      </c>
      <c r="M100" s="32">
        <f>0</f>
        <v>0</v>
      </c>
      <c r="N100" s="32">
        <f>0</f>
        <v>0</v>
      </c>
      <c r="O100" s="32">
        <v>10</v>
      </c>
      <c r="P100" s="45">
        <v>3</v>
      </c>
      <c r="Q100" s="37">
        <f>0</f>
        <v>0</v>
      </c>
      <c r="R100" s="32">
        <v>215</v>
      </c>
      <c r="S100" s="38">
        <v>218</v>
      </c>
      <c r="T100" s="46">
        <f t="shared" si="6"/>
        <v>1440.5</v>
      </c>
      <c r="U100" s="47">
        <v>0</v>
      </c>
      <c r="V100" s="48">
        <f t="shared" si="7"/>
        <v>0</v>
      </c>
      <c r="W100" s="48">
        <f t="shared" si="8"/>
        <v>565</v>
      </c>
      <c r="X100" s="49">
        <f t="shared" si="9"/>
        <v>408</v>
      </c>
      <c r="Y100" s="43">
        <f t="shared" si="10"/>
        <v>2413.5</v>
      </c>
      <c r="Z100" s="50">
        <f t="shared" si="11"/>
        <v>2414</v>
      </c>
    </row>
    <row r="101" spans="1:26" x14ac:dyDescent="0.3">
      <c r="A101" s="31" t="s">
        <v>40</v>
      </c>
      <c r="B101" s="31" t="s">
        <v>224</v>
      </c>
      <c r="C101" s="31" t="s">
        <v>269</v>
      </c>
      <c r="D101" s="31">
        <v>90000330</v>
      </c>
      <c r="E101" s="32" t="s">
        <v>270</v>
      </c>
      <c r="F101" s="31">
        <v>31792952</v>
      </c>
      <c r="G101" s="32" t="s">
        <v>271</v>
      </c>
      <c r="H101" s="32" t="s">
        <v>71</v>
      </c>
      <c r="I101" s="33" t="s">
        <v>164</v>
      </c>
      <c r="J101" s="37">
        <v>7</v>
      </c>
      <c r="K101" s="32">
        <v>1</v>
      </c>
      <c r="L101" s="32">
        <v>27</v>
      </c>
      <c r="M101" s="32">
        <v>2</v>
      </c>
      <c r="N101" s="32">
        <f>0</f>
        <v>0</v>
      </c>
      <c r="O101" s="32">
        <v>12</v>
      </c>
      <c r="P101" s="45">
        <f>0</f>
        <v>0</v>
      </c>
      <c r="Q101" s="37">
        <f>0</f>
        <v>0</v>
      </c>
      <c r="R101" s="32">
        <v>275</v>
      </c>
      <c r="S101" s="38">
        <f>0</f>
        <v>0</v>
      </c>
      <c r="T101" s="46">
        <f t="shared" si="6"/>
        <v>904.5</v>
      </c>
      <c r="U101" s="47">
        <v>0</v>
      </c>
      <c r="V101" s="48">
        <f t="shared" si="7"/>
        <v>0</v>
      </c>
      <c r="W101" s="48">
        <f t="shared" si="8"/>
        <v>712</v>
      </c>
      <c r="X101" s="49">
        <f t="shared" si="9"/>
        <v>0</v>
      </c>
      <c r="Y101" s="43">
        <f t="shared" si="10"/>
        <v>1616.5</v>
      </c>
      <c r="Z101" s="50">
        <f t="shared" si="11"/>
        <v>1617</v>
      </c>
    </row>
    <row r="102" spans="1:26" x14ac:dyDescent="0.3">
      <c r="A102" s="31" t="s">
        <v>40</v>
      </c>
      <c r="B102" s="31" t="s">
        <v>224</v>
      </c>
      <c r="C102" s="31" t="s">
        <v>272</v>
      </c>
      <c r="D102" s="31">
        <v>52521303</v>
      </c>
      <c r="E102" s="32" t="s">
        <v>273</v>
      </c>
      <c r="F102" s="31">
        <v>55620868</v>
      </c>
      <c r="G102" s="32" t="s">
        <v>274</v>
      </c>
      <c r="H102" s="32" t="s">
        <v>95</v>
      </c>
      <c r="I102" s="33" t="s">
        <v>275</v>
      </c>
      <c r="J102" s="37">
        <f>0</f>
        <v>0</v>
      </c>
      <c r="K102" s="32">
        <f>0</f>
        <v>0</v>
      </c>
      <c r="L102" s="32">
        <f>0</f>
        <v>0</v>
      </c>
      <c r="M102" s="32">
        <f>0</f>
        <v>0</v>
      </c>
      <c r="N102" s="32">
        <f>0</f>
        <v>0</v>
      </c>
      <c r="O102" s="32">
        <f>0</f>
        <v>0</v>
      </c>
      <c r="P102" s="45">
        <f>0</f>
        <v>0</v>
      </c>
      <c r="Q102" s="37">
        <f>0</f>
        <v>0</v>
      </c>
      <c r="R102" s="32">
        <f>0</f>
        <v>0</v>
      </c>
      <c r="S102" s="38">
        <f>0</f>
        <v>0</v>
      </c>
      <c r="T102" s="46">
        <f t="shared" si="6"/>
        <v>0</v>
      </c>
      <c r="U102" s="47">
        <v>0</v>
      </c>
      <c r="V102" s="48">
        <f t="shared" si="7"/>
        <v>0</v>
      </c>
      <c r="W102" s="48">
        <f t="shared" si="8"/>
        <v>0</v>
      </c>
      <c r="X102" s="49">
        <f t="shared" si="9"/>
        <v>0</v>
      </c>
      <c r="Y102" s="43">
        <f t="shared" si="10"/>
        <v>0</v>
      </c>
      <c r="Z102" s="50">
        <f t="shared" si="11"/>
        <v>0</v>
      </c>
    </row>
    <row r="103" spans="1:26" x14ac:dyDescent="0.3">
      <c r="A103" s="31" t="s">
        <v>40</v>
      </c>
      <c r="B103" s="31" t="s">
        <v>224</v>
      </c>
      <c r="C103" s="31" t="s">
        <v>276</v>
      </c>
      <c r="D103" s="31">
        <v>35839236</v>
      </c>
      <c r="E103" s="32" t="s">
        <v>277</v>
      </c>
      <c r="F103" s="31">
        <v>30792975</v>
      </c>
      <c r="G103" s="32" t="s">
        <v>278</v>
      </c>
      <c r="H103" s="32" t="s">
        <v>53</v>
      </c>
      <c r="I103" s="33" t="s">
        <v>279</v>
      </c>
      <c r="J103" s="37">
        <v>3</v>
      </c>
      <c r="K103" s="32">
        <f>0</f>
        <v>0</v>
      </c>
      <c r="L103" s="32">
        <v>12</v>
      </c>
      <c r="M103" s="32">
        <f>0</f>
        <v>0</v>
      </c>
      <c r="N103" s="32">
        <f>0</f>
        <v>0</v>
      </c>
      <c r="O103" s="32">
        <v>5</v>
      </c>
      <c r="P103" s="45">
        <v>1</v>
      </c>
      <c r="Q103" s="37">
        <f>0</f>
        <v>0</v>
      </c>
      <c r="R103" s="32">
        <v>89</v>
      </c>
      <c r="S103" s="38">
        <v>31</v>
      </c>
      <c r="T103" s="46">
        <f t="shared" si="6"/>
        <v>402</v>
      </c>
      <c r="U103" s="47">
        <v>0</v>
      </c>
      <c r="V103" s="48">
        <f t="shared" si="7"/>
        <v>0</v>
      </c>
      <c r="W103" s="48">
        <f t="shared" si="8"/>
        <v>245.5</v>
      </c>
      <c r="X103" s="49">
        <f t="shared" si="9"/>
        <v>73.5</v>
      </c>
      <c r="Y103" s="43">
        <f t="shared" si="10"/>
        <v>721</v>
      </c>
      <c r="Z103" s="50">
        <f t="shared" si="11"/>
        <v>721</v>
      </c>
    </row>
    <row r="104" spans="1:26" x14ac:dyDescent="0.3">
      <c r="A104" s="31" t="s">
        <v>40</v>
      </c>
      <c r="B104" s="31" t="s">
        <v>224</v>
      </c>
      <c r="C104" s="31" t="s">
        <v>280</v>
      </c>
      <c r="D104" s="31">
        <v>35872144</v>
      </c>
      <c r="E104" s="32" t="s">
        <v>281</v>
      </c>
      <c r="F104" s="31">
        <v>30849934</v>
      </c>
      <c r="G104" s="32" t="s">
        <v>282</v>
      </c>
      <c r="H104" s="32" t="s">
        <v>61</v>
      </c>
      <c r="I104" s="33" t="s">
        <v>283</v>
      </c>
      <c r="J104" s="37">
        <f>0</f>
        <v>0</v>
      </c>
      <c r="K104" s="32">
        <f>0</f>
        <v>0</v>
      </c>
      <c r="L104" s="32">
        <f>0</f>
        <v>0</v>
      </c>
      <c r="M104" s="32">
        <f>0</f>
        <v>0</v>
      </c>
      <c r="N104" s="32">
        <f>0</f>
        <v>0</v>
      </c>
      <c r="O104" s="32">
        <f>0</f>
        <v>0</v>
      </c>
      <c r="P104" s="45">
        <f>0</f>
        <v>0</v>
      </c>
      <c r="Q104" s="37">
        <f>0</f>
        <v>0</v>
      </c>
      <c r="R104" s="32">
        <f>0</f>
        <v>0</v>
      </c>
      <c r="S104" s="38">
        <f>0</f>
        <v>0</v>
      </c>
      <c r="T104" s="46">
        <f t="shared" si="6"/>
        <v>0</v>
      </c>
      <c r="U104" s="47">
        <v>0</v>
      </c>
      <c r="V104" s="48">
        <f t="shared" si="7"/>
        <v>0</v>
      </c>
      <c r="W104" s="48">
        <f t="shared" si="8"/>
        <v>0</v>
      </c>
      <c r="X104" s="49">
        <f t="shared" si="9"/>
        <v>0</v>
      </c>
      <c r="Y104" s="43">
        <f t="shared" si="10"/>
        <v>0</v>
      </c>
      <c r="Z104" s="50">
        <f t="shared" si="11"/>
        <v>0</v>
      </c>
    </row>
    <row r="105" spans="1:26" x14ac:dyDescent="0.3">
      <c r="A105" s="31" t="s">
        <v>40</v>
      </c>
      <c r="B105" s="31" t="s">
        <v>224</v>
      </c>
      <c r="C105" s="31" t="s">
        <v>284</v>
      </c>
      <c r="D105" s="31">
        <v>35893991</v>
      </c>
      <c r="E105" s="32" t="s">
        <v>285</v>
      </c>
      <c r="F105" s="31">
        <v>710212674</v>
      </c>
      <c r="G105" s="32" t="s">
        <v>286</v>
      </c>
      <c r="H105" s="32" t="s">
        <v>58</v>
      </c>
      <c r="I105" s="33" t="s">
        <v>240</v>
      </c>
      <c r="J105" s="37">
        <v>7</v>
      </c>
      <c r="K105" s="32">
        <f>0</f>
        <v>0</v>
      </c>
      <c r="L105" s="32">
        <v>26</v>
      </c>
      <c r="M105" s="32">
        <f>0</f>
        <v>0</v>
      </c>
      <c r="N105" s="32">
        <f>0</f>
        <v>0</v>
      </c>
      <c r="O105" s="32">
        <v>8</v>
      </c>
      <c r="P105" s="45">
        <v>1</v>
      </c>
      <c r="Q105" s="37">
        <f>0</f>
        <v>0</v>
      </c>
      <c r="R105" s="32">
        <v>197</v>
      </c>
      <c r="S105" s="38">
        <v>85</v>
      </c>
      <c r="T105" s="46">
        <f t="shared" si="6"/>
        <v>871</v>
      </c>
      <c r="U105" s="47">
        <v>0</v>
      </c>
      <c r="V105" s="48">
        <f t="shared" si="7"/>
        <v>0</v>
      </c>
      <c r="W105" s="48">
        <f t="shared" si="8"/>
        <v>502</v>
      </c>
      <c r="X105" s="49">
        <f t="shared" si="9"/>
        <v>154.5</v>
      </c>
      <c r="Y105" s="43">
        <f t="shared" si="10"/>
        <v>1527.5</v>
      </c>
      <c r="Z105" s="50">
        <f t="shared" si="11"/>
        <v>1528</v>
      </c>
    </row>
    <row r="106" spans="1:26" x14ac:dyDescent="0.3">
      <c r="A106" s="31" t="s">
        <v>40</v>
      </c>
      <c r="B106" s="31" t="s">
        <v>224</v>
      </c>
      <c r="C106" s="31" t="s">
        <v>287</v>
      </c>
      <c r="D106" s="31">
        <v>30851581</v>
      </c>
      <c r="E106" s="32" t="s">
        <v>288</v>
      </c>
      <c r="F106" s="31">
        <v>30797969</v>
      </c>
      <c r="G106" s="32" t="s">
        <v>289</v>
      </c>
      <c r="H106" s="32" t="s">
        <v>55</v>
      </c>
      <c r="I106" s="33" t="s">
        <v>290</v>
      </c>
      <c r="J106" s="37">
        <v>5</v>
      </c>
      <c r="K106" s="32">
        <f>0</f>
        <v>0</v>
      </c>
      <c r="L106" s="32">
        <v>14</v>
      </c>
      <c r="M106" s="32">
        <f>0</f>
        <v>0</v>
      </c>
      <c r="N106" s="32">
        <f>0</f>
        <v>0</v>
      </c>
      <c r="O106" s="32">
        <v>7</v>
      </c>
      <c r="P106" s="45">
        <v>1</v>
      </c>
      <c r="Q106" s="37">
        <f>0</f>
        <v>0</v>
      </c>
      <c r="R106" s="32">
        <v>55</v>
      </c>
      <c r="S106" s="38">
        <v>175</v>
      </c>
      <c r="T106" s="46">
        <f t="shared" si="6"/>
        <v>469</v>
      </c>
      <c r="U106" s="47">
        <v>0</v>
      </c>
      <c r="V106" s="48">
        <f t="shared" si="7"/>
        <v>0</v>
      </c>
      <c r="W106" s="48">
        <f t="shared" si="8"/>
        <v>204.5</v>
      </c>
      <c r="X106" s="49">
        <f t="shared" si="9"/>
        <v>289.5</v>
      </c>
      <c r="Y106" s="43">
        <f t="shared" si="10"/>
        <v>963</v>
      </c>
      <c r="Z106" s="50">
        <f t="shared" si="11"/>
        <v>963</v>
      </c>
    </row>
    <row r="107" spans="1:26" x14ac:dyDescent="0.3">
      <c r="A107" s="31" t="s">
        <v>40</v>
      </c>
      <c r="B107" s="31" t="s">
        <v>224</v>
      </c>
      <c r="C107" s="31" t="s">
        <v>291</v>
      </c>
      <c r="D107" s="31">
        <v>35923890</v>
      </c>
      <c r="E107" s="32" t="s">
        <v>292</v>
      </c>
      <c r="F107" s="31">
        <v>30858321</v>
      </c>
      <c r="G107" s="32" t="s">
        <v>293</v>
      </c>
      <c r="H107" s="32" t="s">
        <v>53</v>
      </c>
      <c r="I107" s="33" t="s">
        <v>294</v>
      </c>
      <c r="J107" s="37">
        <v>13</v>
      </c>
      <c r="K107" s="32">
        <f>0</f>
        <v>0</v>
      </c>
      <c r="L107" s="32">
        <v>43</v>
      </c>
      <c r="M107" s="32">
        <f>0</f>
        <v>0</v>
      </c>
      <c r="N107" s="32">
        <v>1</v>
      </c>
      <c r="O107" s="32">
        <v>18</v>
      </c>
      <c r="P107" s="45">
        <v>1</v>
      </c>
      <c r="Q107" s="37">
        <v>11</v>
      </c>
      <c r="R107" s="32">
        <v>351</v>
      </c>
      <c r="S107" s="38">
        <v>41</v>
      </c>
      <c r="T107" s="46">
        <f t="shared" si="6"/>
        <v>1440.5</v>
      </c>
      <c r="U107" s="47">
        <v>0</v>
      </c>
      <c r="V107" s="48">
        <f t="shared" si="7"/>
        <v>30</v>
      </c>
      <c r="W107" s="48">
        <f t="shared" si="8"/>
        <v>945</v>
      </c>
      <c r="X107" s="49">
        <f t="shared" si="9"/>
        <v>88.5</v>
      </c>
      <c r="Y107" s="43">
        <f t="shared" si="10"/>
        <v>2504</v>
      </c>
      <c r="Z107" s="50">
        <f t="shared" si="11"/>
        <v>2504</v>
      </c>
    </row>
    <row r="108" spans="1:26" x14ac:dyDescent="0.3">
      <c r="A108" s="31" t="s">
        <v>40</v>
      </c>
      <c r="B108" s="31" t="s">
        <v>224</v>
      </c>
      <c r="C108" s="31" t="s">
        <v>295</v>
      </c>
      <c r="D108" s="31">
        <v>35870494</v>
      </c>
      <c r="E108" s="32" t="s">
        <v>296</v>
      </c>
      <c r="F108" s="31">
        <v>42254647</v>
      </c>
      <c r="G108" s="32" t="s">
        <v>297</v>
      </c>
      <c r="H108" s="32" t="s">
        <v>61</v>
      </c>
      <c r="I108" s="33" t="s">
        <v>113</v>
      </c>
      <c r="J108" s="37">
        <v>4</v>
      </c>
      <c r="K108" s="32">
        <f>0</f>
        <v>0</v>
      </c>
      <c r="L108" s="32">
        <v>30</v>
      </c>
      <c r="M108" s="32">
        <f>0</f>
        <v>0</v>
      </c>
      <c r="N108" s="32">
        <f>0</f>
        <v>0</v>
      </c>
      <c r="O108" s="32">
        <v>4</v>
      </c>
      <c r="P108" s="45">
        <v>1</v>
      </c>
      <c r="Q108" s="37">
        <f>0</f>
        <v>0</v>
      </c>
      <c r="R108" s="32">
        <v>264</v>
      </c>
      <c r="S108" s="38">
        <v>43</v>
      </c>
      <c r="T108" s="46">
        <f t="shared" si="6"/>
        <v>1005</v>
      </c>
      <c r="U108" s="47">
        <v>0</v>
      </c>
      <c r="V108" s="48">
        <f t="shared" si="7"/>
        <v>0</v>
      </c>
      <c r="W108" s="48">
        <f t="shared" si="8"/>
        <v>582</v>
      </c>
      <c r="X108" s="49">
        <f t="shared" si="9"/>
        <v>91.5</v>
      </c>
      <c r="Y108" s="43">
        <f t="shared" si="10"/>
        <v>1678.5</v>
      </c>
      <c r="Z108" s="50">
        <f t="shared" si="11"/>
        <v>1679</v>
      </c>
    </row>
    <row r="109" spans="1:26" x14ac:dyDescent="0.3">
      <c r="A109" s="31" t="s">
        <v>40</v>
      </c>
      <c r="B109" s="31" t="s">
        <v>224</v>
      </c>
      <c r="C109" s="31" t="s">
        <v>298</v>
      </c>
      <c r="D109" s="31">
        <v>35972181</v>
      </c>
      <c r="E109" s="32" t="s">
        <v>299</v>
      </c>
      <c r="F109" s="31">
        <v>681881</v>
      </c>
      <c r="G109" s="32" t="s">
        <v>300</v>
      </c>
      <c r="H109" s="32" t="s">
        <v>71</v>
      </c>
      <c r="I109" s="33" t="s">
        <v>301</v>
      </c>
      <c r="J109" s="37">
        <v>6</v>
      </c>
      <c r="K109" s="32">
        <f>0</f>
        <v>0</v>
      </c>
      <c r="L109" s="32">
        <v>32</v>
      </c>
      <c r="M109" s="32">
        <f>0</f>
        <v>0</v>
      </c>
      <c r="N109" s="32">
        <f>0</f>
        <v>0</v>
      </c>
      <c r="O109" s="32">
        <v>7</v>
      </c>
      <c r="P109" s="45">
        <v>1</v>
      </c>
      <c r="Q109" s="37">
        <f>0</f>
        <v>0</v>
      </c>
      <c r="R109" s="32">
        <v>263</v>
      </c>
      <c r="S109" s="38">
        <v>70</v>
      </c>
      <c r="T109" s="46">
        <f t="shared" si="6"/>
        <v>1072</v>
      </c>
      <c r="U109" s="47">
        <v>0</v>
      </c>
      <c r="V109" s="48">
        <f t="shared" si="7"/>
        <v>0</v>
      </c>
      <c r="W109" s="48">
        <f t="shared" si="8"/>
        <v>620.5</v>
      </c>
      <c r="X109" s="49">
        <f t="shared" si="9"/>
        <v>132</v>
      </c>
      <c r="Y109" s="43">
        <f t="shared" si="10"/>
        <v>1824.5</v>
      </c>
      <c r="Z109" s="50">
        <f t="shared" si="11"/>
        <v>1825</v>
      </c>
    </row>
    <row r="110" spans="1:26" x14ac:dyDescent="0.3">
      <c r="A110" s="31" t="s">
        <v>40</v>
      </c>
      <c r="B110" s="31" t="s">
        <v>224</v>
      </c>
      <c r="C110" s="31" t="s">
        <v>302</v>
      </c>
      <c r="D110" s="31">
        <v>37924745</v>
      </c>
      <c r="E110" s="32" t="s">
        <v>303</v>
      </c>
      <c r="F110" s="31">
        <v>42363501</v>
      </c>
      <c r="G110" s="32" t="s">
        <v>304</v>
      </c>
      <c r="H110" s="32" t="s">
        <v>55</v>
      </c>
      <c r="I110" s="33" t="s">
        <v>305</v>
      </c>
      <c r="J110" s="37">
        <v>4</v>
      </c>
      <c r="K110" s="32">
        <v>1</v>
      </c>
      <c r="L110" s="32">
        <v>18</v>
      </c>
      <c r="M110" s="32">
        <v>1</v>
      </c>
      <c r="N110" s="32">
        <f>0</f>
        <v>0</v>
      </c>
      <c r="O110" s="32">
        <v>4</v>
      </c>
      <c r="P110" s="45">
        <v>1</v>
      </c>
      <c r="Q110" s="37">
        <f>0</f>
        <v>0</v>
      </c>
      <c r="R110" s="32">
        <v>87</v>
      </c>
      <c r="S110" s="38">
        <v>165</v>
      </c>
      <c r="T110" s="46">
        <f t="shared" si="6"/>
        <v>603</v>
      </c>
      <c r="U110" s="47">
        <v>0</v>
      </c>
      <c r="V110" s="48">
        <f t="shared" si="7"/>
        <v>0</v>
      </c>
      <c r="W110" s="48">
        <f t="shared" si="8"/>
        <v>228</v>
      </c>
      <c r="X110" s="49">
        <f t="shared" si="9"/>
        <v>274.5</v>
      </c>
      <c r="Y110" s="43">
        <f t="shared" si="10"/>
        <v>1105.5</v>
      </c>
      <c r="Z110" s="50">
        <f t="shared" si="11"/>
        <v>1106</v>
      </c>
    </row>
    <row r="111" spans="1:26" x14ac:dyDescent="0.3">
      <c r="A111" s="31" t="s">
        <v>40</v>
      </c>
      <c r="B111" s="31" t="s">
        <v>224</v>
      </c>
      <c r="C111" s="31" t="s">
        <v>306</v>
      </c>
      <c r="D111" s="31">
        <v>90000241</v>
      </c>
      <c r="E111" s="32" t="s">
        <v>307</v>
      </c>
      <c r="F111" s="31">
        <v>30843201</v>
      </c>
      <c r="G111" s="32" t="s">
        <v>308</v>
      </c>
      <c r="H111" s="32" t="s">
        <v>61</v>
      </c>
      <c r="I111" s="33" t="s">
        <v>309</v>
      </c>
      <c r="J111" s="37">
        <v>8</v>
      </c>
      <c r="K111" s="32">
        <f>0</f>
        <v>0</v>
      </c>
      <c r="L111" s="32">
        <v>27</v>
      </c>
      <c r="M111" s="32">
        <f>0</f>
        <v>0</v>
      </c>
      <c r="N111" s="32">
        <f>0</f>
        <v>0</v>
      </c>
      <c r="O111" s="32">
        <v>8</v>
      </c>
      <c r="P111" s="45">
        <v>1</v>
      </c>
      <c r="Q111" s="37">
        <f>0</f>
        <v>0</v>
      </c>
      <c r="R111" s="32">
        <v>281</v>
      </c>
      <c r="S111" s="38">
        <v>61</v>
      </c>
      <c r="T111" s="46">
        <f t="shared" si="6"/>
        <v>904.5</v>
      </c>
      <c r="U111" s="47">
        <v>0</v>
      </c>
      <c r="V111" s="48">
        <f t="shared" si="7"/>
        <v>0</v>
      </c>
      <c r="W111" s="48">
        <f t="shared" si="8"/>
        <v>670</v>
      </c>
      <c r="X111" s="49">
        <f t="shared" si="9"/>
        <v>118.5</v>
      </c>
      <c r="Y111" s="43">
        <f t="shared" si="10"/>
        <v>1693</v>
      </c>
      <c r="Z111" s="50">
        <f t="shared" si="11"/>
        <v>1693</v>
      </c>
    </row>
    <row r="112" spans="1:26" x14ac:dyDescent="0.3">
      <c r="A112" s="31" t="s">
        <v>40</v>
      </c>
      <c r="B112" s="31" t="s">
        <v>224</v>
      </c>
      <c r="C112" s="31" t="s">
        <v>310</v>
      </c>
      <c r="D112" s="31">
        <v>36076082</v>
      </c>
      <c r="E112" s="32" t="s">
        <v>311</v>
      </c>
      <c r="F112" s="31">
        <v>710229631</v>
      </c>
      <c r="G112" s="32" t="s">
        <v>312</v>
      </c>
      <c r="H112" s="32" t="s">
        <v>95</v>
      </c>
      <c r="I112" s="33" t="s">
        <v>275</v>
      </c>
      <c r="J112" s="37">
        <v>1</v>
      </c>
      <c r="K112" s="32">
        <f>0</f>
        <v>0</v>
      </c>
      <c r="L112" s="32">
        <v>2</v>
      </c>
      <c r="M112" s="32">
        <f>0</f>
        <v>0</v>
      </c>
      <c r="N112" s="32">
        <f>0</f>
        <v>0</v>
      </c>
      <c r="O112" s="32">
        <v>1</v>
      </c>
      <c r="P112" s="45">
        <v>1</v>
      </c>
      <c r="Q112" s="37">
        <f>0</f>
        <v>0</v>
      </c>
      <c r="R112" s="32">
        <v>7</v>
      </c>
      <c r="S112" s="38">
        <v>7</v>
      </c>
      <c r="T112" s="46">
        <f t="shared" si="6"/>
        <v>67</v>
      </c>
      <c r="U112" s="47">
        <v>0</v>
      </c>
      <c r="V112" s="48">
        <f t="shared" si="7"/>
        <v>0</v>
      </c>
      <c r="W112" s="48">
        <f t="shared" si="8"/>
        <v>27.5</v>
      </c>
      <c r="X112" s="49">
        <f t="shared" si="9"/>
        <v>37.5</v>
      </c>
      <c r="Y112" s="43">
        <f t="shared" si="10"/>
        <v>132</v>
      </c>
      <c r="Z112" s="50">
        <f t="shared" si="11"/>
        <v>132</v>
      </c>
    </row>
    <row r="113" spans="1:26" x14ac:dyDescent="0.3">
      <c r="A113" s="31" t="s">
        <v>40</v>
      </c>
      <c r="B113" s="31" t="s">
        <v>224</v>
      </c>
      <c r="C113" s="31" t="s">
        <v>313</v>
      </c>
      <c r="D113" s="31">
        <v>46482601</v>
      </c>
      <c r="E113" s="32" t="s">
        <v>314</v>
      </c>
      <c r="F113" s="31">
        <v>30795290</v>
      </c>
      <c r="G113" s="32" t="s">
        <v>315</v>
      </c>
      <c r="H113" s="32" t="s">
        <v>58</v>
      </c>
      <c r="I113" s="33" t="s">
        <v>228</v>
      </c>
      <c r="J113" s="37">
        <v>3</v>
      </c>
      <c r="K113" s="32">
        <v>6</v>
      </c>
      <c r="L113" s="32">
        <v>14</v>
      </c>
      <c r="M113" s="32">
        <v>10</v>
      </c>
      <c r="N113" s="32">
        <v>6</v>
      </c>
      <c r="O113" s="32">
        <v>3</v>
      </c>
      <c r="P113" s="45">
        <v>1</v>
      </c>
      <c r="Q113" s="37">
        <v>58</v>
      </c>
      <c r="R113" s="32">
        <v>83</v>
      </c>
      <c r="S113" s="38">
        <v>24</v>
      </c>
      <c r="T113" s="46">
        <f t="shared" si="6"/>
        <v>469</v>
      </c>
      <c r="U113" s="47">
        <v>0</v>
      </c>
      <c r="V113" s="48">
        <f t="shared" si="7"/>
        <v>168</v>
      </c>
      <c r="W113" s="48">
        <f t="shared" si="8"/>
        <v>206.5</v>
      </c>
      <c r="X113" s="49">
        <f t="shared" si="9"/>
        <v>63</v>
      </c>
      <c r="Y113" s="43">
        <f t="shared" si="10"/>
        <v>906.5</v>
      </c>
      <c r="Z113" s="50">
        <f t="shared" si="11"/>
        <v>907</v>
      </c>
    </row>
    <row r="114" spans="1:26" x14ac:dyDescent="0.3">
      <c r="A114" s="31" t="s">
        <v>40</v>
      </c>
      <c r="B114" s="31" t="s">
        <v>224</v>
      </c>
      <c r="C114" s="31" t="s">
        <v>316</v>
      </c>
      <c r="D114" s="31">
        <v>13999745</v>
      </c>
      <c r="E114" s="32" t="s">
        <v>317</v>
      </c>
      <c r="F114" s="31">
        <v>30804825</v>
      </c>
      <c r="G114" s="32" t="s">
        <v>318</v>
      </c>
      <c r="H114" s="32" t="s">
        <v>48</v>
      </c>
      <c r="I114" s="33" t="s">
        <v>319</v>
      </c>
      <c r="J114" s="37">
        <v>3</v>
      </c>
      <c r="K114" s="32">
        <v>4</v>
      </c>
      <c r="L114" s="32">
        <v>20</v>
      </c>
      <c r="M114" s="32">
        <v>11</v>
      </c>
      <c r="N114" s="32">
        <v>6</v>
      </c>
      <c r="O114" s="32">
        <v>3</v>
      </c>
      <c r="P114" s="45">
        <v>1</v>
      </c>
      <c r="Q114" s="37">
        <v>73</v>
      </c>
      <c r="R114" s="32">
        <v>80</v>
      </c>
      <c r="S114" s="38">
        <v>58</v>
      </c>
      <c r="T114" s="46">
        <f t="shared" si="6"/>
        <v>670</v>
      </c>
      <c r="U114" s="47">
        <v>0</v>
      </c>
      <c r="V114" s="48">
        <f t="shared" si="7"/>
        <v>190.5</v>
      </c>
      <c r="W114" s="48">
        <f t="shared" si="8"/>
        <v>200.5</v>
      </c>
      <c r="X114" s="49">
        <f t="shared" si="9"/>
        <v>114</v>
      </c>
      <c r="Y114" s="43">
        <f t="shared" si="10"/>
        <v>1175</v>
      </c>
      <c r="Z114" s="50">
        <f t="shared" si="11"/>
        <v>1175</v>
      </c>
    </row>
    <row r="115" spans="1:26" x14ac:dyDescent="0.3">
      <c r="A115" s="31" t="s">
        <v>40</v>
      </c>
      <c r="B115" s="31" t="s">
        <v>224</v>
      </c>
      <c r="C115" s="31" t="s">
        <v>320</v>
      </c>
      <c r="D115" s="31">
        <v>46519335</v>
      </c>
      <c r="E115" s="32" t="s">
        <v>321</v>
      </c>
      <c r="F115" s="31">
        <v>42268877</v>
      </c>
      <c r="G115" s="32" t="s">
        <v>322</v>
      </c>
      <c r="H115" s="32" t="s">
        <v>71</v>
      </c>
      <c r="I115" s="33" t="s">
        <v>323</v>
      </c>
      <c r="J115" s="37">
        <f>0</f>
        <v>0</v>
      </c>
      <c r="K115" s="32">
        <f>0</f>
        <v>0</v>
      </c>
      <c r="L115" s="32">
        <f>0</f>
        <v>0</v>
      </c>
      <c r="M115" s="32">
        <f>0</f>
        <v>0</v>
      </c>
      <c r="N115" s="32">
        <f>0</f>
        <v>0</v>
      </c>
      <c r="O115" s="32">
        <f>0</f>
        <v>0</v>
      </c>
      <c r="P115" s="45">
        <f>0</f>
        <v>0</v>
      </c>
      <c r="Q115" s="37">
        <f>0</f>
        <v>0</v>
      </c>
      <c r="R115" s="32">
        <f>0</f>
        <v>0</v>
      </c>
      <c r="S115" s="38">
        <f>0</f>
        <v>0</v>
      </c>
      <c r="T115" s="46">
        <f t="shared" si="6"/>
        <v>0</v>
      </c>
      <c r="U115" s="47">
        <v>0</v>
      </c>
      <c r="V115" s="48">
        <f t="shared" si="7"/>
        <v>0</v>
      </c>
      <c r="W115" s="48">
        <f t="shared" si="8"/>
        <v>0</v>
      </c>
      <c r="X115" s="49">
        <f t="shared" si="9"/>
        <v>0</v>
      </c>
      <c r="Y115" s="43">
        <f t="shared" si="10"/>
        <v>0</v>
      </c>
      <c r="Z115" s="50">
        <f t="shared" si="11"/>
        <v>0</v>
      </c>
    </row>
    <row r="116" spans="1:26" x14ac:dyDescent="0.3">
      <c r="A116" s="31" t="s">
        <v>40</v>
      </c>
      <c r="B116" s="31" t="s">
        <v>224</v>
      </c>
      <c r="C116" s="31" t="s">
        <v>324</v>
      </c>
      <c r="D116" s="31">
        <v>30846510</v>
      </c>
      <c r="E116" s="32" t="s">
        <v>325</v>
      </c>
      <c r="F116" s="31">
        <v>53200268</v>
      </c>
      <c r="G116" s="32" t="s">
        <v>326</v>
      </c>
      <c r="H116" s="32" t="s">
        <v>61</v>
      </c>
      <c r="I116" s="33" t="s">
        <v>327</v>
      </c>
      <c r="J116" s="37">
        <f>0</f>
        <v>0</v>
      </c>
      <c r="K116" s="32">
        <f>0</f>
        <v>0</v>
      </c>
      <c r="L116" s="32">
        <f>0</f>
        <v>0</v>
      </c>
      <c r="M116" s="32">
        <f>0</f>
        <v>0</v>
      </c>
      <c r="N116" s="32">
        <f>0</f>
        <v>0</v>
      </c>
      <c r="O116" s="32">
        <f>0</f>
        <v>0</v>
      </c>
      <c r="P116" s="45">
        <f>0</f>
        <v>0</v>
      </c>
      <c r="Q116" s="37">
        <f>0</f>
        <v>0</v>
      </c>
      <c r="R116" s="32">
        <f>0</f>
        <v>0</v>
      </c>
      <c r="S116" s="38">
        <f>0</f>
        <v>0</v>
      </c>
      <c r="T116" s="46">
        <f t="shared" si="6"/>
        <v>0</v>
      </c>
      <c r="U116" s="47">
        <v>0</v>
      </c>
      <c r="V116" s="48">
        <f t="shared" si="7"/>
        <v>0</v>
      </c>
      <c r="W116" s="48">
        <f t="shared" si="8"/>
        <v>0</v>
      </c>
      <c r="X116" s="49">
        <f t="shared" si="9"/>
        <v>0</v>
      </c>
      <c r="Y116" s="43">
        <f t="shared" si="10"/>
        <v>0</v>
      </c>
      <c r="Z116" s="50">
        <f t="shared" si="11"/>
        <v>0</v>
      </c>
    </row>
    <row r="117" spans="1:26" x14ac:dyDescent="0.3">
      <c r="A117" s="31" t="s">
        <v>40</v>
      </c>
      <c r="B117" s="31" t="s">
        <v>224</v>
      </c>
      <c r="C117" s="31" t="s">
        <v>328</v>
      </c>
      <c r="D117" s="31">
        <v>42266513</v>
      </c>
      <c r="E117" s="32" t="s">
        <v>329</v>
      </c>
      <c r="F117" s="31">
        <v>53507339</v>
      </c>
      <c r="G117" s="32" t="s">
        <v>330</v>
      </c>
      <c r="H117" s="32" t="s">
        <v>61</v>
      </c>
      <c r="I117" s="33" t="s">
        <v>331</v>
      </c>
      <c r="J117" s="37">
        <f>0</f>
        <v>0</v>
      </c>
      <c r="K117" s="32">
        <f>0</f>
        <v>0</v>
      </c>
      <c r="L117" s="32">
        <f>0</f>
        <v>0</v>
      </c>
      <c r="M117" s="32">
        <f>0</f>
        <v>0</v>
      </c>
      <c r="N117" s="32">
        <f>0</f>
        <v>0</v>
      </c>
      <c r="O117" s="32">
        <f>0</f>
        <v>0</v>
      </c>
      <c r="P117" s="45">
        <f>0</f>
        <v>0</v>
      </c>
      <c r="Q117" s="37">
        <f>0</f>
        <v>0</v>
      </c>
      <c r="R117" s="32">
        <f>0</f>
        <v>0</v>
      </c>
      <c r="S117" s="38">
        <f>0</f>
        <v>0</v>
      </c>
      <c r="T117" s="46">
        <f t="shared" si="6"/>
        <v>0</v>
      </c>
      <c r="U117" s="47">
        <v>0</v>
      </c>
      <c r="V117" s="48">
        <f t="shared" si="7"/>
        <v>0</v>
      </c>
      <c r="W117" s="48">
        <f t="shared" si="8"/>
        <v>0</v>
      </c>
      <c r="X117" s="49">
        <f t="shared" si="9"/>
        <v>0</v>
      </c>
      <c r="Y117" s="43">
        <f t="shared" si="10"/>
        <v>0</v>
      </c>
      <c r="Z117" s="50">
        <f t="shared" si="11"/>
        <v>0</v>
      </c>
    </row>
    <row r="118" spans="1:26" x14ac:dyDescent="0.3">
      <c r="A118" s="31" t="s">
        <v>40</v>
      </c>
      <c r="B118" s="31" t="s">
        <v>224</v>
      </c>
      <c r="C118" s="31" t="s">
        <v>332</v>
      </c>
      <c r="D118" s="31">
        <v>90000303</v>
      </c>
      <c r="E118" s="32" t="s">
        <v>333</v>
      </c>
      <c r="F118" s="31">
        <v>30868645</v>
      </c>
      <c r="G118" s="32" t="s">
        <v>334</v>
      </c>
      <c r="H118" s="32" t="s">
        <v>71</v>
      </c>
      <c r="I118" s="33" t="s">
        <v>103</v>
      </c>
      <c r="J118" s="37">
        <v>1</v>
      </c>
      <c r="K118" s="32">
        <f>0</f>
        <v>0</v>
      </c>
      <c r="L118" s="32">
        <v>11</v>
      </c>
      <c r="M118" s="32">
        <f>0</f>
        <v>0</v>
      </c>
      <c r="N118" s="32">
        <f>0</f>
        <v>0</v>
      </c>
      <c r="O118" s="32">
        <f>0</f>
        <v>0</v>
      </c>
      <c r="P118" s="45">
        <v>1</v>
      </c>
      <c r="Q118" s="37">
        <f>0</f>
        <v>0</v>
      </c>
      <c r="R118" s="32">
        <f>0</f>
        <v>0</v>
      </c>
      <c r="S118" s="38">
        <v>55</v>
      </c>
      <c r="T118" s="46">
        <f t="shared" si="6"/>
        <v>368.5</v>
      </c>
      <c r="U118" s="47">
        <v>0</v>
      </c>
      <c r="V118" s="48">
        <f t="shared" si="7"/>
        <v>0</v>
      </c>
      <c r="W118" s="48">
        <f t="shared" si="8"/>
        <v>0</v>
      </c>
      <c r="X118" s="49">
        <f t="shared" si="9"/>
        <v>109.5</v>
      </c>
      <c r="Y118" s="43">
        <f t="shared" si="10"/>
        <v>478</v>
      </c>
      <c r="Z118" s="50">
        <f t="shared" si="11"/>
        <v>478</v>
      </c>
    </row>
    <row r="119" spans="1:26" x14ac:dyDescent="0.3">
      <c r="A119" s="31" t="s">
        <v>40</v>
      </c>
      <c r="B119" s="31" t="s">
        <v>224</v>
      </c>
      <c r="C119" s="31" t="s">
        <v>335</v>
      </c>
      <c r="D119" s="31">
        <v>50073893</v>
      </c>
      <c r="E119" s="32" t="s">
        <v>336</v>
      </c>
      <c r="F119" s="31">
        <v>891657</v>
      </c>
      <c r="G119" s="32" t="s">
        <v>337</v>
      </c>
      <c r="H119" s="32" t="s">
        <v>338</v>
      </c>
      <c r="I119" s="33" t="s">
        <v>339</v>
      </c>
      <c r="J119" s="37">
        <v>6</v>
      </c>
      <c r="K119" s="32">
        <f>0</f>
        <v>0</v>
      </c>
      <c r="L119" s="32">
        <v>30</v>
      </c>
      <c r="M119" s="32">
        <f>0</f>
        <v>0</v>
      </c>
      <c r="N119" s="32">
        <f>0</f>
        <v>0</v>
      </c>
      <c r="O119" s="32">
        <v>6</v>
      </c>
      <c r="P119" s="45">
        <v>1</v>
      </c>
      <c r="Q119" s="37">
        <f>0</f>
        <v>0</v>
      </c>
      <c r="R119" s="32">
        <v>188</v>
      </c>
      <c r="S119" s="38">
        <v>60</v>
      </c>
      <c r="T119" s="46">
        <f t="shared" si="6"/>
        <v>1005</v>
      </c>
      <c r="U119" s="47">
        <v>0</v>
      </c>
      <c r="V119" s="48">
        <f t="shared" si="7"/>
        <v>0</v>
      </c>
      <c r="W119" s="48">
        <f t="shared" si="8"/>
        <v>457</v>
      </c>
      <c r="X119" s="49">
        <f t="shared" si="9"/>
        <v>117</v>
      </c>
      <c r="Y119" s="43">
        <f t="shared" si="10"/>
        <v>1579</v>
      </c>
      <c r="Z119" s="50">
        <f t="shared" si="11"/>
        <v>1579</v>
      </c>
    </row>
    <row r="120" spans="1:26" x14ac:dyDescent="0.3">
      <c r="A120" s="31" t="s">
        <v>40</v>
      </c>
      <c r="B120" s="31" t="s">
        <v>224</v>
      </c>
      <c r="C120" s="31" t="s">
        <v>340</v>
      </c>
      <c r="D120" s="31">
        <v>50922718</v>
      </c>
      <c r="E120" s="32" t="s">
        <v>341</v>
      </c>
      <c r="F120" s="31">
        <v>42182760</v>
      </c>
      <c r="G120" s="32" t="s">
        <v>342</v>
      </c>
      <c r="H120" s="32" t="s">
        <v>61</v>
      </c>
      <c r="I120" s="33" t="s">
        <v>327</v>
      </c>
      <c r="J120" s="37">
        <v>5</v>
      </c>
      <c r="K120" s="32">
        <v>1</v>
      </c>
      <c r="L120" s="32">
        <v>34</v>
      </c>
      <c r="M120" s="32">
        <v>3</v>
      </c>
      <c r="N120" s="32">
        <f>0</f>
        <v>0</v>
      </c>
      <c r="O120" s="32">
        <v>8</v>
      </c>
      <c r="P120" s="45">
        <v>2</v>
      </c>
      <c r="Q120" s="37">
        <f>0</f>
        <v>0</v>
      </c>
      <c r="R120" s="32">
        <v>250</v>
      </c>
      <c r="S120" s="38">
        <v>39</v>
      </c>
      <c r="T120" s="46">
        <f t="shared" si="6"/>
        <v>1139</v>
      </c>
      <c r="U120" s="47">
        <v>0</v>
      </c>
      <c r="V120" s="48">
        <f t="shared" si="7"/>
        <v>0</v>
      </c>
      <c r="W120" s="48">
        <f t="shared" si="8"/>
        <v>608</v>
      </c>
      <c r="X120" s="49">
        <f t="shared" si="9"/>
        <v>112.5</v>
      </c>
      <c r="Y120" s="43">
        <f t="shared" si="10"/>
        <v>1859.5</v>
      </c>
      <c r="Z120" s="50">
        <f t="shared" si="11"/>
        <v>1860</v>
      </c>
    </row>
    <row r="121" spans="1:26" x14ac:dyDescent="0.3">
      <c r="A121" s="31" t="s">
        <v>40</v>
      </c>
      <c r="B121" s="31" t="s">
        <v>224</v>
      </c>
      <c r="C121" s="31" t="s">
        <v>343</v>
      </c>
      <c r="D121" s="31">
        <v>50638050</v>
      </c>
      <c r="E121" s="32" t="s">
        <v>344</v>
      </c>
      <c r="F121" s="31">
        <v>31744265</v>
      </c>
      <c r="G121" s="32" t="s">
        <v>293</v>
      </c>
      <c r="H121" s="32" t="s">
        <v>61</v>
      </c>
      <c r="I121" s="33" t="s">
        <v>345</v>
      </c>
      <c r="J121" s="37">
        <f>0</f>
        <v>0</v>
      </c>
      <c r="K121" s="32">
        <f>0</f>
        <v>0</v>
      </c>
      <c r="L121" s="32">
        <f>0</f>
        <v>0</v>
      </c>
      <c r="M121" s="32">
        <f>0</f>
        <v>0</v>
      </c>
      <c r="N121" s="32">
        <f>0</f>
        <v>0</v>
      </c>
      <c r="O121" s="32">
        <f>0</f>
        <v>0</v>
      </c>
      <c r="P121" s="45">
        <f>0</f>
        <v>0</v>
      </c>
      <c r="Q121" s="37">
        <f>0</f>
        <v>0</v>
      </c>
      <c r="R121" s="32">
        <f>0</f>
        <v>0</v>
      </c>
      <c r="S121" s="38">
        <f>0</f>
        <v>0</v>
      </c>
      <c r="T121" s="46">
        <f t="shared" si="6"/>
        <v>0</v>
      </c>
      <c r="U121" s="47">
        <v>0</v>
      </c>
      <c r="V121" s="48">
        <f t="shared" si="7"/>
        <v>0</v>
      </c>
      <c r="W121" s="48">
        <f t="shared" si="8"/>
        <v>0</v>
      </c>
      <c r="X121" s="49">
        <f t="shared" si="9"/>
        <v>0</v>
      </c>
      <c r="Y121" s="43">
        <f t="shared" si="10"/>
        <v>0</v>
      </c>
      <c r="Z121" s="50">
        <f t="shared" si="11"/>
        <v>0</v>
      </c>
    </row>
    <row r="122" spans="1:26" x14ac:dyDescent="0.3">
      <c r="A122" s="31" t="s">
        <v>40</v>
      </c>
      <c r="B122" s="31" t="s">
        <v>224</v>
      </c>
      <c r="C122" s="31" t="s">
        <v>343</v>
      </c>
      <c r="D122" s="31">
        <v>50638050</v>
      </c>
      <c r="E122" s="32" t="s">
        <v>344</v>
      </c>
      <c r="F122" s="31">
        <v>36070793</v>
      </c>
      <c r="G122" s="32" t="s">
        <v>346</v>
      </c>
      <c r="H122" s="32" t="s">
        <v>61</v>
      </c>
      <c r="I122" s="33" t="s">
        <v>345</v>
      </c>
      <c r="J122" s="37">
        <f>0</f>
        <v>0</v>
      </c>
      <c r="K122" s="32">
        <f>0</f>
        <v>0</v>
      </c>
      <c r="L122" s="32">
        <f>0</f>
        <v>0</v>
      </c>
      <c r="M122" s="32">
        <f>0</f>
        <v>0</v>
      </c>
      <c r="N122" s="32">
        <f>0</f>
        <v>0</v>
      </c>
      <c r="O122" s="32">
        <f>0</f>
        <v>0</v>
      </c>
      <c r="P122" s="45">
        <f>0</f>
        <v>0</v>
      </c>
      <c r="Q122" s="37">
        <f>0</f>
        <v>0</v>
      </c>
      <c r="R122" s="32">
        <f>0</f>
        <v>0</v>
      </c>
      <c r="S122" s="38">
        <f>0</f>
        <v>0</v>
      </c>
      <c r="T122" s="46">
        <f t="shared" si="6"/>
        <v>0</v>
      </c>
      <c r="U122" s="47">
        <v>0</v>
      </c>
      <c r="V122" s="48">
        <f t="shared" si="7"/>
        <v>0</v>
      </c>
      <c r="W122" s="48">
        <f t="shared" si="8"/>
        <v>0</v>
      </c>
      <c r="X122" s="49">
        <f t="shared" si="9"/>
        <v>0</v>
      </c>
      <c r="Y122" s="43">
        <f t="shared" si="10"/>
        <v>0</v>
      </c>
      <c r="Z122" s="50">
        <f t="shared" si="11"/>
        <v>0</v>
      </c>
    </row>
    <row r="123" spans="1:26" x14ac:dyDescent="0.3">
      <c r="A123" s="31" t="s">
        <v>40</v>
      </c>
      <c r="B123" s="31" t="s">
        <v>224</v>
      </c>
      <c r="C123" s="31" t="s">
        <v>347</v>
      </c>
      <c r="D123" s="31">
        <v>90000324</v>
      </c>
      <c r="E123" s="32" t="s">
        <v>348</v>
      </c>
      <c r="F123" s="31">
        <v>30805473</v>
      </c>
      <c r="G123" s="32" t="s">
        <v>293</v>
      </c>
      <c r="H123" s="32" t="s">
        <v>349</v>
      </c>
      <c r="I123" s="33" t="s">
        <v>350</v>
      </c>
      <c r="J123" s="37">
        <v>6</v>
      </c>
      <c r="K123" s="32">
        <f>0</f>
        <v>0</v>
      </c>
      <c r="L123" s="32">
        <v>20</v>
      </c>
      <c r="M123" s="32">
        <f>0</f>
        <v>0</v>
      </c>
      <c r="N123" s="32">
        <f>0</f>
        <v>0</v>
      </c>
      <c r="O123" s="32">
        <v>9</v>
      </c>
      <c r="P123" s="45">
        <v>1</v>
      </c>
      <c r="Q123" s="37">
        <f>0</f>
        <v>0</v>
      </c>
      <c r="R123" s="32">
        <v>125</v>
      </c>
      <c r="S123" s="38">
        <v>123</v>
      </c>
      <c r="T123" s="46">
        <f t="shared" si="6"/>
        <v>670</v>
      </c>
      <c r="U123" s="47">
        <v>0</v>
      </c>
      <c r="V123" s="48">
        <f t="shared" si="7"/>
        <v>0</v>
      </c>
      <c r="W123" s="48">
        <f t="shared" si="8"/>
        <v>371.5</v>
      </c>
      <c r="X123" s="49">
        <f t="shared" si="9"/>
        <v>211.5</v>
      </c>
      <c r="Y123" s="43">
        <f t="shared" si="10"/>
        <v>1253</v>
      </c>
      <c r="Z123" s="50">
        <f t="shared" si="11"/>
        <v>1253</v>
      </c>
    </row>
    <row r="124" spans="1:26" x14ac:dyDescent="0.3">
      <c r="A124" s="31" t="s">
        <v>40</v>
      </c>
      <c r="B124" s="31" t="s">
        <v>224</v>
      </c>
      <c r="C124" s="31" t="s">
        <v>351</v>
      </c>
      <c r="D124" s="31">
        <v>52146073</v>
      </c>
      <c r="E124" s="32" t="s">
        <v>352</v>
      </c>
      <c r="F124" s="31">
        <v>55125450</v>
      </c>
      <c r="G124" s="32" t="s">
        <v>353</v>
      </c>
      <c r="H124" s="32" t="s">
        <v>53</v>
      </c>
      <c r="I124" s="33" t="s">
        <v>354</v>
      </c>
      <c r="J124" s="37">
        <f>0</f>
        <v>0</v>
      </c>
      <c r="K124" s="32">
        <f>0</f>
        <v>0</v>
      </c>
      <c r="L124" s="32">
        <f>0</f>
        <v>0</v>
      </c>
      <c r="M124" s="32">
        <f>0</f>
        <v>0</v>
      </c>
      <c r="N124" s="32">
        <f>0</f>
        <v>0</v>
      </c>
      <c r="O124" s="32">
        <f>0</f>
        <v>0</v>
      </c>
      <c r="P124" s="45">
        <f>0</f>
        <v>0</v>
      </c>
      <c r="Q124" s="37">
        <f>0</f>
        <v>0</v>
      </c>
      <c r="R124" s="32">
        <f>0</f>
        <v>0</v>
      </c>
      <c r="S124" s="38">
        <f>0</f>
        <v>0</v>
      </c>
      <c r="T124" s="46">
        <f t="shared" si="6"/>
        <v>0</v>
      </c>
      <c r="U124" s="47">
        <v>0</v>
      </c>
      <c r="V124" s="48">
        <f t="shared" si="7"/>
        <v>0</v>
      </c>
      <c r="W124" s="48">
        <f t="shared" si="8"/>
        <v>0</v>
      </c>
      <c r="X124" s="49">
        <f t="shared" si="9"/>
        <v>0</v>
      </c>
      <c r="Y124" s="43">
        <f t="shared" si="10"/>
        <v>0</v>
      </c>
      <c r="Z124" s="50">
        <f t="shared" si="11"/>
        <v>0</v>
      </c>
    </row>
    <row r="125" spans="1:26" x14ac:dyDescent="0.3">
      <c r="A125" s="60" t="s">
        <v>355</v>
      </c>
      <c r="B125" s="60" t="s">
        <v>41</v>
      </c>
      <c r="C125" s="60" t="s">
        <v>356</v>
      </c>
      <c r="D125" s="60">
        <v>54130531</v>
      </c>
      <c r="E125" s="61" t="s">
        <v>357</v>
      </c>
      <c r="F125" s="60">
        <v>17050171</v>
      </c>
      <c r="G125" s="62" t="s">
        <v>63</v>
      </c>
      <c r="H125" s="62" t="s">
        <v>358</v>
      </c>
      <c r="I125" s="63" t="s">
        <v>359</v>
      </c>
      <c r="J125" s="64">
        <v>0</v>
      </c>
      <c r="K125" s="65">
        <v>0</v>
      </c>
      <c r="L125" s="65">
        <v>0</v>
      </c>
      <c r="M125" s="65">
        <v>0</v>
      </c>
      <c r="N125" s="65">
        <v>0</v>
      </c>
      <c r="O125" s="65">
        <v>0</v>
      </c>
      <c r="P125" s="66">
        <v>0</v>
      </c>
      <c r="Q125" s="64">
        <v>0</v>
      </c>
      <c r="R125" s="65">
        <v>0</v>
      </c>
      <c r="S125" s="67">
        <v>0</v>
      </c>
      <c r="T125" s="68">
        <f t="shared" si="6"/>
        <v>0</v>
      </c>
      <c r="U125" s="69">
        <v>0</v>
      </c>
      <c r="V125" s="70">
        <f t="shared" si="7"/>
        <v>0</v>
      </c>
      <c r="W125" s="70">
        <f t="shared" si="8"/>
        <v>0</v>
      </c>
      <c r="X125" s="71">
        <f t="shared" si="9"/>
        <v>0</v>
      </c>
      <c r="Y125" s="72">
        <f t="shared" si="10"/>
        <v>0</v>
      </c>
      <c r="Z125" s="73">
        <f t="shared" si="11"/>
        <v>0</v>
      </c>
    </row>
    <row r="126" spans="1:26" x14ac:dyDescent="0.3">
      <c r="A126" s="74" t="s">
        <v>355</v>
      </c>
      <c r="B126" s="74" t="s">
        <v>41</v>
      </c>
      <c r="C126" s="74" t="s">
        <v>356</v>
      </c>
      <c r="D126" s="75">
        <v>54130531</v>
      </c>
      <c r="E126" s="61" t="s">
        <v>357</v>
      </c>
      <c r="F126" s="74">
        <v>350206</v>
      </c>
      <c r="G126" s="62" t="s">
        <v>63</v>
      </c>
      <c r="H126" s="62" t="s">
        <v>360</v>
      </c>
      <c r="I126" s="63" t="s">
        <v>361</v>
      </c>
      <c r="J126" s="64">
        <v>0</v>
      </c>
      <c r="K126" s="65">
        <v>0</v>
      </c>
      <c r="L126" s="65">
        <v>0</v>
      </c>
      <c r="M126" s="65">
        <v>0</v>
      </c>
      <c r="N126" s="65">
        <v>0</v>
      </c>
      <c r="O126" s="65">
        <v>0</v>
      </c>
      <c r="P126" s="66">
        <v>0</v>
      </c>
      <c r="Q126" s="64">
        <v>0</v>
      </c>
      <c r="R126" s="65">
        <v>0</v>
      </c>
      <c r="S126" s="67">
        <v>0</v>
      </c>
      <c r="T126" s="68">
        <f t="shared" si="6"/>
        <v>0</v>
      </c>
      <c r="U126" s="69">
        <v>0</v>
      </c>
      <c r="V126" s="70">
        <f t="shared" si="7"/>
        <v>0</v>
      </c>
      <c r="W126" s="70">
        <f t="shared" si="8"/>
        <v>0</v>
      </c>
      <c r="X126" s="71">
        <f t="shared" si="9"/>
        <v>0</v>
      </c>
      <c r="Y126" s="72">
        <f t="shared" si="10"/>
        <v>0</v>
      </c>
      <c r="Z126" s="73">
        <f t="shared" si="11"/>
        <v>0</v>
      </c>
    </row>
    <row r="127" spans="1:26" x14ac:dyDescent="0.3">
      <c r="A127" s="74" t="s">
        <v>355</v>
      </c>
      <c r="B127" s="74" t="s">
        <v>41</v>
      </c>
      <c r="C127" s="74" t="s">
        <v>356</v>
      </c>
      <c r="D127" s="75">
        <v>54130531</v>
      </c>
      <c r="E127" s="61" t="s">
        <v>357</v>
      </c>
      <c r="F127" s="74">
        <v>35630027</v>
      </c>
      <c r="G127" s="62" t="s">
        <v>63</v>
      </c>
      <c r="H127" s="62" t="s">
        <v>362</v>
      </c>
      <c r="I127" s="63" t="s">
        <v>363</v>
      </c>
      <c r="J127" s="64">
        <v>0</v>
      </c>
      <c r="K127" s="65">
        <v>0</v>
      </c>
      <c r="L127" s="65">
        <v>0</v>
      </c>
      <c r="M127" s="65">
        <v>0</v>
      </c>
      <c r="N127" s="65">
        <v>0</v>
      </c>
      <c r="O127" s="65">
        <v>0</v>
      </c>
      <c r="P127" s="66">
        <v>0</v>
      </c>
      <c r="Q127" s="64">
        <v>0</v>
      </c>
      <c r="R127" s="65">
        <v>0</v>
      </c>
      <c r="S127" s="67">
        <v>0</v>
      </c>
      <c r="T127" s="68">
        <f t="shared" si="6"/>
        <v>0</v>
      </c>
      <c r="U127" s="69">
        <v>0</v>
      </c>
      <c r="V127" s="70">
        <f t="shared" si="7"/>
        <v>0</v>
      </c>
      <c r="W127" s="70">
        <f t="shared" si="8"/>
        <v>0</v>
      </c>
      <c r="X127" s="71">
        <f t="shared" si="9"/>
        <v>0</v>
      </c>
      <c r="Y127" s="72">
        <f t="shared" si="10"/>
        <v>0</v>
      </c>
      <c r="Z127" s="73">
        <f t="shared" si="11"/>
        <v>0</v>
      </c>
    </row>
    <row r="128" spans="1:26" x14ac:dyDescent="0.3">
      <c r="A128" s="74" t="s">
        <v>355</v>
      </c>
      <c r="B128" s="74" t="s">
        <v>41</v>
      </c>
      <c r="C128" s="74" t="s">
        <v>356</v>
      </c>
      <c r="D128" s="75">
        <v>54130531</v>
      </c>
      <c r="E128" s="61" t="s">
        <v>357</v>
      </c>
      <c r="F128" s="74">
        <v>163309</v>
      </c>
      <c r="G128" s="62" t="s">
        <v>44</v>
      </c>
      <c r="H128" s="62" t="s">
        <v>364</v>
      </c>
      <c r="I128" s="63" t="s">
        <v>365</v>
      </c>
      <c r="J128" s="64">
        <v>1</v>
      </c>
      <c r="K128" s="65">
        <v>0</v>
      </c>
      <c r="L128" s="65">
        <v>2</v>
      </c>
      <c r="M128" s="65">
        <v>0</v>
      </c>
      <c r="N128" s="65">
        <v>0</v>
      </c>
      <c r="O128" s="65">
        <v>1</v>
      </c>
      <c r="P128" s="66">
        <v>0</v>
      </c>
      <c r="Q128" s="64">
        <v>0</v>
      </c>
      <c r="R128" s="65">
        <v>1</v>
      </c>
      <c r="S128" s="67">
        <v>0</v>
      </c>
      <c r="T128" s="68">
        <f t="shared" si="6"/>
        <v>67</v>
      </c>
      <c r="U128" s="69">
        <v>7.8</v>
      </c>
      <c r="V128" s="70">
        <f t="shared" si="7"/>
        <v>0</v>
      </c>
      <c r="W128" s="70">
        <f t="shared" si="8"/>
        <v>15.5</v>
      </c>
      <c r="X128" s="71">
        <f t="shared" si="9"/>
        <v>0</v>
      </c>
      <c r="Y128" s="72">
        <f t="shared" si="10"/>
        <v>90.3</v>
      </c>
      <c r="Z128" s="73">
        <f t="shared" si="11"/>
        <v>90</v>
      </c>
    </row>
    <row r="129" spans="1:26" x14ac:dyDescent="0.3">
      <c r="A129" s="74" t="s">
        <v>355</v>
      </c>
      <c r="B129" s="74" t="s">
        <v>41</v>
      </c>
      <c r="C129" s="74" t="s">
        <v>356</v>
      </c>
      <c r="D129" s="75">
        <v>54130531</v>
      </c>
      <c r="E129" s="61" t="s">
        <v>357</v>
      </c>
      <c r="F129" s="74">
        <v>158461</v>
      </c>
      <c r="G129" s="62" t="s">
        <v>63</v>
      </c>
      <c r="H129" s="62" t="s">
        <v>364</v>
      </c>
      <c r="I129" s="63" t="s">
        <v>366</v>
      </c>
      <c r="J129" s="64">
        <v>1</v>
      </c>
      <c r="K129" s="65">
        <v>0</v>
      </c>
      <c r="L129" s="65">
        <v>3</v>
      </c>
      <c r="M129" s="65">
        <v>0</v>
      </c>
      <c r="N129" s="65">
        <v>0</v>
      </c>
      <c r="O129" s="65">
        <v>1</v>
      </c>
      <c r="P129" s="66">
        <v>0</v>
      </c>
      <c r="Q129" s="64">
        <v>0</v>
      </c>
      <c r="R129" s="65">
        <v>17</v>
      </c>
      <c r="S129" s="67">
        <v>0</v>
      </c>
      <c r="T129" s="68">
        <f t="shared" si="6"/>
        <v>100.5</v>
      </c>
      <c r="U129" s="69">
        <v>34.799999999999997</v>
      </c>
      <c r="V129" s="70">
        <f t="shared" si="7"/>
        <v>0</v>
      </c>
      <c r="W129" s="70">
        <f t="shared" si="8"/>
        <v>47.5</v>
      </c>
      <c r="X129" s="71">
        <f t="shared" si="9"/>
        <v>0</v>
      </c>
      <c r="Y129" s="72">
        <f t="shared" si="10"/>
        <v>182.8</v>
      </c>
      <c r="Z129" s="73">
        <f t="shared" si="11"/>
        <v>183</v>
      </c>
    </row>
    <row r="130" spans="1:26" x14ac:dyDescent="0.3">
      <c r="A130" s="74" t="s">
        <v>355</v>
      </c>
      <c r="B130" s="74" t="s">
        <v>41</v>
      </c>
      <c r="C130" s="74" t="s">
        <v>356</v>
      </c>
      <c r="D130" s="75">
        <v>54130531</v>
      </c>
      <c r="E130" s="61" t="s">
        <v>357</v>
      </c>
      <c r="F130" s="74">
        <v>35629959</v>
      </c>
      <c r="G130" s="62" t="s">
        <v>63</v>
      </c>
      <c r="H130" s="62" t="s">
        <v>367</v>
      </c>
      <c r="I130" s="63" t="s">
        <v>368</v>
      </c>
      <c r="J130" s="64">
        <v>0</v>
      </c>
      <c r="K130" s="65">
        <v>0</v>
      </c>
      <c r="L130" s="65">
        <v>0</v>
      </c>
      <c r="M130" s="65">
        <v>0</v>
      </c>
      <c r="N130" s="65">
        <v>0</v>
      </c>
      <c r="O130" s="65">
        <v>0</v>
      </c>
      <c r="P130" s="66">
        <v>0</v>
      </c>
      <c r="Q130" s="64">
        <v>0</v>
      </c>
      <c r="R130" s="65">
        <v>0</v>
      </c>
      <c r="S130" s="67">
        <v>0</v>
      </c>
      <c r="T130" s="68">
        <f t="shared" si="6"/>
        <v>0</v>
      </c>
      <c r="U130" s="69">
        <v>0</v>
      </c>
      <c r="V130" s="70">
        <f t="shared" si="7"/>
        <v>0</v>
      </c>
      <c r="W130" s="70">
        <f t="shared" si="8"/>
        <v>0</v>
      </c>
      <c r="X130" s="71">
        <f t="shared" si="9"/>
        <v>0</v>
      </c>
      <c r="Y130" s="72">
        <f t="shared" si="10"/>
        <v>0</v>
      </c>
      <c r="Z130" s="73">
        <f t="shared" si="11"/>
        <v>0</v>
      </c>
    </row>
    <row r="131" spans="1:26" x14ac:dyDescent="0.3">
      <c r="A131" s="74" t="s">
        <v>355</v>
      </c>
      <c r="B131" s="74" t="s">
        <v>41</v>
      </c>
      <c r="C131" s="74" t="s">
        <v>356</v>
      </c>
      <c r="D131" s="75">
        <v>54130531</v>
      </c>
      <c r="E131" s="61" t="s">
        <v>357</v>
      </c>
      <c r="F131" s="74">
        <v>42399653</v>
      </c>
      <c r="G131" s="62" t="s">
        <v>63</v>
      </c>
      <c r="H131" s="62" t="s">
        <v>369</v>
      </c>
      <c r="I131" s="63" t="s">
        <v>370</v>
      </c>
      <c r="J131" s="64">
        <v>0</v>
      </c>
      <c r="K131" s="65">
        <v>0</v>
      </c>
      <c r="L131" s="65">
        <v>0</v>
      </c>
      <c r="M131" s="65">
        <v>0</v>
      </c>
      <c r="N131" s="65">
        <v>0</v>
      </c>
      <c r="O131" s="65">
        <v>0</v>
      </c>
      <c r="P131" s="66">
        <v>0</v>
      </c>
      <c r="Q131" s="64">
        <v>0</v>
      </c>
      <c r="R131" s="65">
        <v>0</v>
      </c>
      <c r="S131" s="67">
        <v>0</v>
      </c>
      <c r="T131" s="68">
        <f t="shared" si="6"/>
        <v>0</v>
      </c>
      <c r="U131" s="69">
        <v>0</v>
      </c>
      <c r="V131" s="70">
        <f t="shared" si="7"/>
        <v>0</v>
      </c>
      <c r="W131" s="70">
        <f t="shared" si="8"/>
        <v>0</v>
      </c>
      <c r="X131" s="71">
        <f t="shared" si="9"/>
        <v>0</v>
      </c>
      <c r="Y131" s="72">
        <f t="shared" si="10"/>
        <v>0</v>
      </c>
      <c r="Z131" s="73">
        <f t="shared" si="11"/>
        <v>0</v>
      </c>
    </row>
    <row r="132" spans="1:26" x14ac:dyDescent="0.3">
      <c r="A132" s="74" t="s">
        <v>355</v>
      </c>
      <c r="B132" s="74" t="s">
        <v>41</v>
      </c>
      <c r="C132" s="74" t="s">
        <v>356</v>
      </c>
      <c r="D132" s="75">
        <v>54130531</v>
      </c>
      <c r="E132" s="61" t="s">
        <v>357</v>
      </c>
      <c r="F132" s="74">
        <v>181935</v>
      </c>
      <c r="G132" s="62" t="s">
        <v>63</v>
      </c>
      <c r="H132" s="62" t="s">
        <v>371</v>
      </c>
      <c r="I132" s="63" t="s">
        <v>372</v>
      </c>
      <c r="J132" s="64">
        <v>0</v>
      </c>
      <c r="K132" s="65">
        <v>0</v>
      </c>
      <c r="L132" s="65">
        <v>0</v>
      </c>
      <c r="M132" s="65">
        <v>0</v>
      </c>
      <c r="N132" s="65">
        <v>0</v>
      </c>
      <c r="O132" s="65">
        <v>0</v>
      </c>
      <c r="P132" s="66">
        <v>0</v>
      </c>
      <c r="Q132" s="64">
        <v>0</v>
      </c>
      <c r="R132" s="65">
        <v>0</v>
      </c>
      <c r="S132" s="67">
        <v>0</v>
      </c>
      <c r="T132" s="68">
        <f t="shared" si="6"/>
        <v>0</v>
      </c>
      <c r="U132" s="69">
        <v>0</v>
      </c>
      <c r="V132" s="70">
        <f t="shared" si="7"/>
        <v>0</v>
      </c>
      <c r="W132" s="70">
        <f t="shared" si="8"/>
        <v>0</v>
      </c>
      <c r="X132" s="71">
        <f t="shared" si="9"/>
        <v>0</v>
      </c>
      <c r="Y132" s="72">
        <f t="shared" si="10"/>
        <v>0</v>
      </c>
      <c r="Z132" s="73">
        <f t="shared" si="11"/>
        <v>0</v>
      </c>
    </row>
    <row r="133" spans="1:26" x14ac:dyDescent="0.3">
      <c r="A133" s="74" t="s">
        <v>355</v>
      </c>
      <c r="B133" s="74" t="s">
        <v>41</v>
      </c>
      <c r="C133" s="74" t="s">
        <v>356</v>
      </c>
      <c r="D133" s="75">
        <v>54130531</v>
      </c>
      <c r="E133" s="61" t="s">
        <v>357</v>
      </c>
      <c r="F133" s="74">
        <v>35629860</v>
      </c>
      <c r="G133" s="62" t="s">
        <v>63</v>
      </c>
      <c r="H133" s="62" t="s">
        <v>188</v>
      </c>
      <c r="I133" s="63" t="s">
        <v>373</v>
      </c>
      <c r="J133" s="64">
        <v>1</v>
      </c>
      <c r="K133" s="65">
        <v>0</v>
      </c>
      <c r="L133" s="65">
        <v>6</v>
      </c>
      <c r="M133" s="65">
        <v>0</v>
      </c>
      <c r="N133" s="76">
        <v>0</v>
      </c>
      <c r="O133" s="76">
        <v>3</v>
      </c>
      <c r="P133" s="77">
        <v>0</v>
      </c>
      <c r="Q133" s="78">
        <v>0</v>
      </c>
      <c r="R133" s="76">
        <v>44</v>
      </c>
      <c r="S133" s="79">
        <v>15</v>
      </c>
      <c r="T133" s="68">
        <f t="shared" si="6"/>
        <v>201</v>
      </c>
      <c r="U133" s="69">
        <v>46.8</v>
      </c>
      <c r="V133" s="70">
        <f t="shared" si="7"/>
        <v>0</v>
      </c>
      <c r="W133" s="70">
        <f t="shared" si="8"/>
        <v>128.5</v>
      </c>
      <c r="X133" s="71">
        <f t="shared" si="9"/>
        <v>22.5</v>
      </c>
      <c r="Y133" s="72">
        <f t="shared" si="10"/>
        <v>398.8</v>
      </c>
      <c r="Z133" s="73">
        <f t="shared" si="11"/>
        <v>399</v>
      </c>
    </row>
    <row r="134" spans="1:26" x14ac:dyDescent="0.3">
      <c r="A134" s="74" t="s">
        <v>355</v>
      </c>
      <c r="B134" s="74" t="s">
        <v>41</v>
      </c>
      <c r="C134" s="74" t="s">
        <v>356</v>
      </c>
      <c r="D134" s="75">
        <v>54130531</v>
      </c>
      <c r="E134" s="61" t="s">
        <v>357</v>
      </c>
      <c r="F134" s="74">
        <v>35630060</v>
      </c>
      <c r="G134" s="62" t="s">
        <v>63</v>
      </c>
      <c r="H134" s="62" t="s">
        <v>188</v>
      </c>
      <c r="I134" s="63" t="s">
        <v>374</v>
      </c>
      <c r="J134" s="64">
        <v>0</v>
      </c>
      <c r="K134" s="65">
        <v>0</v>
      </c>
      <c r="L134" s="65">
        <v>0</v>
      </c>
      <c r="M134" s="65">
        <v>0</v>
      </c>
      <c r="N134" s="65">
        <v>0</v>
      </c>
      <c r="O134" s="65">
        <v>0</v>
      </c>
      <c r="P134" s="66">
        <v>0</v>
      </c>
      <c r="Q134" s="64">
        <v>0</v>
      </c>
      <c r="R134" s="65">
        <v>0</v>
      </c>
      <c r="S134" s="67">
        <v>0</v>
      </c>
      <c r="T134" s="68">
        <f t="shared" ref="T134:T197" si="12">$T$1*L134</f>
        <v>0</v>
      </c>
      <c r="U134" s="69">
        <v>0</v>
      </c>
      <c r="V134" s="70">
        <f t="shared" ref="V134:V197" si="13">$U$1*N134+$V$1*Q134</f>
        <v>0</v>
      </c>
      <c r="W134" s="70">
        <f t="shared" ref="W134:W197" si="14">$U$1*O134+$W$1*R134</f>
        <v>0</v>
      </c>
      <c r="X134" s="71">
        <f t="shared" ref="X134:X197" si="15">$X$1*P134+$V$1*S134</f>
        <v>0</v>
      </c>
      <c r="Y134" s="72">
        <f t="shared" ref="Y134:Y197" si="16">T134+U134+V134+W134+X134</f>
        <v>0</v>
      </c>
      <c r="Z134" s="73">
        <f t="shared" ref="Z134:Z197" si="17">ROUND(Y134,0)</f>
        <v>0</v>
      </c>
    </row>
    <row r="135" spans="1:26" x14ac:dyDescent="0.3">
      <c r="A135" s="74" t="s">
        <v>355</v>
      </c>
      <c r="B135" s="74" t="s">
        <v>41</v>
      </c>
      <c r="C135" s="74" t="s">
        <v>356</v>
      </c>
      <c r="D135" s="75">
        <v>54130531</v>
      </c>
      <c r="E135" s="61" t="s">
        <v>357</v>
      </c>
      <c r="F135" s="74">
        <v>51279177</v>
      </c>
      <c r="G135" s="62" t="s">
        <v>63</v>
      </c>
      <c r="H135" s="62" t="s">
        <v>188</v>
      </c>
      <c r="I135" s="63" t="s">
        <v>375</v>
      </c>
      <c r="J135" s="64">
        <v>1</v>
      </c>
      <c r="K135" s="65">
        <v>0</v>
      </c>
      <c r="L135" s="65">
        <v>3</v>
      </c>
      <c r="M135" s="65">
        <v>0</v>
      </c>
      <c r="N135" s="65">
        <v>0</v>
      </c>
      <c r="O135" s="65">
        <v>1</v>
      </c>
      <c r="P135" s="66">
        <v>0</v>
      </c>
      <c r="Q135" s="64">
        <v>0</v>
      </c>
      <c r="R135" s="65">
        <v>18</v>
      </c>
      <c r="S135" s="67">
        <v>0</v>
      </c>
      <c r="T135" s="68">
        <f t="shared" si="12"/>
        <v>100.5</v>
      </c>
      <c r="U135" s="69">
        <v>0</v>
      </c>
      <c r="V135" s="70">
        <f t="shared" si="13"/>
        <v>0</v>
      </c>
      <c r="W135" s="70">
        <f t="shared" si="14"/>
        <v>49.5</v>
      </c>
      <c r="X135" s="71">
        <f t="shared" si="15"/>
        <v>0</v>
      </c>
      <c r="Y135" s="72">
        <f t="shared" si="16"/>
        <v>150</v>
      </c>
      <c r="Z135" s="73">
        <f t="shared" si="17"/>
        <v>150</v>
      </c>
    </row>
    <row r="136" spans="1:26" x14ac:dyDescent="0.3">
      <c r="A136" s="74" t="s">
        <v>355</v>
      </c>
      <c r="B136" s="74" t="s">
        <v>41</v>
      </c>
      <c r="C136" s="74" t="s">
        <v>356</v>
      </c>
      <c r="D136" s="75">
        <v>54130531</v>
      </c>
      <c r="E136" s="61" t="s">
        <v>357</v>
      </c>
      <c r="F136" s="74">
        <v>163317</v>
      </c>
      <c r="G136" s="62" t="s">
        <v>44</v>
      </c>
      <c r="H136" s="62" t="s">
        <v>376</v>
      </c>
      <c r="I136" s="63" t="s">
        <v>377</v>
      </c>
      <c r="J136" s="64">
        <v>1</v>
      </c>
      <c r="K136" s="65">
        <v>0</v>
      </c>
      <c r="L136" s="65">
        <v>4</v>
      </c>
      <c r="M136" s="65">
        <v>0</v>
      </c>
      <c r="N136" s="65">
        <v>0</v>
      </c>
      <c r="O136" s="65">
        <v>2</v>
      </c>
      <c r="P136" s="66">
        <v>0</v>
      </c>
      <c r="Q136" s="64">
        <v>0</v>
      </c>
      <c r="R136" s="65">
        <v>40</v>
      </c>
      <c r="S136" s="67">
        <v>0</v>
      </c>
      <c r="T136" s="68">
        <f t="shared" si="12"/>
        <v>134</v>
      </c>
      <c r="U136" s="69">
        <v>0</v>
      </c>
      <c r="V136" s="70">
        <f t="shared" si="13"/>
        <v>0</v>
      </c>
      <c r="W136" s="70">
        <f t="shared" si="14"/>
        <v>107</v>
      </c>
      <c r="X136" s="71">
        <f t="shared" si="15"/>
        <v>0</v>
      </c>
      <c r="Y136" s="72">
        <f t="shared" si="16"/>
        <v>241</v>
      </c>
      <c r="Z136" s="73">
        <f t="shared" si="17"/>
        <v>241</v>
      </c>
    </row>
    <row r="137" spans="1:26" x14ac:dyDescent="0.3">
      <c r="A137" s="74" t="s">
        <v>355</v>
      </c>
      <c r="B137" s="74" t="s">
        <v>77</v>
      </c>
      <c r="C137" s="74" t="s">
        <v>378</v>
      </c>
      <c r="D137" s="75">
        <v>37836901</v>
      </c>
      <c r="E137" s="61" t="s">
        <v>379</v>
      </c>
      <c r="F137" s="74">
        <v>160130</v>
      </c>
      <c r="G137" s="62" t="s">
        <v>380</v>
      </c>
      <c r="H137" s="62" t="s">
        <v>358</v>
      </c>
      <c r="I137" s="80" t="s">
        <v>381</v>
      </c>
      <c r="J137" s="64">
        <v>10</v>
      </c>
      <c r="K137" s="65">
        <v>0</v>
      </c>
      <c r="L137" s="65">
        <v>43</v>
      </c>
      <c r="M137" s="65">
        <v>0</v>
      </c>
      <c r="N137" s="65">
        <v>0</v>
      </c>
      <c r="O137" s="65">
        <v>21</v>
      </c>
      <c r="P137" s="66">
        <v>2</v>
      </c>
      <c r="Q137" s="64">
        <v>0</v>
      </c>
      <c r="R137" s="65">
        <v>357</v>
      </c>
      <c r="S137" s="67">
        <v>120</v>
      </c>
      <c r="T137" s="68">
        <f t="shared" si="12"/>
        <v>1440.5</v>
      </c>
      <c r="U137" s="69">
        <v>39.9</v>
      </c>
      <c r="V137" s="70">
        <f t="shared" si="13"/>
        <v>0</v>
      </c>
      <c r="W137" s="70">
        <f t="shared" si="14"/>
        <v>997.5</v>
      </c>
      <c r="X137" s="71">
        <f t="shared" si="15"/>
        <v>234</v>
      </c>
      <c r="Y137" s="72">
        <f t="shared" si="16"/>
        <v>2711.9</v>
      </c>
      <c r="Z137" s="73">
        <f t="shared" si="17"/>
        <v>2712</v>
      </c>
    </row>
    <row r="138" spans="1:26" x14ac:dyDescent="0.3">
      <c r="A138" s="74" t="s">
        <v>355</v>
      </c>
      <c r="B138" s="74" t="s">
        <v>77</v>
      </c>
      <c r="C138" s="74" t="s">
        <v>378</v>
      </c>
      <c r="D138" s="75">
        <v>37836901</v>
      </c>
      <c r="E138" s="61" t="s">
        <v>379</v>
      </c>
      <c r="F138" s="74">
        <v>17050090</v>
      </c>
      <c r="G138" s="62" t="s">
        <v>382</v>
      </c>
      <c r="H138" s="62" t="s">
        <v>358</v>
      </c>
      <c r="I138" s="63" t="s">
        <v>383</v>
      </c>
      <c r="J138" s="64">
        <v>6</v>
      </c>
      <c r="K138" s="65">
        <v>0</v>
      </c>
      <c r="L138" s="65">
        <v>15</v>
      </c>
      <c r="M138" s="65">
        <v>0</v>
      </c>
      <c r="N138" s="65">
        <v>4</v>
      </c>
      <c r="O138" s="65">
        <v>6</v>
      </c>
      <c r="P138" s="66">
        <v>0</v>
      </c>
      <c r="Q138" s="64">
        <v>14</v>
      </c>
      <c r="R138" s="65">
        <v>124</v>
      </c>
      <c r="S138" s="67">
        <v>0</v>
      </c>
      <c r="T138" s="68">
        <f t="shared" si="12"/>
        <v>502.5</v>
      </c>
      <c r="U138" s="69">
        <v>26</v>
      </c>
      <c r="V138" s="70">
        <f t="shared" si="13"/>
        <v>75</v>
      </c>
      <c r="W138" s="70">
        <f t="shared" si="14"/>
        <v>329</v>
      </c>
      <c r="X138" s="71">
        <f t="shared" si="15"/>
        <v>0</v>
      </c>
      <c r="Y138" s="72">
        <f t="shared" si="16"/>
        <v>932.5</v>
      </c>
      <c r="Z138" s="73">
        <f t="shared" si="17"/>
        <v>933</v>
      </c>
    </row>
    <row r="139" spans="1:26" x14ac:dyDescent="0.3">
      <c r="A139" s="74" t="s">
        <v>355</v>
      </c>
      <c r="B139" s="74" t="s">
        <v>77</v>
      </c>
      <c r="C139" s="74" t="s">
        <v>378</v>
      </c>
      <c r="D139" s="75">
        <v>37836901</v>
      </c>
      <c r="E139" s="61" t="s">
        <v>379</v>
      </c>
      <c r="F139" s="74">
        <v>53638549</v>
      </c>
      <c r="G139" s="62" t="s">
        <v>384</v>
      </c>
      <c r="H139" s="62" t="s">
        <v>358</v>
      </c>
      <c r="I139" s="63" t="s">
        <v>385</v>
      </c>
      <c r="J139" s="64">
        <v>16</v>
      </c>
      <c r="K139" s="65">
        <v>1</v>
      </c>
      <c r="L139" s="65">
        <v>70</v>
      </c>
      <c r="M139" s="65">
        <v>2</v>
      </c>
      <c r="N139" s="65">
        <v>0</v>
      </c>
      <c r="O139" s="65">
        <v>44</v>
      </c>
      <c r="P139" s="66">
        <v>3</v>
      </c>
      <c r="Q139" s="64">
        <v>0</v>
      </c>
      <c r="R139" s="65">
        <v>516</v>
      </c>
      <c r="S139" s="67">
        <v>165</v>
      </c>
      <c r="T139" s="68">
        <f t="shared" si="12"/>
        <v>2345</v>
      </c>
      <c r="U139" s="69">
        <v>369.35</v>
      </c>
      <c r="V139" s="70">
        <f t="shared" si="13"/>
        <v>0</v>
      </c>
      <c r="W139" s="70">
        <f t="shared" si="14"/>
        <v>1626</v>
      </c>
      <c r="X139" s="71">
        <f t="shared" si="15"/>
        <v>328.5</v>
      </c>
      <c r="Y139" s="72">
        <f t="shared" si="16"/>
        <v>4668.8500000000004</v>
      </c>
      <c r="Z139" s="73">
        <f t="shared" si="17"/>
        <v>4669</v>
      </c>
    </row>
    <row r="140" spans="1:26" x14ac:dyDescent="0.3">
      <c r="A140" s="74" t="s">
        <v>355</v>
      </c>
      <c r="B140" s="74" t="s">
        <v>77</v>
      </c>
      <c r="C140" s="74" t="s">
        <v>378</v>
      </c>
      <c r="D140" s="75">
        <v>37836901</v>
      </c>
      <c r="E140" s="61" t="s">
        <v>379</v>
      </c>
      <c r="F140" s="74">
        <v>53638522</v>
      </c>
      <c r="G140" s="62" t="s">
        <v>63</v>
      </c>
      <c r="H140" s="62" t="s">
        <v>358</v>
      </c>
      <c r="I140" s="63" t="s">
        <v>359</v>
      </c>
      <c r="J140" s="64">
        <v>11</v>
      </c>
      <c r="K140" s="65">
        <v>0</v>
      </c>
      <c r="L140" s="65">
        <v>41</v>
      </c>
      <c r="M140" s="65">
        <v>0</v>
      </c>
      <c r="N140" s="65">
        <v>2</v>
      </c>
      <c r="O140" s="65">
        <v>18</v>
      </c>
      <c r="P140" s="66">
        <v>1</v>
      </c>
      <c r="Q140" s="64">
        <v>23</v>
      </c>
      <c r="R140" s="65">
        <v>323</v>
      </c>
      <c r="S140" s="67">
        <v>75</v>
      </c>
      <c r="T140" s="68">
        <f t="shared" si="12"/>
        <v>1373.5</v>
      </c>
      <c r="U140" s="69">
        <v>0</v>
      </c>
      <c r="V140" s="70">
        <f t="shared" si="13"/>
        <v>61.5</v>
      </c>
      <c r="W140" s="70">
        <f t="shared" si="14"/>
        <v>889</v>
      </c>
      <c r="X140" s="71">
        <f t="shared" si="15"/>
        <v>139.5</v>
      </c>
      <c r="Y140" s="72">
        <f t="shared" si="16"/>
        <v>2463.5</v>
      </c>
      <c r="Z140" s="73">
        <f t="shared" si="17"/>
        <v>2464</v>
      </c>
    </row>
    <row r="141" spans="1:26" x14ac:dyDescent="0.3">
      <c r="A141" s="74" t="s">
        <v>355</v>
      </c>
      <c r="B141" s="74" t="s">
        <v>77</v>
      </c>
      <c r="C141" s="74" t="s">
        <v>378</v>
      </c>
      <c r="D141" s="75">
        <v>37836901</v>
      </c>
      <c r="E141" s="61" t="s">
        <v>379</v>
      </c>
      <c r="F141" s="74">
        <v>891649</v>
      </c>
      <c r="G141" s="62" t="s">
        <v>386</v>
      </c>
      <c r="H141" s="62" t="s">
        <v>358</v>
      </c>
      <c r="I141" s="63" t="s">
        <v>387</v>
      </c>
      <c r="J141" s="64">
        <v>7</v>
      </c>
      <c r="K141" s="65">
        <v>0</v>
      </c>
      <c r="L141" s="65">
        <v>33</v>
      </c>
      <c r="M141" s="65">
        <v>0</v>
      </c>
      <c r="N141" s="65">
        <v>1</v>
      </c>
      <c r="O141" s="65">
        <v>17</v>
      </c>
      <c r="P141" s="66">
        <v>1</v>
      </c>
      <c r="Q141" s="64">
        <v>17</v>
      </c>
      <c r="R141" s="65">
        <v>244</v>
      </c>
      <c r="S141" s="67">
        <v>23</v>
      </c>
      <c r="T141" s="68">
        <f t="shared" si="12"/>
        <v>1105.5</v>
      </c>
      <c r="U141" s="69">
        <v>0</v>
      </c>
      <c r="V141" s="70">
        <f t="shared" si="13"/>
        <v>39</v>
      </c>
      <c r="W141" s="70">
        <f t="shared" si="14"/>
        <v>717.5</v>
      </c>
      <c r="X141" s="71">
        <f t="shared" si="15"/>
        <v>61.5</v>
      </c>
      <c r="Y141" s="72">
        <f t="shared" si="16"/>
        <v>1923.5</v>
      </c>
      <c r="Z141" s="73">
        <f t="shared" si="17"/>
        <v>1924</v>
      </c>
    </row>
    <row r="142" spans="1:26" x14ac:dyDescent="0.3">
      <c r="A142" s="74" t="s">
        <v>355</v>
      </c>
      <c r="B142" s="74" t="s">
        <v>77</v>
      </c>
      <c r="C142" s="74" t="s">
        <v>378</v>
      </c>
      <c r="D142" s="75">
        <v>37836901</v>
      </c>
      <c r="E142" s="61" t="s">
        <v>379</v>
      </c>
      <c r="F142" s="74">
        <v>607312</v>
      </c>
      <c r="G142" s="62" t="s">
        <v>388</v>
      </c>
      <c r="H142" s="62" t="s">
        <v>358</v>
      </c>
      <c r="I142" s="63" t="s">
        <v>389</v>
      </c>
      <c r="J142" s="64">
        <v>8</v>
      </c>
      <c r="K142" s="65">
        <v>2</v>
      </c>
      <c r="L142" s="65">
        <v>31</v>
      </c>
      <c r="M142" s="65">
        <v>4</v>
      </c>
      <c r="N142" s="65">
        <v>2</v>
      </c>
      <c r="O142" s="65">
        <v>13</v>
      </c>
      <c r="P142" s="66">
        <v>0</v>
      </c>
      <c r="Q142" s="64">
        <v>41</v>
      </c>
      <c r="R142" s="65">
        <v>289</v>
      </c>
      <c r="S142" s="67">
        <v>0</v>
      </c>
      <c r="T142" s="68">
        <f t="shared" si="12"/>
        <v>1038.5</v>
      </c>
      <c r="U142" s="69">
        <v>528</v>
      </c>
      <c r="V142" s="70">
        <f t="shared" si="13"/>
        <v>88.5</v>
      </c>
      <c r="W142" s="70">
        <f t="shared" si="14"/>
        <v>753.5</v>
      </c>
      <c r="X142" s="71">
        <f t="shared" si="15"/>
        <v>0</v>
      </c>
      <c r="Y142" s="72">
        <f t="shared" si="16"/>
        <v>2408.5</v>
      </c>
      <c r="Z142" s="73">
        <f t="shared" si="17"/>
        <v>2409</v>
      </c>
    </row>
    <row r="143" spans="1:26" x14ac:dyDescent="0.3">
      <c r="A143" s="74" t="s">
        <v>355</v>
      </c>
      <c r="B143" s="74" t="s">
        <v>77</v>
      </c>
      <c r="C143" s="74" t="s">
        <v>378</v>
      </c>
      <c r="D143" s="75">
        <v>37836901</v>
      </c>
      <c r="E143" s="61" t="s">
        <v>379</v>
      </c>
      <c r="F143" s="74">
        <v>17050103</v>
      </c>
      <c r="G143" s="62" t="s">
        <v>390</v>
      </c>
      <c r="H143" s="62" t="s">
        <v>259</v>
      </c>
      <c r="I143" s="63" t="s">
        <v>391</v>
      </c>
      <c r="J143" s="64">
        <v>12</v>
      </c>
      <c r="K143" s="65">
        <v>0</v>
      </c>
      <c r="L143" s="65">
        <v>38</v>
      </c>
      <c r="M143" s="65">
        <v>0</v>
      </c>
      <c r="N143" s="65">
        <v>2</v>
      </c>
      <c r="O143" s="65">
        <v>18</v>
      </c>
      <c r="P143" s="66">
        <v>2</v>
      </c>
      <c r="Q143" s="64">
        <v>16</v>
      </c>
      <c r="R143" s="65">
        <v>270</v>
      </c>
      <c r="S143" s="67">
        <v>82</v>
      </c>
      <c r="T143" s="68">
        <f t="shared" si="12"/>
        <v>1273</v>
      </c>
      <c r="U143" s="69">
        <v>152.9</v>
      </c>
      <c r="V143" s="70">
        <f t="shared" si="13"/>
        <v>51</v>
      </c>
      <c r="W143" s="70">
        <f t="shared" si="14"/>
        <v>783</v>
      </c>
      <c r="X143" s="71">
        <f t="shared" si="15"/>
        <v>177</v>
      </c>
      <c r="Y143" s="72">
        <f t="shared" si="16"/>
        <v>2436.9</v>
      </c>
      <c r="Z143" s="73">
        <f t="shared" si="17"/>
        <v>2437</v>
      </c>
    </row>
    <row r="144" spans="1:26" x14ac:dyDescent="0.3">
      <c r="A144" s="60" t="s">
        <v>355</v>
      </c>
      <c r="B144" s="60" t="s">
        <v>77</v>
      </c>
      <c r="C144" s="60" t="s">
        <v>378</v>
      </c>
      <c r="D144" s="75">
        <v>37836901</v>
      </c>
      <c r="E144" s="61" t="s">
        <v>379</v>
      </c>
      <c r="F144" s="60">
        <v>160407</v>
      </c>
      <c r="G144" s="62" t="s">
        <v>392</v>
      </c>
      <c r="H144" s="62" t="s">
        <v>259</v>
      </c>
      <c r="I144" s="63" t="s">
        <v>391</v>
      </c>
      <c r="J144" s="64">
        <v>3</v>
      </c>
      <c r="K144" s="65">
        <v>0</v>
      </c>
      <c r="L144" s="65">
        <v>11</v>
      </c>
      <c r="M144" s="65">
        <v>0</v>
      </c>
      <c r="N144" s="65">
        <v>1</v>
      </c>
      <c r="O144" s="65">
        <v>3</v>
      </c>
      <c r="P144" s="66">
        <v>1</v>
      </c>
      <c r="Q144" s="64">
        <v>1</v>
      </c>
      <c r="R144" s="65">
        <v>26</v>
      </c>
      <c r="S144" s="67">
        <v>14</v>
      </c>
      <c r="T144" s="68">
        <f t="shared" si="12"/>
        <v>368.5</v>
      </c>
      <c r="U144" s="69">
        <v>0</v>
      </c>
      <c r="V144" s="70">
        <f t="shared" si="13"/>
        <v>15</v>
      </c>
      <c r="W144" s="70">
        <f t="shared" si="14"/>
        <v>92.5</v>
      </c>
      <c r="X144" s="71">
        <f t="shared" si="15"/>
        <v>48</v>
      </c>
      <c r="Y144" s="72">
        <f t="shared" si="16"/>
        <v>524</v>
      </c>
      <c r="Z144" s="73">
        <f t="shared" si="17"/>
        <v>524</v>
      </c>
    </row>
    <row r="145" spans="1:26" x14ac:dyDescent="0.3">
      <c r="A145" s="74" t="s">
        <v>355</v>
      </c>
      <c r="B145" s="74" t="s">
        <v>77</v>
      </c>
      <c r="C145" s="74" t="s">
        <v>378</v>
      </c>
      <c r="D145" s="75">
        <v>37836901</v>
      </c>
      <c r="E145" s="61" t="s">
        <v>379</v>
      </c>
      <c r="F145" s="74">
        <v>44351</v>
      </c>
      <c r="G145" s="62" t="s">
        <v>393</v>
      </c>
      <c r="H145" s="62" t="s">
        <v>394</v>
      </c>
      <c r="I145" s="63" t="s">
        <v>395</v>
      </c>
      <c r="J145" s="64">
        <v>12</v>
      </c>
      <c r="K145" s="65">
        <v>1</v>
      </c>
      <c r="L145" s="65">
        <v>55</v>
      </c>
      <c r="M145" s="65">
        <v>5</v>
      </c>
      <c r="N145" s="65">
        <v>6</v>
      </c>
      <c r="O145" s="65">
        <v>22</v>
      </c>
      <c r="P145" s="66">
        <v>2</v>
      </c>
      <c r="Q145" s="64">
        <v>83</v>
      </c>
      <c r="R145" s="65">
        <v>513</v>
      </c>
      <c r="S145" s="67">
        <v>112</v>
      </c>
      <c r="T145" s="68">
        <f t="shared" si="12"/>
        <v>1842.5</v>
      </c>
      <c r="U145" s="69">
        <v>839.3</v>
      </c>
      <c r="V145" s="70">
        <f t="shared" si="13"/>
        <v>205.5</v>
      </c>
      <c r="W145" s="70">
        <f t="shared" si="14"/>
        <v>1323</v>
      </c>
      <c r="X145" s="71">
        <f t="shared" si="15"/>
        <v>222</v>
      </c>
      <c r="Y145" s="72">
        <f t="shared" si="16"/>
        <v>4432.3</v>
      </c>
      <c r="Z145" s="73">
        <f t="shared" si="17"/>
        <v>4432</v>
      </c>
    </row>
    <row r="146" spans="1:26" x14ac:dyDescent="0.3">
      <c r="A146" s="74" t="s">
        <v>355</v>
      </c>
      <c r="B146" s="74" t="s">
        <v>77</v>
      </c>
      <c r="C146" s="74" t="s">
        <v>378</v>
      </c>
      <c r="D146" s="75">
        <v>37836901</v>
      </c>
      <c r="E146" s="61" t="s">
        <v>379</v>
      </c>
      <c r="F146" s="74">
        <v>17050146</v>
      </c>
      <c r="G146" s="62" t="s">
        <v>396</v>
      </c>
      <c r="H146" s="62" t="s">
        <v>397</v>
      </c>
      <c r="I146" s="63" t="s">
        <v>398</v>
      </c>
      <c r="J146" s="64">
        <v>12</v>
      </c>
      <c r="K146" s="65">
        <v>0</v>
      </c>
      <c r="L146" s="65">
        <v>28</v>
      </c>
      <c r="M146" s="65">
        <v>0</v>
      </c>
      <c r="N146" s="65">
        <v>2</v>
      </c>
      <c r="O146" s="65">
        <v>14</v>
      </c>
      <c r="P146" s="66">
        <v>1</v>
      </c>
      <c r="Q146" s="64">
        <v>29</v>
      </c>
      <c r="R146" s="65">
        <v>247</v>
      </c>
      <c r="S146" s="67">
        <v>68</v>
      </c>
      <c r="T146" s="68">
        <f t="shared" si="12"/>
        <v>938</v>
      </c>
      <c r="U146" s="69">
        <v>437.2</v>
      </c>
      <c r="V146" s="70">
        <f t="shared" si="13"/>
        <v>70.5</v>
      </c>
      <c r="W146" s="70">
        <f t="shared" si="14"/>
        <v>683</v>
      </c>
      <c r="X146" s="71">
        <f t="shared" si="15"/>
        <v>129</v>
      </c>
      <c r="Y146" s="72">
        <f t="shared" si="16"/>
        <v>2257.6999999999998</v>
      </c>
      <c r="Z146" s="73">
        <f t="shared" si="17"/>
        <v>2258</v>
      </c>
    </row>
    <row r="147" spans="1:26" x14ac:dyDescent="0.3">
      <c r="A147" s="74" t="s">
        <v>355</v>
      </c>
      <c r="B147" s="74" t="s">
        <v>77</v>
      </c>
      <c r="C147" s="74" t="s">
        <v>378</v>
      </c>
      <c r="D147" s="75">
        <v>37836901</v>
      </c>
      <c r="E147" s="61" t="s">
        <v>379</v>
      </c>
      <c r="F147" s="74">
        <v>160156</v>
      </c>
      <c r="G147" s="62" t="s">
        <v>399</v>
      </c>
      <c r="H147" s="62" t="s">
        <v>397</v>
      </c>
      <c r="I147" s="63" t="s">
        <v>398</v>
      </c>
      <c r="J147" s="64">
        <v>9</v>
      </c>
      <c r="K147" s="65">
        <v>0</v>
      </c>
      <c r="L147" s="65">
        <v>24</v>
      </c>
      <c r="M147" s="65">
        <v>0</v>
      </c>
      <c r="N147" s="65">
        <v>2</v>
      </c>
      <c r="O147" s="65">
        <v>8</v>
      </c>
      <c r="P147" s="66">
        <v>1</v>
      </c>
      <c r="Q147" s="64">
        <v>14</v>
      </c>
      <c r="R147" s="65">
        <v>177</v>
      </c>
      <c r="S147" s="67">
        <v>42</v>
      </c>
      <c r="T147" s="68">
        <f t="shared" si="12"/>
        <v>804</v>
      </c>
      <c r="U147" s="69">
        <v>294.8</v>
      </c>
      <c r="V147" s="70">
        <f t="shared" si="13"/>
        <v>48</v>
      </c>
      <c r="W147" s="70">
        <f t="shared" si="14"/>
        <v>462</v>
      </c>
      <c r="X147" s="71">
        <f t="shared" si="15"/>
        <v>90</v>
      </c>
      <c r="Y147" s="72">
        <f t="shared" si="16"/>
        <v>1698.8</v>
      </c>
      <c r="Z147" s="73">
        <f t="shared" si="17"/>
        <v>1699</v>
      </c>
    </row>
    <row r="148" spans="1:26" x14ac:dyDescent="0.3">
      <c r="A148" s="74" t="s">
        <v>355</v>
      </c>
      <c r="B148" s="74" t="s">
        <v>77</v>
      </c>
      <c r="C148" s="74" t="s">
        <v>378</v>
      </c>
      <c r="D148" s="75">
        <v>37836901</v>
      </c>
      <c r="E148" s="61" t="s">
        <v>379</v>
      </c>
      <c r="F148" s="74">
        <v>351873</v>
      </c>
      <c r="G148" s="62" t="s">
        <v>400</v>
      </c>
      <c r="H148" s="62" t="s">
        <v>397</v>
      </c>
      <c r="I148" s="63" t="s">
        <v>401</v>
      </c>
      <c r="J148" s="64">
        <v>10</v>
      </c>
      <c r="K148" s="65">
        <v>1</v>
      </c>
      <c r="L148" s="65">
        <v>48</v>
      </c>
      <c r="M148" s="65">
        <v>6</v>
      </c>
      <c r="N148" s="65">
        <v>4</v>
      </c>
      <c r="O148" s="65">
        <v>16</v>
      </c>
      <c r="P148" s="66">
        <v>2</v>
      </c>
      <c r="Q148" s="64">
        <v>33</v>
      </c>
      <c r="R148" s="65">
        <v>211</v>
      </c>
      <c r="S148" s="67">
        <v>49</v>
      </c>
      <c r="T148" s="68">
        <f t="shared" si="12"/>
        <v>1608</v>
      </c>
      <c r="U148" s="69">
        <v>264.45</v>
      </c>
      <c r="V148" s="70">
        <f t="shared" si="13"/>
        <v>103.5</v>
      </c>
      <c r="W148" s="70">
        <f t="shared" si="14"/>
        <v>638</v>
      </c>
      <c r="X148" s="71">
        <f t="shared" si="15"/>
        <v>127.5</v>
      </c>
      <c r="Y148" s="72">
        <f t="shared" si="16"/>
        <v>2741.45</v>
      </c>
      <c r="Z148" s="73">
        <f t="shared" si="17"/>
        <v>2741</v>
      </c>
    </row>
    <row r="149" spans="1:26" x14ac:dyDescent="0.3">
      <c r="A149" s="74" t="s">
        <v>355</v>
      </c>
      <c r="B149" s="74" t="s">
        <v>77</v>
      </c>
      <c r="C149" s="74" t="s">
        <v>378</v>
      </c>
      <c r="D149" s="75">
        <v>37836901</v>
      </c>
      <c r="E149" s="61" t="s">
        <v>379</v>
      </c>
      <c r="F149" s="74">
        <v>158984</v>
      </c>
      <c r="G149" s="62" t="s">
        <v>386</v>
      </c>
      <c r="H149" s="62" t="s">
        <v>397</v>
      </c>
      <c r="I149" s="63" t="s">
        <v>402</v>
      </c>
      <c r="J149" s="64">
        <v>7</v>
      </c>
      <c r="K149" s="65">
        <v>0</v>
      </c>
      <c r="L149" s="65">
        <v>27</v>
      </c>
      <c r="M149" s="65">
        <v>0</v>
      </c>
      <c r="N149" s="65">
        <v>0</v>
      </c>
      <c r="O149" s="65">
        <v>16</v>
      </c>
      <c r="P149" s="66">
        <v>1</v>
      </c>
      <c r="Q149" s="64">
        <v>0</v>
      </c>
      <c r="R149" s="65">
        <v>211</v>
      </c>
      <c r="S149" s="67">
        <v>18</v>
      </c>
      <c r="T149" s="68">
        <f t="shared" si="12"/>
        <v>904.5</v>
      </c>
      <c r="U149" s="69">
        <v>91.6</v>
      </c>
      <c r="V149" s="70">
        <f t="shared" si="13"/>
        <v>0</v>
      </c>
      <c r="W149" s="70">
        <f t="shared" si="14"/>
        <v>638</v>
      </c>
      <c r="X149" s="71">
        <f t="shared" si="15"/>
        <v>54</v>
      </c>
      <c r="Y149" s="72">
        <f t="shared" si="16"/>
        <v>1688.1</v>
      </c>
      <c r="Z149" s="73">
        <f t="shared" si="17"/>
        <v>1688</v>
      </c>
    </row>
    <row r="150" spans="1:26" x14ac:dyDescent="0.3">
      <c r="A150" s="74" t="s">
        <v>355</v>
      </c>
      <c r="B150" s="74" t="s">
        <v>77</v>
      </c>
      <c r="C150" s="74" t="s">
        <v>378</v>
      </c>
      <c r="D150" s="75">
        <v>37836901</v>
      </c>
      <c r="E150" s="61" t="s">
        <v>379</v>
      </c>
      <c r="F150" s="74">
        <v>160351</v>
      </c>
      <c r="G150" s="62" t="s">
        <v>403</v>
      </c>
      <c r="H150" s="62" t="s">
        <v>404</v>
      </c>
      <c r="I150" s="63" t="s">
        <v>405</v>
      </c>
      <c r="J150" s="64">
        <v>5</v>
      </c>
      <c r="K150" s="65">
        <v>0</v>
      </c>
      <c r="L150" s="65">
        <v>16</v>
      </c>
      <c r="M150" s="65">
        <v>0</v>
      </c>
      <c r="N150" s="65">
        <v>0</v>
      </c>
      <c r="O150" s="65">
        <v>5</v>
      </c>
      <c r="P150" s="66">
        <v>1</v>
      </c>
      <c r="Q150" s="64">
        <v>0</v>
      </c>
      <c r="R150" s="65">
        <v>133</v>
      </c>
      <c r="S150" s="67">
        <v>52</v>
      </c>
      <c r="T150" s="68">
        <f t="shared" si="12"/>
        <v>536</v>
      </c>
      <c r="U150" s="69">
        <v>12.9</v>
      </c>
      <c r="V150" s="70">
        <f t="shared" si="13"/>
        <v>0</v>
      </c>
      <c r="W150" s="70">
        <f t="shared" si="14"/>
        <v>333.5</v>
      </c>
      <c r="X150" s="71">
        <f t="shared" si="15"/>
        <v>105</v>
      </c>
      <c r="Y150" s="72">
        <f t="shared" si="16"/>
        <v>987.4</v>
      </c>
      <c r="Z150" s="73">
        <f t="shared" si="17"/>
        <v>987</v>
      </c>
    </row>
    <row r="151" spans="1:26" x14ac:dyDescent="0.3">
      <c r="A151" s="60" t="s">
        <v>355</v>
      </c>
      <c r="B151" s="60" t="s">
        <v>77</v>
      </c>
      <c r="C151" s="60" t="s">
        <v>378</v>
      </c>
      <c r="D151" s="75">
        <v>37836901</v>
      </c>
      <c r="E151" s="61" t="s">
        <v>379</v>
      </c>
      <c r="F151" s="60">
        <v>400238</v>
      </c>
      <c r="G151" s="62" t="s">
        <v>126</v>
      </c>
      <c r="H151" s="62" t="s">
        <v>404</v>
      </c>
      <c r="I151" s="63" t="s">
        <v>406</v>
      </c>
      <c r="J151" s="64">
        <v>6</v>
      </c>
      <c r="K151" s="65">
        <v>1</v>
      </c>
      <c r="L151" s="65">
        <v>15</v>
      </c>
      <c r="M151" s="65">
        <v>4</v>
      </c>
      <c r="N151" s="65">
        <v>2</v>
      </c>
      <c r="O151" s="65">
        <v>9</v>
      </c>
      <c r="P151" s="66">
        <v>0</v>
      </c>
      <c r="Q151" s="64">
        <v>64</v>
      </c>
      <c r="R151" s="65">
        <v>217</v>
      </c>
      <c r="S151" s="67">
        <v>0</v>
      </c>
      <c r="T151" s="68">
        <f t="shared" si="12"/>
        <v>502.5</v>
      </c>
      <c r="U151" s="69">
        <v>58.15</v>
      </c>
      <c r="V151" s="70">
        <f t="shared" si="13"/>
        <v>123</v>
      </c>
      <c r="W151" s="70">
        <f t="shared" si="14"/>
        <v>555.5</v>
      </c>
      <c r="X151" s="71">
        <f t="shared" si="15"/>
        <v>0</v>
      </c>
      <c r="Y151" s="72">
        <f t="shared" si="16"/>
        <v>1239.1500000000001</v>
      </c>
      <c r="Z151" s="73">
        <f t="shared" si="17"/>
        <v>1239</v>
      </c>
    </row>
    <row r="152" spans="1:26" x14ac:dyDescent="0.3">
      <c r="A152" s="74" t="s">
        <v>355</v>
      </c>
      <c r="B152" s="74" t="s">
        <v>77</v>
      </c>
      <c r="C152" s="74" t="s">
        <v>378</v>
      </c>
      <c r="D152" s="75">
        <v>37836901</v>
      </c>
      <c r="E152" s="61" t="s">
        <v>379</v>
      </c>
      <c r="F152" s="74">
        <v>160164</v>
      </c>
      <c r="G152" s="62" t="s">
        <v>407</v>
      </c>
      <c r="H152" s="62" t="s">
        <v>364</v>
      </c>
      <c r="I152" s="63" t="s">
        <v>408</v>
      </c>
      <c r="J152" s="64">
        <v>17</v>
      </c>
      <c r="K152" s="65">
        <v>0</v>
      </c>
      <c r="L152" s="65">
        <v>65</v>
      </c>
      <c r="M152" s="65">
        <f>0</f>
        <v>0</v>
      </c>
      <c r="N152" s="65">
        <v>1</v>
      </c>
      <c r="O152" s="65">
        <v>28</v>
      </c>
      <c r="P152" s="66">
        <v>4</v>
      </c>
      <c r="Q152" s="64">
        <v>8</v>
      </c>
      <c r="R152" s="65">
        <v>477</v>
      </c>
      <c r="S152" s="67">
        <v>208</v>
      </c>
      <c r="T152" s="68">
        <f t="shared" si="12"/>
        <v>2177.5</v>
      </c>
      <c r="U152" s="69">
        <v>403.34</v>
      </c>
      <c r="V152" s="70">
        <f t="shared" si="13"/>
        <v>25.5</v>
      </c>
      <c r="W152" s="70">
        <f t="shared" si="14"/>
        <v>1332</v>
      </c>
      <c r="X152" s="71">
        <f t="shared" si="15"/>
        <v>420</v>
      </c>
      <c r="Y152" s="72">
        <f t="shared" si="16"/>
        <v>4358.34</v>
      </c>
      <c r="Z152" s="73">
        <f t="shared" si="17"/>
        <v>4358</v>
      </c>
    </row>
    <row r="153" spans="1:26" x14ac:dyDescent="0.3">
      <c r="A153" s="81" t="s">
        <v>355</v>
      </c>
      <c r="B153" s="81" t="s">
        <v>77</v>
      </c>
      <c r="C153" s="81" t="s">
        <v>378</v>
      </c>
      <c r="D153" s="82">
        <v>37836901</v>
      </c>
      <c r="E153" s="83" t="s">
        <v>379</v>
      </c>
      <c r="F153" s="81">
        <v>55628184</v>
      </c>
      <c r="G153" s="84" t="s">
        <v>63</v>
      </c>
      <c r="H153" s="84" t="s">
        <v>364</v>
      </c>
      <c r="I153" s="80" t="s">
        <v>409</v>
      </c>
      <c r="J153" s="85">
        <v>5</v>
      </c>
      <c r="K153" s="86">
        <v>4</v>
      </c>
      <c r="L153" s="86">
        <v>14</v>
      </c>
      <c r="M153" s="86">
        <v>14</v>
      </c>
      <c r="N153" s="86">
        <v>10</v>
      </c>
      <c r="O153" s="86">
        <v>3</v>
      </c>
      <c r="P153" s="87">
        <v>1</v>
      </c>
      <c r="Q153" s="85">
        <v>218</v>
      </c>
      <c r="R153" s="86">
        <v>39</v>
      </c>
      <c r="S153" s="88">
        <v>16</v>
      </c>
      <c r="T153" s="89">
        <f t="shared" si="12"/>
        <v>469</v>
      </c>
      <c r="U153" s="90">
        <v>0</v>
      </c>
      <c r="V153" s="91">
        <f t="shared" si="13"/>
        <v>462</v>
      </c>
      <c r="W153" s="91">
        <f t="shared" si="14"/>
        <v>118.5</v>
      </c>
      <c r="X153" s="92">
        <f t="shared" si="15"/>
        <v>51</v>
      </c>
      <c r="Y153" s="93">
        <f t="shared" si="16"/>
        <v>1100.5</v>
      </c>
      <c r="Z153" s="94">
        <f t="shared" si="17"/>
        <v>1101</v>
      </c>
    </row>
    <row r="154" spans="1:26" x14ac:dyDescent="0.3">
      <c r="A154" s="74" t="s">
        <v>355</v>
      </c>
      <c r="B154" s="74" t="s">
        <v>77</v>
      </c>
      <c r="C154" s="74" t="s">
        <v>378</v>
      </c>
      <c r="D154" s="75">
        <v>37836901</v>
      </c>
      <c r="E154" s="61" t="s">
        <v>379</v>
      </c>
      <c r="F154" s="74">
        <v>17050324</v>
      </c>
      <c r="G154" s="62" t="s">
        <v>112</v>
      </c>
      <c r="H154" s="62" t="s">
        <v>364</v>
      </c>
      <c r="I154" s="63" t="s">
        <v>410</v>
      </c>
      <c r="J154" s="64">
        <v>5</v>
      </c>
      <c r="K154" s="65">
        <v>0</v>
      </c>
      <c r="L154" s="65">
        <v>29</v>
      </c>
      <c r="M154" s="65">
        <v>0</v>
      </c>
      <c r="N154" s="65">
        <v>0</v>
      </c>
      <c r="O154" s="65">
        <v>14</v>
      </c>
      <c r="P154" s="66">
        <v>2</v>
      </c>
      <c r="Q154" s="64">
        <v>0</v>
      </c>
      <c r="R154" s="65">
        <v>250</v>
      </c>
      <c r="S154" s="67">
        <v>141</v>
      </c>
      <c r="T154" s="68">
        <f t="shared" si="12"/>
        <v>971.5</v>
      </c>
      <c r="U154" s="69">
        <v>302.7</v>
      </c>
      <c r="V154" s="70">
        <f t="shared" si="13"/>
        <v>0</v>
      </c>
      <c r="W154" s="70">
        <f t="shared" si="14"/>
        <v>689</v>
      </c>
      <c r="X154" s="71">
        <f t="shared" si="15"/>
        <v>265.5</v>
      </c>
      <c r="Y154" s="72">
        <f t="shared" si="16"/>
        <v>2228.6999999999998</v>
      </c>
      <c r="Z154" s="73">
        <f t="shared" si="17"/>
        <v>2229</v>
      </c>
    </row>
    <row r="155" spans="1:26" x14ac:dyDescent="0.3">
      <c r="A155" s="74" t="s">
        <v>355</v>
      </c>
      <c r="B155" s="74" t="s">
        <v>77</v>
      </c>
      <c r="C155" s="74" t="s">
        <v>378</v>
      </c>
      <c r="D155" s="75">
        <v>37836901</v>
      </c>
      <c r="E155" s="61" t="s">
        <v>379</v>
      </c>
      <c r="F155" s="74">
        <v>160318</v>
      </c>
      <c r="G155" s="62" t="s">
        <v>411</v>
      </c>
      <c r="H155" s="62" t="s">
        <v>367</v>
      </c>
      <c r="I155" s="63" t="s">
        <v>412</v>
      </c>
      <c r="J155" s="64">
        <v>10</v>
      </c>
      <c r="K155" s="65">
        <v>0</v>
      </c>
      <c r="L155" s="65">
        <v>40</v>
      </c>
      <c r="M155" s="65">
        <v>0</v>
      </c>
      <c r="N155" s="65">
        <v>1</v>
      </c>
      <c r="O155" s="65">
        <v>16</v>
      </c>
      <c r="P155" s="66">
        <v>1</v>
      </c>
      <c r="Q155" s="64">
        <v>7</v>
      </c>
      <c r="R155" s="65">
        <v>388</v>
      </c>
      <c r="S155" s="67">
        <v>113</v>
      </c>
      <c r="T155" s="68">
        <f t="shared" si="12"/>
        <v>1340</v>
      </c>
      <c r="U155" s="69">
        <v>64.36</v>
      </c>
      <c r="V155" s="70">
        <f t="shared" si="13"/>
        <v>24</v>
      </c>
      <c r="W155" s="70">
        <f t="shared" si="14"/>
        <v>992</v>
      </c>
      <c r="X155" s="71">
        <f t="shared" si="15"/>
        <v>196.5</v>
      </c>
      <c r="Y155" s="72">
        <f t="shared" si="16"/>
        <v>2616.8599999999997</v>
      </c>
      <c r="Z155" s="73">
        <f t="shared" si="17"/>
        <v>2617</v>
      </c>
    </row>
    <row r="156" spans="1:26" x14ac:dyDescent="0.3">
      <c r="A156" s="74" t="s">
        <v>355</v>
      </c>
      <c r="B156" s="74" t="s">
        <v>77</v>
      </c>
      <c r="C156" s="74" t="s">
        <v>378</v>
      </c>
      <c r="D156" s="75">
        <v>37836901</v>
      </c>
      <c r="E156" s="61" t="s">
        <v>379</v>
      </c>
      <c r="F156" s="74">
        <v>162019</v>
      </c>
      <c r="G156" s="62" t="s">
        <v>413</v>
      </c>
      <c r="H156" s="62" t="s">
        <v>367</v>
      </c>
      <c r="I156" s="63" t="s">
        <v>414</v>
      </c>
      <c r="J156" s="64">
        <v>11</v>
      </c>
      <c r="K156" s="65">
        <v>0</v>
      </c>
      <c r="L156" s="65">
        <v>43</v>
      </c>
      <c r="M156" s="65">
        <v>0</v>
      </c>
      <c r="N156" s="65">
        <v>2</v>
      </c>
      <c r="O156" s="65">
        <v>15</v>
      </c>
      <c r="P156" s="66">
        <v>1</v>
      </c>
      <c r="Q156" s="64">
        <v>36</v>
      </c>
      <c r="R156" s="65">
        <v>405</v>
      </c>
      <c r="S156" s="67">
        <v>77</v>
      </c>
      <c r="T156" s="68">
        <f t="shared" si="12"/>
        <v>1440.5</v>
      </c>
      <c r="U156" s="69">
        <v>107.64</v>
      </c>
      <c r="V156" s="70">
        <f t="shared" si="13"/>
        <v>81</v>
      </c>
      <c r="W156" s="70">
        <f t="shared" si="14"/>
        <v>1012.5</v>
      </c>
      <c r="X156" s="71">
        <f t="shared" si="15"/>
        <v>142.5</v>
      </c>
      <c r="Y156" s="72">
        <f t="shared" si="16"/>
        <v>2784.1400000000003</v>
      </c>
      <c r="Z156" s="73">
        <f t="shared" si="17"/>
        <v>2784</v>
      </c>
    </row>
    <row r="157" spans="1:26" x14ac:dyDescent="0.3">
      <c r="A157" s="74" t="s">
        <v>355</v>
      </c>
      <c r="B157" s="74" t="s">
        <v>77</v>
      </c>
      <c r="C157" s="74" t="s">
        <v>378</v>
      </c>
      <c r="D157" s="75">
        <v>37836901</v>
      </c>
      <c r="E157" s="61" t="s">
        <v>379</v>
      </c>
      <c r="F157" s="74">
        <v>654302</v>
      </c>
      <c r="G157" s="62" t="s">
        <v>400</v>
      </c>
      <c r="H157" s="62" t="s">
        <v>367</v>
      </c>
      <c r="I157" s="63" t="s">
        <v>415</v>
      </c>
      <c r="J157" s="64">
        <v>4</v>
      </c>
      <c r="K157" s="65">
        <v>2</v>
      </c>
      <c r="L157" s="65">
        <v>27</v>
      </c>
      <c r="M157" s="65">
        <v>3</v>
      </c>
      <c r="N157" s="65">
        <v>2</v>
      </c>
      <c r="O157" s="65">
        <v>13</v>
      </c>
      <c r="P157" s="66">
        <v>1</v>
      </c>
      <c r="Q157" s="64">
        <v>14</v>
      </c>
      <c r="R157" s="65">
        <v>129</v>
      </c>
      <c r="S157" s="67">
        <v>174</v>
      </c>
      <c r="T157" s="68">
        <f t="shared" si="12"/>
        <v>904.5</v>
      </c>
      <c r="U157" s="69">
        <v>218.4</v>
      </c>
      <c r="V157" s="70">
        <f t="shared" si="13"/>
        <v>48</v>
      </c>
      <c r="W157" s="70">
        <f t="shared" si="14"/>
        <v>433.5</v>
      </c>
      <c r="X157" s="71">
        <f t="shared" si="15"/>
        <v>288</v>
      </c>
      <c r="Y157" s="72">
        <f t="shared" si="16"/>
        <v>1892.4</v>
      </c>
      <c r="Z157" s="73">
        <f t="shared" si="17"/>
        <v>1892</v>
      </c>
    </row>
    <row r="158" spans="1:26" x14ac:dyDescent="0.3">
      <c r="A158" s="74" t="s">
        <v>355</v>
      </c>
      <c r="B158" s="74" t="s">
        <v>77</v>
      </c>
      <c r="C158" s="74" t="s">
        <v>378</v>
      </c>
      <c r="D158" s="75">
        <v>37836901</v>
      </c>
      <c r="E158" s="61" t="s">
        <v>379</v>
      </c>
      <c r="F158" s="74">
        <v>891568</v>
      </c>
      <c r="G158" s="62" t="s">
        <v>112</v>
      </c>
      <c r="H158" s="62" t="s">
        <v>367</v>
      </c>
      <c r="I158" s="63" t="s">
        <v>416</v>
      </c>
      <c r="J158" s="64">
        <v>4</v>
      </c>
      <c r="K158" s="65">
        <v>0</v>
      </c>
      <c r="L158" s="65">
        <v>37</v>
      </c>
      <c r="M158" s="65">
        <v>0</v>
      </c>
      <c r="N158" s="65">
        <v>0</v>
      </c>
      <c r="O158" s="65">
        <v>12</v>
      </c>
      <c r="P158" s="66">
        <v>2</v>
      </c>
      <c r="Q158" s="64">
        <v>0</v>
      </c>
      <c r="R158" s="65">
        <v>160</v>
      </c>
      <c r="S158" s="67">
        <v>76</v>
      </c>
      <c r="T158" s="68">
        <f t="shared" si="12"/>
        <v>1239.5</v>
      </c>
      <c r="U158" s="69">
        <v>0</v>
      </c>
      <c r="V158" s="70">
        <f t="shared" si="13"/>
        <v>0</v>
      </c>
      <c r="W158" s="70">
        <f t="shared" si="14"/>
        <v>482</v>
      </c>
      <c r="X158" s="71">
        <f t="shared" si="15"/>
        <v>168</v>
      </c>
      <c r="Y158" s="72">
        <f t="shared" si="16"/>
        <v>1889.5</v>
      </c>
      <c r="Z158" s="73">
        <f t="shared" si="17"/>
        <v>1890</v>
      </c>
    </row>
    <row r="159" spans="1:26" x14ac:dyDescent="0.3">
      <c r="A159" s="74" t="s">
        <v>355</v>
      </c>
      <c r="B159" s="74" t="s">
        <v>77</v>
      </c>
      <c r="C159" s="74" t="s">
        <v>378</v>
      </c>
      <c r="D159" s="75">
        <v>37836901</v>
      </c>
      <c r="E159" s="61" t="s">
        <v>379</v>
      </c>
      <c r="F159" s="74">
        <v>161454</v>
      </c>
      <c r="G159" s="62" t="s">
        <v>124</v>
      </c>
      <c r="H159" s="62" t="s">
        <v>367</v>
      </c>
      <c r="I159" s="63" t="s">
        <v>417</v>
      </c>
      <c r="J159" s="64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6">
        <v>0</v>
      </c>
      <c r="Q159" s="64">
        <v>0</v>
      </c>
      <c r="R159" s="65">
        <v>0</v>
      </c>
      <c r="S159" s="67">
        <v>0</v>
      </c>
      <c r="T159" s="68">
        <f t="shared" si="12"/>
        <v>0</v>
      </c>
      <c r="U159" s="69">
        <v>0</v>
      </c>
      <c r="V159" s="70">
        <f t="shared" si="13"/>
        <v>0</v>
      </c>
      <c r="W159" s="70">
        <f t="shared" si="14"/>
        <v>0</v>
      </c>
      <c r="X159" s="71">
        <f t="shared" si="15"/>
        <v>0</v>
      </c>
      <c r="Y159" s="72">
        <f t="shared" si="16"/>
        <v>0</v>
      </c>
      <c r="Z159" s="73">
        <f t="shared" si="17"/>
        <v>0</v>
      </c>
    </row>
    <row r="160" spans="1:26" x14ac:dyDescent="0.3">
      <c r="A160" s="74" t="s">
        <v>355</v>
      </c>
      <c r="B160" s="74" t="s">
        <v>77</v>
      </c>
      <c r="C160" s="74" t="s">
        <v>378</v>
      </c>
      <c r="D160" s="75">
        <v>37836901</v>
      </c>
      <c r="E160" s="61" t="s">
        <v>379</v>
      </c>
      <c r="F160" s="74">
        <v>53638581</v>
      </c>
      <c r="G160" s="62" t="s">
        <v>63</v>
      </c>
      <c r="H160" s="62" t="s">
        <v>418</v>
      </c>
      <c r="I160" s="63" t="s">
        <v>419</v>
      </c>
      <c r="J160" s="64">
        <v>0</v>
      </c>
      <c r="K160" s="65">
        <v>0</v>
      </c>
      <c r="L160" s="65">
        <v>0</v>
      </c>
      <c r="M160" s="65">
        <v>0</v>
      </c>
      <c r="N160" s="65">
        <v>0</v>
      </c>
      <c r="O160" s="65">
        <v>0</v>
      </c>
      <c r="P160" s="66">
        <v>0</v>
      </c>
      <c r="Q160" s="64">
        <v>0</v>
      </c>
      <c r="R160" s="65">
        <v>0</v>
      </c>
      <c r="S160" s="67">
        <v>0</v>
      </c>
      <c r="T160" s="68">
        <f t="shared" si="12"/>
        <v>0</v>
      </c>
      <c r="U160" s="69">
        <v>0</v>
      </c>
      <c r="V160" s="70">
        <f t="shared" si="13"/>
        <v>0</v>
      </c>
      <c r="W160" s="70">
        <f t="shared" si="14"/>
        <v>0</v>
      </c>
      <c r="X160" s="71">
        <f t="shared" si="15"/>
        <v>0</v>
      </c>
      <c r="Y160" s="72">
        <f t="shared" si="16"/>
        <v>0</v>
      </c>
      <c r="Z160" s="73">
        <f t="shared" si="17"/>
        <v>0</v>
      </c>
    </row>
    <row r="161" spans="1:26" x14ac:dyDescent="0.3">
      <c r="A161" s="74" t="s">
        <v>355</v>
      </c>
      <c r="B161" s="74" t="s">
        <v>77</v>
      </c>
      <c r="C161" s="74" t="s">
        <v>378</v>
      </c>
      <c r="D161" s="75">
        <v>37836901</v>
      </c>
      <c r="E161" s="61" t="s">
        <v>379</v>
      </c>
      <c r="F161" s="74">
        <v>36092479</v>
      </c>
      <c r="G161" s="62" t="s">
        <v>420</v>
      </c>
      <c r="H161" s="62" t="s">
        <v>369</v>
      </c>
      <c r="I161" s="63" t="s">
        <v>421</v>
      </c>
      <c r="J161" s="64">
        <v>10</v>
      </c>
      <c r="K161" s="65">
        <v>0</v>
      </c>
      <c r="L161" s="65">
        <v>43</v>
      </c>
      <c r="M161" s="65">
        <v>0</v>
      </c>
      <c r="N161" s="65">
        <v>4</v>
      </c>
      <c r="O161" s="65">
        <v>13</v>
      </c>
      <c r="P161" s="66">
        <v>2</v>
      </c>
      <c r="Q161" s="64">
        <v>42</v>
      </c>
      <c r="R161" s="65">
        <v>433</v>
      </c>
      <c r="S161" s="67">
        <v>110</v>
      </c>
      <c r="T161" s="68">
        <f t="shared" si="12"/>
        <v>1440.5</v>
      </c>
      <c r="U161" s="69">
        <v>181.3</v>
      </c>
      <c r="V161" s="70">
        <f t="shared" si="13"/>
        <v>117</v>
      </c>
      <c r="W161" s="70">
        <f t="shared" si="14"/>
        <v>1041.5</v>
      </c>
      <c r="X161" s="71">
        <f t="shared" si="15"/>
        <v>219</v>
      </c>
      <c r="Y161" s="72">
        <f t="shared" si="16"/>
        <v>2999.3</v>
      </c>
      <c r="Z161" s="73">
        <f t="shared" si="17"/>
        <v>2999</v>
      </c>
    </row>
    <row r="162" spans="1:26" x14ac:dyDescent="0.3">
      <c r="A162" s="74" t="s">
        <v>355</v>
      </c>
      <c r="B162" s="74" t="s">
        <v>77</v>
      </c>
      <c r="C162" s="74" t="s">
        <v>378</v>
      </c>
      <c r="D162" s="75">
        <v>37836901</v>
      </c>
      <c r="E162" s="61" t="s">
        <v>379</v>
      </c>
      <c r="F162" s="74">
        <v>160342</v>
      </c>
      <c r="G162" s="62" t="s">
        <v>92</v>
      </c>
      <c r="H162" s="62" t="s">
        <v>371</v>
      </c>
      <c r="I162" s="63" t="s">
        <v>422</v>
      </c>
      <c r="J162" s="64">
        <v>12</v>
      </c>
      <c r="K162" s="65">
        <v>0</v>
      </c>
      <c r="L162" s="65">
        <v>38</v>
      </c>
      <c r="M162" s="65">
        <v>0</v>
      </c>
      <c r="N162" s="65">
        <v>0</v>
      </c>
      <c r="O162" s="65">
        <v>18</v>
      </c>
      <c r="P162" s="66">
        <v>1</v>
      </c>
      <c r="Q162" s="64">
        <v>0</v>
      </c>
      <c r="R162" s="65">
        <v>378</v>
      </c>
      <c r="S162" s="67">
        <v>71</v>
      </c>
      <c r="T162" s="68">
        <f t="shared" si="12"/>
        <v>1273</v>
      </c>
      <c r="U162" s="69">
        <v>362.2</v>
      </c>
      <c r="V162" s="70">
        <f t="shared" si="13"/>
        <v>0</v>
      </c>
      <c r="W162" s="70">
        <f t="shared" si="14"/>
        <v>999</v>
      </c>
      <c r="X162" s="71">
        <f t="shared" si="15"/>
        <v>133.5</v>
      </c>
      <c r="Y162" s="72">
        <f t="shared" si="16"/>
        <v>2767.7</v>
      </c>
      <c r="Z162" s="73">
        <f t="shared" si="17"/>
        <v>2768</v>
      </c>
    </row>
    <row r="163" spans="1:26" x14ac:dyDescent="0.3">
      <c r="A163" s="60" t="s">
        <v>355</v>
      </c>
      <c r="B163" s="60" t="s">
        <v>77</v>
      </c>
      <c r="C163" s="60" t="s">
        <v>378</v>
      </c>
      <c r="D163" s="75">
        <v>37836901</v>
      </c>
      <c r="E163" s="61" t="s">
        <v>379</v>
      </c>
      <c r="F163" s="60">
        <v>400220</v>
      </c>
      <c r="G163" s="62" t="s">
        <v>126</v>
      </c>
      <c r="H163" s="62" t="s">
        <v>371</v>
      </c>
      <c r="I163" s="63" t="s">
        <v>423</v>
      </c>
      <c r="J163" s="64">
        <v>10</v>
      </c>
      <c r="K163" s="65">
        <v>0</v>
      </c>
      <c r="L163" s="65">
        <v>40</v>
      </c>
      <c r="M163" s="65">
        <v>0</v>
      </c>
      <c r="N163" s="65">
        <v>0</v>
      </c>
      <c r="O163" s="65">
        <v>12</v>
      </c>
      <c r="P163" s="66">
        <v>2</v>
      </c>
      <c r="Q163" s="64">
        <v>0</v>
      </c>
      <c r="R163" s="65">
        <v>393</v>
      </c>
      <c r="S163" s="67">
        <v>116</v>
      </c>
      <c r="T163" s="68">
        <f t="shared" si="12"/>
        <v>1340</v>
      </c>
      <c r="U163" s="69">
        <v>0</v>
      </c>
      <c r="V163" s="70">
        <f t="shared" si="13"/>
        <v>0</v>
      </c>
      <c r="W163" s="70">
        <f t="shared" si="14"/>
        <v>948</v>
      </c>
      <c r="X163" s="71">
        <f t="shared" si="15"/>
        <v>228</v>
      </c>
      <c r="Y163" s="72">
        <f t="shared" si="16"/>
        <v>2516</v>
      </c>
      <c r="Z163" s="73">
        <f t="shared" si="17"/>
        <v>2516</v>
      </c>
    </row>
    <row r="164" spans="1:26" x14ac:dyDescent="0.3">
      <c r="A164" s="74" t="s">
        <v>355</v>
      </c>
      <c r="B164" s="74" t="s">
        <v>77</v>
      </c>
      <c r="C164" s="74" t="s">
        <v>378</v>
      </c>
      <c r="D164" s="75">
        <v>37836901</v>
      </c>
      <c r="E164" s="61" t="s">
        <v>379</v>
      </c>
      <c r="F164" s="74">
        <v>351997</v>
      </c>
      <c r="G164" s="62" t="s">
        <v>424</v>
      </c>
      <c r="H164" s="62" t="s">
        <v>371</v>
      </c>
      <c r="I164" s="63" t="s">
        <v>425</v>
      </c>
      <c r="J164" s="64">
        <v>6</v>
      </c>
      <c r="K164" s="65">
        <v>0</v>
      </c>
      <c r="L164" s="65">
        <v>33</v>
      </c>
      <c r="M164" s="65">
        <v>0</v>
      </c>
      <c r="N164" s="65">
        <v>1</v>
      </c>
      <c r="O164" s="65">
        <v>11</v>
      </c>
      <c r="P164" s="66">
        <v>2</v>
      </c>
      <c r="Q164" s="64">
        <v>8</v>
      </c>
      <c r="R164" s="65">
        <v>116</v>
      </c>
      <c r="S164" s="67">
        <v>48</v>
      </c>
      <c r="T164" s="68">
        <f t="shared" si="12"/>
        <v>1105.5</v>
      </c>
      <c r="U164" s="69">
        <v>0</v>
      </c>
      <c r="V164" s="70">
        <f t="shared" si="13"/>
        <v>25.5</v>
      </c>
      <c r="W164" s="70">
        <f t="shared" si="14"/>
        <v>380.5</v>
      </c>
      <c r="X164" s="71">
        <f t="shared" si="15"/>
        <v>126</v>
      </c>
      <c r="Y164" s="72">
        <f t="shared" si="16"/>
        <v>1637.5</v>
      </c>
      <c r="Z164" s="73">
        <f t="shared" si="17"/>
        <v>1638</v>
      </c>
    </row>
    <row r="165" spans="1:26" x14ac:dyDescent="0.3">
      <c r="A165" s="74" t="s">
        <v>355</v>
      </c>
      <c r="B165" s="74" t="s">
        <v>77</v>
      </c>
      <c r="C165" s="74" t="s">
        <v>378</v>
      </c>
      <c r="D165" s="75">
        <v>37836901</v>
      </c>
      <c r="E165" s="61" t="s">
        <v>379</v>
      </c>
      <c r="F165" s="74">
        <v>17050456</v>
      </c>
      <c r="G165" s="62" t="s">
        <v>99</v>
      </c>
      <c r="H165" s="62" t="s">
        <v>426</v>
      </c>
      <c r="I165" s="63" t="s">
        <v>427</v>
      </c>
      <c r="J165" s="64">
        <v>6</v>
      </c>
      <c r="K165" s="65">
        <v>0</v>
      </c>
      <c r="L165" s="65">
        <v>31</v>
      </c>
      <c r="M165" s="65">
        <v>0</v>
      </c>
      <c r="N165" s="65">
        <v>1</v>
      </c>
      <c r="O165" s="65">
        <v>16</v>
      </c>
      <c r="P165" s="66">
        <v>1</v>
      </c>
      <c r="Q165" s="64">
        <v>35</v>
      </c>
      <c r="R165" s="65">
        <v>211</v>
      </c>
      <c r="S165" s="67">
        <v>43</v>
      </c>
      <c r="T165" s="68">
        <f t="shared" si="12"/>
        <v>1038.5</v>
      </c>
      <c r="U165" s="69">
        <v>95.6</v>
      </c>
      <c r="V165" s="70">
        <f t="shared" si="13"/>
        <v>66</v>
      </c>
      <c r="W165" s="70">
        <f t="shared" si="14"/>
        <v>638</v>
      </c>
      <c r="X165" s="71">
        <f t="shared" si="15"/>
        <v>91.5</v>
      </c>
      <c r="Y165" s="72">
        <f t="shared" si="16"/>
        <v>1929.6</v>
      </c>
      <c r="Z165" s="73">
        <f t="shared" si="17"/>
        <v>1930</v>
      </c>
    </row>
    <row r="166" spans="1:26" x14ac:dyDescent="0.3">
      <c r="A166" s="74" t="s">
        <v>355</v>
      </c>
      <c r="B166" s="74" t="s">
        <v>77</v>
      </c>
      <c r="C166" s="74" t="s">
        <v>378</v>
      </c>
      <c r="D166" s="75">
        <v>37836901</v>
      </c>
      <c r="E166" s="61" t="s">
        <v>379</v>
      </c>
      <c r="F166" s="74">
        <v>53638611</v>
      </c>
      <c r="G166" s="62" t="s">
        <v>63</v>
      </c>
      <c r="H166" s="62" t="s">
        <v>428</v>
      </c>
      <c r="I166" s="63" t="s">
        <v>429</v>
      </c>
      <c r="J166" s="64">
        <v>17</v>
      </c>
      <c r="K166" s="65">
        <v>0</v>
      </c>
      <c r="L166" s="65">
        <v>80</v>
      </c>
      <c r="M166" s="65">
        <v>0</v>
      </c>
      <c r="N166" s="65">
        <v>1</v>
      </c>
      <c r="O166" s="65">
        <v>24</v>
      </c>
      <c r="P166" s="66">
        <v>3</v>
      </c>
      <c r="Q166" s="64">
        <v>2</v>
      </c>
      <c r="R166" s="65">
        <v>615</v>
      </c>
      <c r="S166" s="67">
        <v>157</v>
      </c>
      <c r="T166" s="68">
        <f t="shared" si="12"/>
        <v>2680</v>
      </c>
      <c r="U166" s="69">
        <v>787</v>
      </c>
      <c r="V166" s="70">
        <f t="shared" si="13"/>
        <v>16.5</v>
      </c>
      <c r="W166" s="70">
        <f t="shared" si="14"/>
        <v>1554</v>
      </c>
      <c r="X166" s="71">
        <f t="shared" si="15"/>
        <v>316.5</v>
      </c>
      <c r="Y166" s="72">
        <f t="shared" si="16"/>
        <v>5354</v>
      </c>
      <c r="Z166" s="73">
        <f t="shared" si="17"/>
        <v>5354</v>
      </c>
    </row>
    <row r="167" spans="1:26" x14ac:dyDescent="0.3">
      <c r="A167" s="74" t="s">
        <v>355</v>
      </c>
      <c r="B167" s="74" t="s">
        <v>77</v>
      </c>
      <c r="C167" s="74" t="s">
        <v>378</v>
      </c>
      <c r="D167" s="75">
        <v>37836901</v>
      </c>
      <c r="E167" s="61" t="s">
        <v>379</v>
      </c>
      <c r="F167" s="74">
        <v>160369</v>
      </c>
      <c r="G167" s="62" t="s">
        <v>430</v>
      </c>
      <c r="H167" s="62" t="s">
        <v>431</v>
      </c>
      <c r="I167" s="63" t="s">
        <v>432</v>
      </c>
      <c r="J167" s="64">
        <v>10</v>
      </c>
      <c r="K167" s="65">
        <v>0</v>
      </c>
      <c r="L167" s="65">
        <v>16</v>
      </c>
      <c r="M167" s="65">
        <v>0</v>
      </c>
      <c r="N167" s="65">
        <v>1</v>
      </c>
      <c r="O167" s="65">
        <v>11</v>
      </c>
      <c r="P167" s="66">
        <v>0</v>
      </c>
      <c r="Q167" s="64">
        <v>2</v>
      </c>
      <c r="R167" s="65">
        <v>144</v>
      </c>
      <c r="S167" s="67">
        <v>0</v>
      </c>
      <c r="T167" s="68">
        <f t="shared" si="12"/>
        <v>536</v>
      </c>
      <c r="U167" s="69">
        <v>38.39</v>
      </c>
      <c r="V167" s="70">
        <f t="shared" si="13"/>
        <v>16.5</v>
      </c>
      <c r="W167" s="70">
        <f t="shared" si="14"/>
        <v>436.5</v>
      </c>
      <c r="X167" s="71">
        <f t="shared" si="15"/>
        <v>0</v>
      </c>
      <c r="Y167" s="72">
        <f t="shared" si="16"/>
        <v>1027.3899999999999</v>
      </c>
      <c r="Z167" s="73">
        <f t="shared" si="17"/>
        <v>1027</v>
      </c>
    </row>
    <row r="168" spans="1:26" x14ac:dyDescent="0.3">
      <c r="A168" s="74" t="s">
        <v>355</v>
      </c>
      <c r="B168" s="74" t="s">
        <v>77</v>
      </c>
      <c r="C168" s="74" t="s">
        <v>378</v>
      </c>
      <c r="D168" s="75">
        <v>37836901</v>
      </c>
      <c r="E168" s="61" t="s">
        <v>379</v>
      </c>
      <c r="F168" s="74">
        <v>893137</v>
      </c>
      <c r="G168" s="62" t="s">
        <v>433</v>
      </c>
      <c r="H168" s="62" t="s">
        <v>431</v>
      </c>
      <c r="I168" s="63" t="s">
        <v>434</v>
      </c>
      <c r="J168" s="64">
        <v>6</v>
      </c>
      <c r="K168" s="65">
        <v>0</v>
      </c>
      <c r="L168" s="65">
        <v>36</v>
      </c>
      <c r="M168" s="65">
        <v>0</v>
      </c>
      <c r="N168" s="65">
        <v>0</v>
      </c>
      <c r="O168" s="65">
        <v>13</v>
      </c>
      <c r="P168" s="66">
        <v>2</v>
      </c>
      <c r="Q168" s="64">
        <v>0</v>
      </c>
      <c r="R168" s="65">
        <v>254</v>
      </c>
      <c r="S168" s="67">
        <v>112</v>
      </c>
      <c r="T168" s="68">
        <f t="shared" si="12"/>
        <v>1206</v>
      </c>
      <c r="U168" s="69">
        <v>0</v>
      </c>
      <c r="V168" s="70">
        <f t="shared" si="13"/>
        <v>0</v>
      </c>
      <c r="W168" s="70">
        <f t="shared" si="14"/>
        <v>683.5</v>
      </c>
      <c r="X168" s="71">
        <f t="shared" si="15"/>
        <v>222</v>
      </c>
      <c r="Y168" s="72">
        <f t="shared" si="16"/>
        <v>2111.5</v>
      </c>
      <c r="Z168" s="73">
        <f t="shared" si="17"/>
        <v>2112</v>
      </c>
    </row>
    <row r="169" spans="1:26" x14ac:dyDescent="0.3">
      <c r="A169" s="74" t="s">
        <v>355</v>
      </c>
      <c r="B169" s="74" t="s">
        <v>77</v>
      </c>
      <c r="C169" s="74" t="s">
        <v>378</v>
      </c>
      <c r="D169" s="75">
        <v>37836901</v>
      </c>
      <c r="E169" s="61" t="s">
        <v>379</v>
      </c>
      <c r="F169" s="74">
        <v>607347</v>
      </c>
      <c r="G169" s="62" t="s">
        <v>97</v>
      </c>
      <c r="H169" s="62" t="s">
        <v>431</v>
      </c>
      <c r="I169" s="63" t="s">
        <v>435</v>
      </c>
      <c r="J169" s="64">
        <v>7</v>
      </c>
      <c r="K169" s="65">
        <v>0</v>
      </c>
      <c r="L169" s="65">
        <v>26</v>
      </c>
      <c r="M169" s="65">
        <v>0</v>
      </c>
      <c r="N169" s="65">
        <v>2</v>
      </c>
      <c r="O169" s="65">
        <v>7</v>
      </c>
      <c r="P169" s="66">
        <v>0</v>
      </c>
      <c r="Q169" s="64">
        <v>47</v>
      </c>
      <c r="R169" s="65">
        <v>173</v>
      </c>
      <c r="S169" s="67">
        <v>0</v>
      </c>
      <c r="T169" s="68">
        <f t="shared" si="12"/>
        <v>871</v>
      </c>
      <c r="U169" s="69">
        <v>1385.95</v>
      </c>
      <c r="V169" s="70">
        <f t="shared" si="13"/>
        <v>97.5</v>
      </c>
      <c r="W169" s="70">
        <f t="shared" si="14"/>
        <v>440.5</v>
      </c>
      <c r="X169" s="71">
        <f t="shared" si="15"/>
        <v>0</v>
      </c>
      <c r="Y169" s="72">
        <f t="shared" si="16"/>
        <v>2794.95</v>
      </c>
      <c r="Z169" s="73">
        <f t="shared" si="17"/>
        <v>2795</v>
      </c>
    </row>
    <row r="170" spans="1:26" x14ac:dyDescent="0.3">
      <c r="A170" s="74" t="s">
        <v>355</v>
      </c>
      <c r="B170" s="74" t="s">
        <v>77</v>
      </c>
      <c r="C170" s="74" t="s">
        <v>378</v>
      </c>
      <c r="D170" s="75">
        <v>37836901</v>
      </c>
      <c r="E170" s="61" t="s">
        <v>379</v>
      </c>
      <c r="F170" s="74">
        <v>160466</v>
      </c>
      <c r="G170" s="62" t="s">
        <v>436</v>
      </c>
      <c r="H170" s="62" t="s">
        <v>188</v>
      </c>
      <c r="I170" s="63" t="s">
        <v>437</v>
      </c>
      <c r="J170" s="64">
        <v>26</v>
      </c>
      <c r="K170" s="65">
        <v>0</v>
      </c>
      <c r="L170" s="65">
        <v>109</v>
      </c>
      <c r="M170" s="65">
        <v>0</v>
      </c>
      <c r="N170" s="65">
        <v>3</v>
      </c>
      <c r="O170" s="65">
        <v>40</v>
      </c>
      <c r="P170" s="66">
        <v>3</v>
      </c>
      <c r="Q170" s="64">
        <v>19</v>
      </c>
      <c r="R170" s="65">
        <v>488</v>
      </c>
      <c r="S170" s="67">
        <v>232</v>
      </c>
      <c r="T170" s="68">
        <f t="shared" si="12"/>
        <v>3651.5</v>
      </c>
      <c r="U170" s="69">
        <v>0</v>
      </c>
      <c r="V170" s="70">
        <f t="shared" si="13"/>
        <v>69</v>
      </c>
      <c r="W170" s="70">
        <f t="shared" si="14"/>
        <v>1516</v>
      </c>
      <c r="X170" s="71">
        <f t="shared" si="15"/>
        <v>429</v>
      </c>
      <c r="Y170" s="72">
        <f t="shared" si="16"/>
        <v>5665.5</v>
      </c>
      <c r="Z170" s="73">
        <f t="shared" si="17"/>
        <v>5666</v>
      </c>
    </row>
    <row r="171" spans="1:26" x14ac:dyDescent="0.3">
      <c r="A171" s="74" t="s">
        <v>355</v>
      </c>
      <c r="B171" s="74" t="s">
        <v>77</v>
      </c>
      <c r="C171" s="74" t="s">
        <v>378</v>
      </c>
      <c r="D171" s="75">
        <v>37836901</v>
      </c>
      <c r="E171" s="61" t="s">
        <v>379</v>
      </c>
      <c r="F171" s="74">
        <v>162001</v>
      </c>
      <c r="G171" s="62" t="s">
        <v>126</v>
      </c>
      <c r="H171" s="62" t="s">
        <v>188</v>
      </c>
      <c r="I171" s="63" t="s">
        <v>438</v>
      </c>
      <c r="J171" s="64">
        <v>16</v>
      </c>
      <c r="K171" s="65">
        <v>0</v>
      </c>
      <c r="L171" s="65">
        <v>62</v>
      </c>
      <c r="M171" s="65">
        <v>0</v>
      </c>
      <c r="N171" s="65">
        <v>0</v>
      </c>
      <c r="O171" s="65">
        <v>17</v>
      </c>
      <c r="P171" s="66">
        <v>1</v>
      </c>
      <c r="Q171" s="64">
        <v>0</v>
      </c>
      <c r="R171" s="65">
        <v>528</v>
      </c>
      <c r="S171" s="67">
        <v>195</v>
      </c>
      <c r="T171" s="68">
        <f t="shared" si="12"/>
        <v>2077</v>
      </c>
      <c r="U171" s="69">
        <v>53.6</v>
      </c>
      <c r="V171" s="70">
        <f t="shared" si="13"/>
        <v>0</v>
      </c>
      <c r="W171" s="70">
        <f t="shared" si="14"/>
        <v>1285.5</v>
      </c>
      <c r="X171" s="71">
        <f t="shared" si="15"/>
        <v>319.5</v>
      </c>
      <c r="Y171" s="72">
        <f t="shared" si="16"/>
        <v>3735.6</v>
      </c>
      <c r="Z171" s="73">
        <f t="shared" si="17"/>
        <v>3736</v>
      </c>
    </row>
    <row r="172" spans="1:26" x14ac:dyDescent="0.3">
      <c r="A172" s="74" t="s">
        <v>355</v>
      </c>
      <c r="B172" s="74" t="s">
        <v>77</v>
      </c>
      <c r="C172" s="74" t="s">
        <v>378</v>
      </c>
      <c r="D172" s="75">
        <v>37836901</v>
      </c>
      <c r="E172" s="61" t="s">
        <v>379</v>
      </c>
      <c r="F172" s="74">
        <v>53242599</v>
      </c>
      <c r="G172" s="62" t="s">
        <v>63</v>
      </c>
      <c r="H172" s="62" t="s">
        <v>188</v>
      </c>
      <c r="I172" s="63" t="s">
        <v>439</v>
      </c>
      <c r="J172" s="64">
        <v>18</v>
      </c>
      <c r="K172" s="65">
        <v>0</v>
      </c>
      <c r="L172" s="65">
        <v>55</v>
      </c>
      <c r="M172" s="65">
        <f>0</f>
        <v>0</v>
      </c>
      <c r="N172" s="65">
        <v>3</v>
      </c>
      <c r="O172" s="65">
        <v>24</v>
      </c>
      <c r="P172" s="66">
        <v>1</v>
      </c>
      <c r="Q172" s="64">
        <v>34</v>
      </c>
      <c r="R172" s="65">
        <v>466</v>
      </c>
      <c r="S172" s="67">
        <v>87</v>
      </c>
      <c r="T172" s="68">
        <f t="shared" si="12"/>
        <v>1842.5</v>
      </c>
      <c r="U172" s="69">
        <v>0</v>
      </c>
      <c r="V172" s="70">
        <f t="shared" si="13"/>
        <v>91.5</v>
      </c>
      <c r="W172" s="70">
        <f t="shared" si="14"/>
        <v>1256</v>
      </c>
      <c r="X172" s="71">
        <f t="shared" si="15"/>
        <v>157.5</v>
      </c>
      <c r="Y172" s="72">
        <f t="shared" si="16"/>
        <v>3347.5</v>
      </c>
      <c r="Z172" s="73">
        <f t="shared" si="17"/>
        <v>3348</v>
      </c>
    </row>
    <row r="173" spans="1:26" x14ac:dyDescent="0.3">
      <c r="A173" s="74" t="s">
        <v>355</v>
      </c>
      <c r="B173" s="74" t="s">
        <v>77</v>
      </c>
      <c r="C173" s="74" t="s">
        <v>378</v>
      </c>
      <c r="D173" s="75">
        <v>37836901</v>
      </c>
      <c r="E173" s="61" t="s">
        <v>379</v>
      </c>
      <c r="F173" s="74">
        <v>17053676</v>
      </c>
      <c r="G173" s="62" t="s">
        <v>440</v>
      </c>
      <c r="H173" s="62" t="s">
        <v>188</v>
      </c>
      <c r="I173" s="63" t="s">
        <v>441</v>
      </c>
      <c r="J173" s="64">
        <v>5</v>
      </c>
      <c r="K173" s="65">
        <v>0</v>
      </c>
      <c r="L173" s="65">
        <v>38</v>
      </c>
      <c r="M173" s="65">
        <v>0</v>
      </c>
      <c r="N173" s="65">
        <v>0</v>
      </c>
      <c r="O173" s="65">
        <v>12</v>
      </c>
      <c r="P173" s="66">
        <v>1</v>
      </c>
      <c r="Q173" s="64">
        <v>0</v>
      </c>
      <c r="R173" s="65">
        <v>232</v>
      </c>
      <c r="S173" s="67">
        <v>72</v>
      </c>
      <c r="T173" s="68">
        <f t="shared" si="12"/>
        <v>1273</v>
      </c>
      <c r="U173" s="69">
        <v>237.4</v>
      </c>
      <c r="V173" s="70">
        <f t="shared" si="13"/>
        <v>0</v>
      </c>
      <c r="W173" s="70">
        <f t="shared" si="14"/>
        <v>626</v>
      </c>
      <c r="X173" s="71">
        <f t="shared" si="15"/>
        <v>135</v>
      </c>
      <c r="Y173" s="72">
        <f t="shared" si="16"/>
        <v>2271.4</v>
      </c>
      <c r="Z173" s="73">
        <f t="shared" si="17"/>
        <v>2271</v>
      </c>
    </row>
    <row r="174" spans="1:26" x14ac:dyDescent="0.3">
      <c r="A174" s="74" t="s">
        <v>355</v>
      </c>
      <c r="B174" s="74" t="s">
        <v>77</v>
      </c>
      <c r="C174" s="74" t="s">
        <v>378</v>
      </c>
      <c r="D174" s="75">
        <v>37836901</v>
      </c>
      <c r="E174" s="61" t="s">
        <v>379</v>
      </c>
      <c r="F174" s="74">
        <v>17055385</v>
      </c>
      <c r="G174" s="62" t="s">
        <v>99</v>
      </c>
      <c r="H174" s="62" t="s">
        <v>188</v>
      </c>
      <c r="I174" s="63" t="s">
        <v>442</v>
      </c>
      <c r="J174" s="64">
        <v>13</v>
      </c>
      <c r="K174" s="65">
        <v>0</v>
      </c>
      <c r="L174" s="65">
        <v>58</v>
      </c>
      <c r="M174" s="65">
        <v>0</v>
      </c>
      <c r="N174" s="65">
        <v>0</v>
      </c>
      <c r="O174" s="65">
        <v>27</v>
      </c>
      <c r="P174" s="66">
        <v>1</v>
      </c>
      <c r="Q174" s="64">
        <v>0</v>
      </c>
      <c r="R174" s="65">
        <v>478</v>
      </c>
      <c r="S174" s="67">
        <v>55</v>
      </c>
      <c r="T174" s="68">
        <f t="shared" si="12"/>
        <v>1943</v>
      </c>
      <c r="U174" s="69">
        <v>470.1</v>
      </c>
      <c r="V174" s="70">
        <f t="shared" si="13"/>
        <v>0</v>
      </c>
      <c r="W174" s="70">
        <f t="shared" si="14"/>
        <v>1320.5</v>
      </c>
      <c r="X174" s="71">
        <f t="shared" si="15"/>
        <v>109.5</v>
      </c>
      <c r="Y174" s="72">
        <f t="shared" si="16"/>
        <v>3843.1</v>
      </c>
      <c r="Z174" s="73">
        <f t="shared" si="17"/>
        <v>3843</v>
      </c>
    </row>
    <row r="175" spans="1:26" x14ac:dyDescent="0.3">
      <c r="A175" s="74" t="s">
        <v>355</v>
      </c>
      <c r="B175" s="74" t="s">
        <v>77</v>
      </c>
      <c r="C175" s="74" t="s">
        <v>378</v>
      </c>
      <c r="D175" s="75">
        <v>37836901</v>
      </c>
      <c r="E175" s="61" t="s">
        <v>379</v>
      </c>
      <c r="F175" s="74">
        <v>893412</v>
      </c>
      <c r="G175" s="62" t="s">
        <v>400</v>
      </c>
      <c r="H175" s="62" t="s">
        <v>188</v>
      </c>
      <c r="I175" s="63" t="s">
        <v>443</v>
      </c>
      <c r="J175" s="64">
        <v>12</v>
      </c>
      <c r="K175" s="65">
        <v>0</v>
      </c>
      <c r="L175" s="65">
        <v>65</v>
      </c>
      <c r="M175" s="65">
        <v>0</v>
      </c>
      <c r="N175" s="65">
        <v>1</v>
      </c>
      <c r="O175" s="65">
        <v>26</v>
      </c>
      <c r="P175" s="66">
        <v>2</v>
      </c>
      <c r="Q175" s="64">
        <v>3</v>
      </c>
      <c r="R175" s="65">
        <v>540</v>
      </c>
      <c r="S175" s="67">
        <v>226</v>
      </c>
      <c r="T175" s="68">
        <f t="shared" si="12"/>
        <v>2177.5</v>
      </c>
      <c r="U175" s="69">
        <v>150.80000000000001</v>
      </c>
      <c r="V175" s="70">
        <f t="shared" si="13"/>
        <v>18</v>
      </c>
      <c r="W175" s="70">
        <f t="shared" si="14"/>
        <v>1431</v>
      </c>
      <c r="X175" s="71">
        <f t="shared" si="15"/>
        <v>393</v>
      </c>
      <c r="Y175" s="72">
        <f t="shared" si="16"/>
        <v>4170.3</v>
      </c>
      <c r="Z175" s="73">
        <f t="shared" si="17"/>
        <v>4170</v>
      </c>
    </row>
    <row r="176" spans="1:26" x14ac:dyDescent="0.3">
      <c r="A176" s="74" t="s">
        <v>355</v>
      </c>
      <c r="B176" s="74" t="s">
        <v>77</v>
      </c>
      <c r="C176" s="74" t="s">
        <v>378</v>
      </c>
      <c r="D176" s="75">
        <v>37836901</v>
      </c>
      <c r="E176" s="61" t="s">
        <v>379</v>
      </c>
      <c r="F176" s="74">
        <v>162451</v>
      </c>
      <c r="G176" s="62" t="s">
        <v>444</v>
      </c>
      <c r="H176" s="62" t="s">
        <v>188</v>
      </c>
      <c r="I176" s="63" t="s">
        <v>445</v>
      </c>
      <c r="J176" s="64">
        <v>4</v>
      </c>
      <c r="K176" s="65">
        <v>0</v>
      </c>
      <c r="L176" s="65">
        <v>27</v>
      </c>
      <c r="M176" s="65">
        <v>0</v>
      </c>
      <c r="N176" s="65">
        <v>0</v>
      </c>
      <c r="O176" s="65">
        <v>12</v>
      </c>
      <c r="P176" s="66">
        <v>0</v>
      </c>
      <c r="Q176" s="64">
        <v>0</v>
      </c>
      <c r="R176" s="65">
        <v>290</v>
      </c>
      <c r="S176" s="67">
        <v>0</v>
      </c>
      <c r="T176" s="68">
        <f t="shared" si="12"/>
        <v>904.5</v>
      </c>
      <c r="U176" s="69">
        <v>446.65</v>
      </c>
      <c r="V176" s="70">
        <f t="shared" si="13"/>
        <v>0</v>
      </c>
      <c r="W176" s="70">
        <f t="shared" si="14"/>
        <v>742</v>
      </c>
      <c r="X176" s="71">
        <f t="shared" si="15"/>
        <v>0</v>
      </c>
      <c r="Y176" s="72">
        <f t="shared" si="16"/>
        <v>2093.15</v>
      </c>
      <c r="Z176" s="73">
        <f t="shared" si="17"/>
        <v>2093</v>
      </c>
    </row>
    <row r="177" spans="1:26" x14ac:dyDescent="0.3">
      <c r="A177" s="74" t="s">
        <v>355</v>
      </c>
      <c r="B177" s="74" t="s">
        <v>77</v>
      </c>
      <c r="C177" s="74" t="s">
        <v>378</v>
      </c>
      <c r="D177" s="75">
        <v>37836901</v>
      </c>
      <c r="E177" s="61" t="s">
        <v>379</v>
      </c>
      <c r="F177" s="74">
        <v>491861</v>
      </c>
      <c r="G177" s="62" t="s">
        <v>141</v>
      </c>
      <c r="H177" s="62" t="s">
        <v>188</v>
      </c>
      <c r="I177" s="63" t="s">
        <v>446</v>
      </c>
      <c r="J177" s="64">
        <v>13</v>
      </c>
      <c r="K177" s="65">
        <v>0</v>
      </c>
      <c r="L177" s="65">
        <v>84</v>
      </c>
      <c r="M177" s="65">
        <v>0</v>
      </c>
      <c r="N177" s="65">
        <v>0</v>
      </c>
      <c r="O177" s="65">
        <v>19</v>
      </c>
      <c r="P177" s="66">
        <v>1</v>
      </c>
      <c r="Q177" s="64">
        <v>0</v>
      </c>
      <c r="R177" s="65">
        <v>683</v>
      </c>
      <c r="S177" s="67">
        <v>141</v>
      </c>
      <c r="T177" s="68">
        <f t="shared" si="12"/>
        <v>2814</v>
      </c>
      <c r="U177" s="69">
        <v>0</v>
      </c>
      <c r="V177" s="70">
        <f t="shared" si="13"/>
        <v>0</v>
      </c>
      <c r="W177" s="70">
        <f t="shared" si="14"/>
        <v>1622.5</v>
      </c>
      <c r="X177" s="71">
        <f t="shared" si="15"/>
        <v>238.5</v>
      </c>
      <c r="Y177" s="72">
        <f t="shared" si="16"/>
        <v>4675</v>
      </c>
      <c r="Z177" s="73">
        <f t="shared" si="17"/>
        <v>4675</v>
      </c>
    </row>
    <row r="178" spans="1:26" x14ac:dyDescent="0.3">
      <c r="A178" s="74" t="s">
        <v>355</v>
      </c>
      <c r="B178" s="74" t="s">
        <v>77</v>
      </c>
      <c r="C178" s="74" t="s">
        <v>378</v>
      </c>
      <c r="D178" s="75">
        <v>37836901</v>
      </c>
      <c r="E178" s="61" t="s">
        <v>379</v>
      </c>
      <c r="F178" s="74">
        <v>399817</v>
      </c>
      <c r="G178" s="62" t="s">
        <v>447</v>
      </c>
      <c r="H178" s="62" t="s">
        <v>188</v>
      </c>
      <c r="I178" s="63" t="s">
        <v>448</v>
      </c>
      <c r="J178" s="64">
        <v>7</v>
      </c>
      <c r="K178" s="65">
        <v>0</v>
      </c>
      <c r="L178" s="65">
        <v>47</v>
      </c>
      <c r="M178" s="65">
        <v>0</v>
      </c>
      <c r="N178" s="65">
        <v>0</v>
      </c>
      <c r="O178" s="65">
        <v>9</v>
      </c>
      <c r="P178" s="66">
        <v>2</v>
      </c>
      <c r="Q178" s="64">
        <v>0</v>
      </c>
      <c r="R178" s="65">
        <v>344</v>
      </c>
      <c r="S178" s="67">
        <v>179</v>
      </c>
      <c r="T178" s="68">
        <f t="shared" si="12"/>
        <v>1574.5</v>
      </c>
      <c r="U178" s="69">
        <v>0</v>
      </c>
      <c r="V178" s="70">
        <f t="shared" si="13"/>
        <v>0</v>
      </c>
      <c r="W178" s="70">
        <f t="shared" si="14"/>
        <v>809.5</v>
      </c>
      <c r="X178" s="71">
        <f t="shared" si="15"/>
        <v>322.5</v>
      </c>
      <c r="Y178" s="72">
        <f t="shared" si="16"/>
        <v>2706.5</v>
      </c>
      <c r="Z178" s="73">
        <f t="shared" si="17"/>
        <v>2707</v>
      </c>
    </row>
    <row r="179" spans="1:26" x14ac:dyDescent="0.3">
      <c r="A179" s="74" t="s">
        <v>355</v>
      </c>
      <c r="B179" s="74" t="s">
        <v>77</v>
      </c>
      <c r="C179" s="74" t="s">
        <v>378</v>
      </c>
      <c r="D179" s="75">
        <v>37836901</v>
      </c>
      <c r="E179" s="61" t="s">
        <v>379</v>
      </c>
      <c r="F179" s="74">
        <v>36082058</v>
      </c>
      <c r="G179" s="62" t="s">
        <v>449</v>
      </c>
      <c r="H179" s="62" t="s">
        <v>188</v>
      </c>
      <c r="I179" s="63" t="s">
        <v>450</v>
      </c>
      <c r="J179" s="64">
        <v>11</v>
      </c>
      <c r="K179" s="65">
        <v>0</v>
      </c>
      <c r="L179" s="65">
        <v>51</v>
      </c>
      <c r="M179" s="65">
        <v>0</v>
      </c>
      <c r="N179" s="65">
        <v>0</v>
      </c>
      <c r="O179" s="65">
        <v>17</v>
      </c>
      <c r="P179" s="66">
        <v>0</v>
      </c>
      <c r="Q179" s="64">
        <v>0</v>
      </c>
      <c r="R179" s="65">
        <v>557</v>
      </c>
      <c r="S179" s="67">
        <v>0</v>
      </c>
      <c r="T179" s="68">
        <f t="shared" si="12"/>
        <v>1708.5</v>
      </c>
      <c r="U179" s="69">
        <v>109.2</v>
      </c>
      <c r="V179" s="70">
        <f t="shared" si="13"/>
        <v>0</v>
      </c>
      <c r="W179" s="70">
        <f t="shared" si="14"/>
        <v>1343.5</v>
      </c>
      <c r="X179" s="71">
        <f t="shared" si="15"/>
        <v>0</v>
      </c>
      <c r="Y179" s="72">
        <f t="shared" si="16"/>
        <v>3161.2</v>
      </c>
      <c r="Z179" s="73">
        <f t="shared" si="17"/>
        <v>3161</v>
      </c>
    </row>
    <row r="180" spans="1:26" x14ac:dyDescent="0.3">
      <c r="A180" s="74" t="s">
        <v>355</v>
      </c>
      <c r="B180" s="74" t="s">
        <v>77</v>
      </c>
      <c r="C180" s="74" t="s">
        <v>378</v>
      </c>
      <c r="D180" s="75">
        <v>37836901</v>
      </c>
      <c r="E180" s="61" t="s">
        <v>379</v>
      </c>
      <c r="F180" s="74">
        <v>607371</v>
      </c>
      <c r="G180" s="62" t="s">
        <v>97</v>
      </c>
      <c r="H180" s="62" t="s">
        <v>188</v>
      </c>
      <c r="I180" s="63" t="s">
        <v>451</v>
      </c>
      <c r="J180" s="64">
        <v>17</v>
      </c>
      <c r="K180" s="65">
        <v>0</v>
      </c>
      <c r="L180" s="65">
        <v>87</v>
      </c>
      <c r="M180" s="65">
        <v>0</v>
      </c>
      <c r="N180" s="65">
        <v>0</v>
      </c>
      <c r="O180" s="65">
        <v>24</v>
      </c>
      <c r="P180" s="66">
        <v>1</v>
      </c>
      <c r="Q180" s="64">
        <v>0</v>
      </c>
      <c r="R180" s="65">
        <v>634</v>
      </c>
      <c r="S180" s="67">
        <v>172</v>
      </c>
      <c r="T180" s="68">
        <f t="shared" si="12"/>
        <v>2914.5</v>
      </c>
      <c r="U180" s="69">
        <v>2229.9</v>
      </c>
      <c r="V180" s="70">
        <f t="shared" si="13"/>
        <v>0</v>
      </c>
      <c r="W180" s="70">
        <f t="shared" si="14"/>
        <v>1592</v>
      </c>
      <c r="X180" s="71">
        <f t="shared" si="15"/>
        <v>285</v>
      </c>
      <c r="Y180" s="72">
        <f t="shared" si="16"/>
        <v>7021.4</v>
      </c>
      <c r="Z180" s="73">
        <f t="shared" si="17"/>
        <v>7021</v>
      </c>
    </row>
    <row r="181" spans="1:26" x14ac:dyDescent="0.3">
      <c r="A181" s="74" t="s">
        <v>355</v>
      </c>
      <c r="B181" s="74" t="s">
        <v>179</v>
      </c>
      <c r="C181" s="74" t="s">
        <v>452</v>
      </c>
      <c r="D181" s="74">
        <v>419702</v>
      </c>
      <c r="E181" s="62" t="s">
        <v>453</v>
      </c>
      <c r="F181" s="74">
        <v>42040655</v>
      </c>
      <c r="G181" s="62" t="s">
        <v>454</v>
      </c>
      <c r="H181" s="62" t="s">
        <v>455</v>
      </c>
      <c r="I181" s="63" t="s">
        <v>456</v>
      </c>
      <c r="J181" s="64">
        <v>6</v>
      </c>
      <c r="K181" s="65">
        <v>0</v>
      </c>
      <c r="L181" s="65">
        <v>9</v>
      </c>
      <c r="M181" s="65">
        <v>0</v>
      </c>
      <c r="N181" s="65">
        <v>1</v>
      </c>
      <c r="O181" s="65">
        <v>5</v>
      </c>
      <c r="P181" s="66">
        <v>0</v>
      </c>
      <c r="Q181" s="64">
        <v>3</v>
      </c>
      <c r="R181" s="65">
        <v>75</v>
      </c>
      <c r="S181" s="67">
        <v>0</v>
      </c>
      <c r="T181" s="68">
        <f t="shared" si="12"/>
        <v>301.5</v>
      </c>
      <c r="U181" s="69">
        <v>39</v>
      </c>
      <c r="V181" s="70">
        <f t="shared" si="13"/>
        <v>18</v>
      </c>
      <c r="W181" s="70">
        <f t="shared" si="14"/>
        <v>217.5</v>
      </c>
      <c r="X181" s="71">
        <f t="shared" si="15"/>
        <v>0</v>
      </c>
      <c r="Y181" s="72">
        <f t="shared" si="16"/>
        <v>576</v>
      </c>
      <c r="Z181" s="73">
        <f t="shared" si="17"/>
        <v>576</v>
      </c>
    </row>
    <row r="182" spans="1:26" x14ac:dyDescent="0.3">
      <c r="A182" s="74" t="s">
        <v>355</v>
      </c>
      <c r="B182" s="74" t="s">
        <v>179</v>
      </c>
      <c r="C182" s="74" t="s">
        <v>457</v>
      </c>
      <c r="D182" s="74">
        <v>587117</v>
      </c>
      <c r="E182" s="62" t="s">
        <v>458</v>
      </c>
      <c r="F182" s="74">
        <v>17059844</v>
      </c>
      <c r="G182" s="62" t="s">
        <v>459</v>
      </c>
      <c r="H182" s="62" t="s">
        <v>460</v>
      </c>
      <c r="I182" s="63" t="s">
        <v>461</v>
      </c>
      <c r="J182" s="64">
        <v>5</v>
      </c>
      <c r="K182" s="65">
        <v>0</v>
      </c>
      <c r="L182" s="65">
        <v>23</v>
      </c>
      <c r="M182" s="65">
        <v>0</v>
      </c>
      <c r="N182" s="65">
        <v>1</v>
      </c>
      <c r="O182" s="65">
        <v>6</v>
      </c>
      <c r="P182" s="66">
        <v>1</v>
      </c>
      <c r="Q182" s="64">
        <v>29</v>
      </c>
      <c r="R182" s="65">
        <v>125</v>
      </c>
      <c r="S182" s="67">
        <v>46</v>
      </c>
      <c r="T182" s="68">
        <f t="shared" si="12"/>
        <v>770.5</v>
      </c>
      <c r="U182" s="69">
        <v>75</v>
      </c>
      <c r="V182" s="70">
        <f t="shared" si="13"/>
        <v>57</v>
      </c>
      <c r="W182" s="70">
        <f t="shared" si="14"/>
        <v>331</v>
      </c>
      <c r="X182" s="71">
        <f t="shared" si="15"/>
        <v>96</v>
      </c>
      <c r="Y182" s="72">
        <f t="shared" si="16"/>
        <v>1329.5</v>
      </c>
      <c r="Z182" s="73">
        <f t="shared" si="17"/>
        <v>1330</v>
      </c>
    </row>
    <row r="183" spans="1:26" x14ac:dyDescent="0.3">
      <c r="A183" s="74" t="s">
        <v>355</v>
      </c>
      <c r="B183" s="74" t="s">
        <v>179</v>
      </c>
      <c r="C183" s="74" t="s">
        <v>452</v>
      </c>
      <c r="D183" s="74">
        <v>419702</v>
      </c>
      <c r="E183" s="62" t="s">
        <v>453</v>
      </c>
      <c r="F183" s="74">
        <v>36094625</v>
      </c>
      <c r="G183" s="62" t="s">
        <v>462</v>
      </c>
      <c r="H183" s="62" t="s">
        <v>188</v>
      </c>
      <c r="I183" s="63" t="s">
        <v>463</v>
      </c>
      <c r="J183" s="64">
        <v>2</v>
      </c>
      <c r="K183" s="65">
        <v>0</v>
      </c>
      <c r="L183" s="65">
        <v>2</v>
      </c>
      <c r="M183" s="65">
        <v>0</v>
      </c>
      <c r="N183" s="65">
        <v>0</v>
      </c>
      <c r="O183" s="65">
        <v>2</v>
      </c>
      <c r="P183" s="66">
        <v>0</v>
      </c>
      <c r="Q183" s="64">
        <v>0</v>
      </c>
      <c r="R183" s="65">
        <v>6</v>
      </c>
      <c r="S183" s="67">
        <v>0</v>
      </c>
      <c r="T183" s="68">
        <f t="shared" si="12"/>
        <v>67</v>
      </c>
      <c r="U183" s="69">
        <v>13</v>
      </c>
      <c r="V183" s="70">
        <f t="shared" si="13"/>
        <v>0</v>
      </c>
      <c r="W183" s="70">
        <f t="shared" si="14"/>
        <v>39</v>
      </c>
      <c r="X183" s="71">
        <f t="shared" si="15"/>
        <v>0</v>
      </c>
      <c r="Y183" s="72">
        <f t="shared" si="16"/>
        <v>119</v>
      </c>
      <c r="Z183" s="73">
        <f t="shared" si="17"/>
        <v>119</v>
      </c>
    </row>
    <row r="184" spans="1:26" x14ac:dyDescent="0.3">
      <c r="A184" s="74" t="s">
        <v>355</v>
      </c>
      <c r="B184" s="74" t="s">
        <v>179</v>
      </c>
      <c r="C184" s="74" t="s">
        <v>452</v>
      </c>
      <c r="D184" s="74">
        <v>419702</v>
      </c>
      <c r="E184" s="62" t="s">
        <v>453</v>
      </c>
      <c r="F184" s="74">
        <v>31825451</v>
      </c>
      <c r="G184" s="62" t="s">
        <v>464</v>
      </c>
      <c r="H184" s="62" t="s">
        <v>188</v>
      </c>
      <c r="I184" s="63" t="s">
        <v>463</v>
      </c>
      <c r="J184" s="64">
        <v>6</v>
      </c>
      <c r="K184" s="65">
        <v>0</v>
      </c>
      <c r="L184" s="65">
        <v>8</v>
      </c>
      <c r="M184" s="65">
        <v>0</v>
      </c>
      <c r="N184" s="65">
        <v>4</v>
      </c>
      <c r="O184" s="65">
        <v>3</v>
      </c>
      <c r="P184" s="66">
        <v>0</v>
      </c>
      <c r="Q184" s="64">
        <v>25</v>
      </c>
      <c r="R184" s="65">
        <v>8</v>
      </c>
      <c r="S184" s="67">
        <v>0</v>
      </c>
      <c r="T184" s="68">
        <f t="shared" si="12"/>
        <v>268</v>
      </c>
      <c r="U184" s="69">
        <v>0</v>
      </c>
      <c r="V184" s="70">
        <f t="shared" si="13"/>
        <v>91.5</v>
      </c>
      <c r="W184" s="70">
        <f t="shared" si="14"/>
        <v>56.5</v>
      </c>
      <c r="X184" s="71">
        <f t="shared" si="15"/>
        <v>0</v>
      </c>
      <c r="Y184" s="72">
        <f t="shared" si="16"/>
        <v>416</v>
      </c>
      <c r="Z184" s="73">
        <f t="shared" si="17"/>
        <v>416</v>
      </c>
    </row>
    <row r="185" spans="1:26" x14ac:dyDescent="0.3">
      <c r="A185" s="74" t="s">
        <v>355</v>
      </c>
      <c r="B185" s="74" t="s">
        <v>224</v>
      </c>
      <c r="C185" s="74" t="s">
        <v>465</v>
      </c>
      <c r="D185" s="74">
        <v>50456458</v>
      </c>
      <c r="E185" s="62" t="s">
        <v>466</v>
      </c>
      <c r="F185" s="74">
        <v>51895951</v>
      </c>
      <c r="G185" s="62" t="s">
        <v>467</v>
      </c>
      <c r="H185" s="62" t="s">
        <v>358</v>
      </c>
      <c r="I185" s="80" t="s">
        <v>468</v>
      </c>
      <c r="J185" s="64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6">
        <v>0</v>
      </c>
      <c r="Q185" s="64">
        <v>0</v>
      </c>
      <c r="R185" s="65">
        <v>0</v>
      </c>
      <c r="S185" s="67">
        <v>0</v>
      </c>
      <c r="T185" s="68">
        <f t="shared" si="12"/>
        <v>0</v>
      </c>
      <c r="U185" s="69">
        <v>0</v>
      </c>
      <c r="V185" s="70">
        <f t="shared" si="13"/>
        <v>0</v>
      </c>
      <c r="W185" s="70">
        <f t="shared" si="14"/>
        <v>0</v>
      </c>
      <c r="X185" s="71">
        <f t="shared" si="15"/>
        <v>0</v>
      </c>
      <c r="Y185" s="72">
        <f t="shared" si="16"/>
        <v>0</v>
      </c>
      <c r="Z185" s="73">
        <f t="shared" si="17"/>
        <v>0</v>
      </c>
    </row>
    <row r="186" spans="1:26" x14ac:dyDescent="0.3">
      <c r="A186" s="74" t="s">
        <v>355</v>
      </c>
      <c r="B186" s="74" t="s">
        <v>224</v>
      </c>
      <c r="C186" s="74" t="s">
        <v>469</v>
      </c>
      <c r="D186" s="74">
        <v>36269298</v>
      </c>
      <c r="E186" s="62" t="s">
        <v>470</v>
      </c>
      <c r="F186" s="74">
        <v>37839403</v>
      </c>
      <c r="G186" s="62" t="s">
        <v>471</v>
      </c>
      <c r="H186" s="62" t="s">
        <v>358</v>
      </c>
      <c r="I186" s="63" t="s">
        <v>472</v>
      </c>
      <c r="J186" s="95">
        <v>11</v>
      </c>
      <c r="K186" s="96">
        <v>7</v>
      </c>
      <c r="L186" s="96">
        <v>46</v>
      </c>
      <c r="M186" s="96">
        <v>21</v>
      </c>
      <c r="N186" s="96">
        <v>24</v>
      </c>
      <c r="O186" s="96">
        <v>18</v>
      </c>
      <c r="P186" s="97">
        <v>4</v>
      </c>
      <c r="Q186" s="95">
        <v>213</v>
      </c>
      <c r="R186" s="96">
        <v>258</v>
      </c>
      <c r="S186" s="98">
        <v>133</v>
      </c>
      <c r="T186" s="68">
        <f t="shared" si="12"/>
        <v>1541</v>
      </c>
      <c r="U186" s="69">
        <v>66.7</v>
      </c>
      <c r="V186" s="70">
        <f t="shared" si="13"/>
        <v>643.5</v>
      </c>
      <c r="W186" s="70">
        <f t="shared" si="14"/>
        <v>759</v>
      </c>
      <c r="X186" s="71">
        <f t="shared" si="15"/>
        <v>307.5</v>
      </c>
      <c r="Y186" s="72">
        <f t="shared" si="16"/>
        <v>3317.7</v>
      </c>
      <c r="Z186" s="73">
        <f t="shared" si="17"/>
        <v>3318</v>
      </c>
    </row>
    <row r="187" spans="1:26" x14ac:dyDescent="0.3">
      <c r="A187" s="74" t="s">
        <v>355</v>
      </c>
      <c r="B187" s="74" t="s">
        <v>224</v>
      </c>
      <c r="C187" s="74" t="s">
        <v>473</v>
      </c>
      <c r="D187" s="74">
        <v>90000209</v>
      </c>
      <c r="E187" s="62" t="s">
        <v>474</v>
      </c>
      <c r="F187" s="74">
        <v>45014906</v>
      </c>
      <c r="G187" s="62" t="s">
        <v>475</v>
      </c>
      <c r="H187" s="62" t="s">
        <v>358</v>
      </c>
      <c r="I187" s="80" t="s">
        <v>476</v>
      </c>
      <c r="J187" s="64">
        <v>11</v>
      </c>
      <c r="K187" s="65">
        <v>0</v>
      </c>
      <c r="L187" s="65">
        <v>20</v>
      </c>
      <c r="M187" s="65">
        <v>0</v>
      </c>
      <c r="N187" s="65">
        <v>0</v>
      </c>
      <c r="O187" s="65">
        <v>12</v>
      </c>
      <c r="P187" s="66">
        <v>0</v>
      </c>
      <c r="Q187" s="64">
        <v>0</v>
      </c>
      <c r="R187" s="65">
        <v>149</v>
      </c>
      <c r="S187" s="67">
        <v>0</v>
      </c>
      <c r="T187" s="68">
        <f t="shared" si="12"/>
        <v>670</v>
      </c>
      <c r="U187" s="69">
        <v>368.52</v>
      </c>
      <c r="V187" s="70">
        <f t="shared" si="13"/>
        <v>0</v>
      </c>
      <c r="W187" s="70">
        <f t="shared" si="14"/>
        <v>460</v>
      </c>
      <c r="X187" s="71">
        <f t="shared" si="15"/>
        <v>0</v>
      </c>
      <c r="Y187" s="72">
        <f t="shared" si="16"/>
        <v>1498.52</v>
      </c>
      <c r="Z187" s="73">
        <f t="shared" si="17"/>
        <v>1499</v>
      </c>
    </row>
    <row r="188" spans="1:26" x14ac:dyDescent="0.3">
      <c r="A188" s="74" t="s">
        <v>355</v>
      </c>
      <c r="B188" s="74" t="s">
        <v>224</v>
      </c>
      <c r="C188" s="74" t="s">
        <v>477</v>
      </c>
      <c r="D188" s="74">
        <v>31752896</v>
      </c>
      <c r="E188" s="62" t="s">
        <v>478</v>
      </c>
      <c r="F188" s="74">
        <v>53200349</v>
      </c>
      <c r="G188" s="62" t="s">
        <v>479</v>
      </c>
      <c r="H188" s="62" t="s">
        <v>259</v>
      </c>
      <c r="I188" s="63" t="s">
        <v>480</v>
      </c>
      <c r="J188" s="64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6">
        <v>0</v>
      </c>
      <c r="Q188" s="64">
        <v>0</v>
      </c>
      <c r="R188" s="65">
        <v>0</v>
      </c>
      <c r="S188" s="67">
        <v>0</v>
      </c>
      <c r="T188" s="68">
        <f t="shared" si="12"/>
        <v>0</v>
      </c>
      <c r="U188" s="69">
        <v>0</v>
      </c>
      <c r="V188" s="70">
        <f t="shared" si="13"/>
        <v>0</v>
      </c>
      <c r="W188" s="70">
        <f t="shared" si="14"/>
        <v>0</v>
      </c>
      <c r="X188" s="71">
        <f t="shared" si="15"/>
        <v>0</v>
      </c>
      <c r="Y188" s="72">
        <f t="shared" si="16"/>
        <v>0</v>
      </c>
      <c r="Z188" s="73">
        <f t="shared" si="17"/>
        <v>0</v>
      </c>
    </row>
    <row r="189" spans="1:26" x14ac:dyDescent="0.3">
      <c r="A189" s="74" t="s">
        <v>355</v>
      </c>
      <c r="B189" s="74" t="s">
        <v>224</v>
      </c>
      <c r="C189" s="74" t="s">
        <v>481</v>
      </c>
      <c r="D189" s="74">
        <v>47138556</v>
      </c>
      <c r="E189" s="62" t="s">
        <v>482</v>
      </c>
      <c r="F189" s="74">
        <v>11882115</v>
      </c>
      <c r="G189" s="62" t="s">
        <v>483</v>
      </c>
      <c r="H189" s="62" t="s">
        <v>484</v>
      </c>
      <c r="I189" s="63" t="s">
        <v>485</v>
      </c>
      <c r="J189" s="64">
        <v>7</v>
      </c>
      <c r="K189" s="65">
        <v>0</v>
      </c>
      <c r="L189" s="65">
        <v>20</v>
      </c>
      <c r="M189" s="65">
        <v>0</v>
      </c>
      <c r="N189" s="65">
        <v>0</v>
      </c>
      <c r="O189" s="65">
        <v>10</v>
      </c>
      <c r="P189" s="66">
        <v>0</v>
      </c>
      <c r="Q189" s="64">
        <v>0</v>
      </c>
      <c r="R189" s="65">
        <v>189</v>
      </c>
      <c r="S189" s="67">
        <v>0</v>
      </c>
      <c r="T189" s="68">
        <f t="shared" si="12"/>
        <v>670</v>
      </c>
      <c r="U189" s="69">
        <v>161.28</v>
      </c>
      <c r="V189" s="70">
        <f t="shared" si="13"/>
        <v>0</v>
      </c>
      <c r="W189" s="70">
        <f t="shared" si="14"/>
        <v>513</v>
      </c>
      <c r="X189" s="71">
        <f t="shared" si="15"/>
        <v>0</v>
      </c>
      <c r="Y189" s="72">
        <f t="shared" si="16"/>
        <v>1344.28</v>
      </c>
      <c r="Z189" s="73">
        <f t="shared" si="17"/>
        <v>1344</v>
      </c>
    </row>
    <row r="190" spans="1:26" x14ac:dyDescent="0.3">
      <c r="A190" s="74" t="s">
        <v>355</v>
      </c>
      <c r="B190" s="74" t="s">
        <v>224</v>
      </c>
      <c r="C190" s="74" t="s">
        <v>486</v>
      </c>
      <c r="D190" s="74">
        <v>90000113</v>
      </c>
      <c r="E190" s="62" t="s">
        <v>487</v>
      </c>
      <c r="F190" s="74">
        <v>37841700</v>
      </c>
      <c r="G190" s="62" t="s">
        <v>488</v>
      </c>
      <c r="H190" s="62" t="s">
        <v>362</v>
      </c>
      <c r="I190" s="63" t="s">
        <v>489</v>
      </c>
      <c r="J190" s="64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6">
        <v>0</v>
      </c>
      <c r="Q190" s="64">
        <v>0</v>
      </c>
      <c r="R190" s="65">
        <v>0</v>
      </c>
      <c r="S190" s="67">
        <v>0</v>
      </c>
      <c r="T190" s="68">
        <f t="shared" si="12"/>
        <v>0</v>
      </c>
      <c r="U190" s="69">
        <v>0</v>
      </c>
      <c r="V190" s="70">
        <f t="shared" si="13"/>
        <v>0</v>
      </c>
      <c r="W190" s="70">
        <f t="shared" si="14"/>
        <v>0</v>
      </c>
      <c r="X190" s="71">
        <f t="shared" si="15"/>
        <v>0</v>
      </c>
      <c r="Y190" s="72">
        <f t="shared" si="16"/>
        <v>0</v>
      </c>
      <c r="Z190" s="73">
        <f t="shared" si="17"/>
        <v>0</v>
      </c>
    </row>
    <row r="191" spans="1:26" x14ac:dyDescent="0.3">
      <c r="A191" s="60" t="s">
        <v>355</v>
      </c>
      <c r="B191" s="60" t="s">
        <v>224</v>
      </c>
      <c r="C191" s="60" t="s">
        <v>481</v>
      </c>
      <c r="D191" s="60">
        <v>47138556</v>
      </c>
      <c r="E191" s="62" t="s">
        <v>482</v>
      </c>
      <c r="F191" s="60">
        <v>42428289</v>
      </c>
      <c r="G191" s="62" t="s">
        <v>490</v>
      </c>
      <c r="H191" s="62" t="s">
        <v>491</v>
      </c>
      <c r="I191" s="63" t="s">
        <v>492</v>
      </c>
      <c r="J191" s="64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6">
        <v>0</v>
      </c>
      <c r="Q191" s="64">
        <v>0</v>
      </c>
      <c r="R191" s="65">
        <v>0</v>
      </c>
      <c r="S191" s="67">
        <v>0</v>
      </c>
      <c r="T191" s="68">
        <f t="shared" si="12"/>
        <v>0</v>
      </c>
      <c r="U191" s="69">
        <v>0</v>
      </c>
      <c r="V191" s="70">
        <f t="shared" si="13"/>
        <v>0</v>
      </c>
      <c r="W191" s="70">
        <f t="shared" si="14"/>
        <v>0</v>
      </c>
      <c r="X191" s="71">
        <f t="shared" si="15"/>
        <v>0</v>
      </c>
      <c r="Y191" s="72">
        <f t="shared" si="16"/>
        <v>0</v>
      </c>
      <c r="Z191" s="73">
        <f t="shared" si="17"/>
        <v>0</v>
      </c>
    </row>
    <row r="192" spans="1:26" x14ac:dyDescent="0.3">
      <c r="A192" s="74" t="s">
        <v>355</v>
      </c>
      <c r="B192" s="74" t="s">
        <v>224</v>
      </c>
      <c r="C192" s="74" t="s">
        <v>493</v>
      </c>
      <c r="D192" s="74">
        <v>31448135</v>
      </c>
      <c r="E192" s="62" t="s">
        <v>494</v>
      </c>
      <c r="F192" s="74">
        <v>42142768</v>
      </c>
      <c r="G192" s="62" t="s">
        <v>495</v>
      </c>
      <c r="H192" s="62" t="s">
        <v>496</v>
      </c>
      <c r="I192" s="63" t="s">
        <v>497</v>
      </c>
      <c r="J192" s="64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6">
        <v>0</v>
      </c>
      <c r="Q192" s="64">
        <v>0</v>
      </c>
      <c r="R192" s="65">
        <v>0</v>
      </c>
      <c r="S192" s="67">
        <v>0</v>
      </c>
      <c r="T192" s="68">
        <f t="shared" si="12"/>
        <v>0</v>
      </c>
      <c r="U192" s="69">
        <v>0</v>
      </c>
      <c r="V192" s="70">
        <f t="shared" si="13"/>
        <v>0</v>
      </c>
      <c r="W192" s="70">
        <f t="shared" si="14"/>
        <v>0</v>
      </c>
      <c r="X192" s="71">
        <f t="shared" si="15"/>
        <v>0</v>
      </c>
      <c r="Y192" s="72">
        <f t="shared" si="16"/>
        <v>0</v>
      </c>
      <c r="Z192" s="73">
        <f t="shared" si="17"/>
        <v>0</v>
      </c>
    </row>
    <row r="193" spans="1:26" x14ac:dyDescent="0.3">
      <c r="A193" s="74" t="s">
        <v>355</v>
      </c>
      <c r="B193" s="74" t="s">
        <v>224</v>
      </c>
      <c r="C193" s="74" t="s">
        <v>493</v>
      </c>
      <c r="D193" s="74">
        <v>31448135</v>
      </c>
      <c r="E193" s="62" t="s">
        <v>494</v>
      </c>
      <c r="F193" s="74">
        <v>42142750</v>
      </c>
      <c r="G193" s="62" t="s">
        <v>346</v>
      </c>
      <c r="H193" s="62" t="s">
        <v>496</v>
      </c>
      <c r="I193" s="63" t="s">
        <v>497</v>
      </c>
      <c r="J193" s="64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6">
        <v>0</v>
      </c>
      <c r="Q193" s="64">
        <v>0</v>
      </c>
      <c r="R193" s="65">
        <v>0</v>
      </c>
      <c r="S193" s="67">
        <v>0</v>
      </c>
      <c r="T193" s="68">
        <f t="shared" si="12"/>
        <v>0</v>
      </c>
      <c r="U193" s="69">
        <v>0</v>
      </c>
      <c r="V193" s="70">
        <f t="shared" si="13"/>
        <v>0</v>
      </c>
      <c r="W193" s="70">
        <f t="shared" si="14"/>
        <v>0</v>
      </c>
      <c r="X193" s="71">
        <f t="shared" si="15"/>
        <v>0</v>
      </c>
      <c r="Y193" s="72">
        <f t="shared" si="16"/>
        <v>0</v>
      </c>
      <c r="Z193" s="73">
        <f t="shared" si="17"/>
        <v>0</v>
      </c>
    </row>
    <row r="194" spans="1:26" x14ac:dyDescent="0.3">
      <c r="A194" s="74" t="s">
        <v>355</v>
      </c>
      <c r="B194" s="74" t="s">
        <v>224</v>
      </c>
      <c r="C194" s="74" t="s">
        <v>498</v>
      </c>
      <c r="D194" s="74">
        <v>45732604</v>
      </c>
      <c r="E194" s="62" t="s">
        <v>499</v>
      </c>
      <c r="F194" s="74">
        <v>36087947</v>
      </c>
      <c r="G194" s="62" t="s">
        <v>500</v>
      </c>
      <c r="H194" s="62" t="s">
        <v>371</v>
      </c>
      <c r="I194" s="80" t="s">
        <v>501</v>
      </c>
      <c r="J194" s="64">
        <v>4</v>
      </c>
      <c r="K194" s="65">
        <v>0</v>
      </c>
      <c r="L194" s="65">
        <v>11</v>
      </c>
      <c r="M194" s="65">
        <v>0</v>
      </c>
      <c r="N194" s="65">
        <v>0</v>
      </c>
      <c r="O194" s="65">
        <v>5</v>
      </c>
      <c r="P194" s="66">
        <v>0</v>
      </c>
      <c r="Q194" s="64">
        <v>0</v>
      </c>
      <c r="R194" s="65">
        <v>147</v>
      </c>
      <c r="S194" s="67">
        <v>0</v>
      </c>
      <c r="T194" s="68">
        <f t="shared" si="12"/>
        <v>368.5</v>
      </c>
      <c r="U194" s="69">
        <v>0</v>
      </c>
      <c r="V194" s="70">
        <f t="shared" si="13"/>
        <v>0</v>
      </c>
      <c r="W194" s="70">
        <f t="shared" si="14"/>
        <v>361.5</v>
      </c>
      <c r="X194" s="71">
        <f t="shared" si="15"/>
        <v>0</v>
      </c>
      <c r="Y194" s="72">
        <f t="shared" si="16"/>
        <v>730</v>
      </c>
      <c r="Z194" s="73">
        <f t="shared" si="17"/>
        <v>730</v>
      </c>
    </row>
    <row r="195" spans="1:26" x14ac:dyDescent="0.3">
      <c r="A195" s="74" t="s">
        <v>355</v>
      </c>
      <c r="B195" s="74" t="s">
        <v>224</v>
      </c>
      <c r="C195" s="74" t="s">
        <v>502</v>
      </c>
      <c r="D195" s="74">
        <v>42156548</v>
      </c>
      <c r="E195" s="62" t="s">
        <v>503</v>
      </c>
      <c r="F195" s="74">
        <v>36088978</v>
      </c>
      <c r="G195" s="62" t="s">
        <v>504</v>
      </c>
      <c r="H195" s="62" t="s">
        <v>431</v>
      </c>
      <c r="I195" s="63" t="s">
        <v>505</v>
      </c>
      <c r="J195" s="64">
        <v>4</v>
      </c>
      <c r="K195" s="65">
        <v>0</v>
      </c>
      <c r="L195" s="65">
        <v>20</v>
      </c>
      <c r="M195" s="65">
        <v>0</v>
      </c>
      <c r="N195" s="65">
        <v>1</v>
      </c>
      <c r="O195" s="65">
        <v>8</v>
      </c>
      <c r="P195" s="66">
        <v>1</v>
      </c>
      <c r="Q195" s="64">
        <v>28</v>
      </c>
      <c r="R195" s="65">
        <v>111</v>
      </c>
      <c r="S195" s="67">
        <v>57</v>
      </c>
      <c r="T195" s="68">
        <f t="shared" si="12"/>
        <v>670</v>
      </c>
      <c r="U195" s="69">
        <v>210.8</v>
      </c>
      <c r="V195" s="70">
        <f t="shared" si="13"/>
        <v>55.5</v>
      </c>
      <c r="W195" s="70">
        <f t="shared" si="14"/>
        <v>330</v>
      </c>
      <c r="X195" s="71">
        <f t="shared" si="15"/>
        <v>112.5</v>
      </c>
      <c r="Y195" s="72">
        <f t="shared" si="16"/>
        <v>1378.8</v>
      </c>
      <c r="Z195" s="73">
        <f t="shared" si="17"/>
        <v>1379</v>
      </c>
    </row>
    <row r="196" spans="1:26" x14ac:dyDescent="0.3">
      <c r="A196" s="74" t="s">
        <v>355</v>
      </c>
      <c r="B196" s="74" t="s">
        <v>224</v>
      </c>
      <c r="C196" s="74" t="s">
        <v>506</v>
      </c>
      <c r="D196" s="74">
        <v>36271390</v>
      </c>
      <c r="E196" s="62" t="s">
        <v>507</v>
      </c>
      <c r="F196" s="74">
        <v>686484</v>
      </c>
      <c r="G196" s="62" t="s">
        <v>508</v>
      </c>
      <c r="H196" s="62" t="s">
        <v>188</v>
      </c>
      <c r="I196" s="63" t="s">
        <v>509</v>
      </c>
      <c r="J196" s="64">
        <v>15</v>
      </c>
      <c r="K196" s="65">
        <v>1</v>
      </c>
      <c r="L196" s="65">
        <v>55</v>
      </c>
      <c r="M196" s="65">
        <v>5</v>
      </c>
      <c r="N196" s="65">
        <v>5</v>
      </c>
      <c r="O196" s="65">
        <v>19</v>
      </c>
      <c r="P196" s="66">
        <v>2</v>
      </c>
      <c r="Q196" s="64">
        <v>42</v>
      </c>
      <c r="R196" s="65">
        <v>379</v>
      </c>
      <c r="S196" s="67">
        <v>108</v>
      </c>
      <c r="T196" s="68">
        <f t="shared" si="12"/>
        <v>1842.5</v>
      </c>
      <c r="U196" s="69">
        <v>420.8</v>
      </c>
      <c r="V196" s="70">
        <f t="shared" si="13"/>
        <v>130.5</v>
      </c>
      <c r="W196" s="70">
        <f t="shared" si="14"/>
        <v>1014.5</v>
      </c>
      <c r="X196" s="71">
        <f t="shared" si="15"/>
        <v>216</v>
      </c>
      <c r="Y196" s="72">
        <f t="shared" si="16"/>
        <v>3624.3</v>
      </c>
      <c r="Z196" s="73">
        <f t="shared" si="17"/>
        <v>3624</v>
      </c>
    </row>
    <row r="197" spans="1:26" x14ac:dyDescent="0.3">
      <c r="A197" s="74" t="s">
        <v>355</v>
      </c>
      <c r="B197" s="74" t="s">
        <v>224</v>
      </c>
      <c r="C197" s="74" t="s">
        <v>510</v>
      </c>
      <c r="D197" s="74">
        <v>44867379</v>
      </c>
      <c r="E197" s="62" t="s">
        <v>511</v>
      </c>
      <c r="F197" s="74">
        <v>42297605</v>
      </c>
      <c r="G197" s="62" t="s">
        <v>512</v>
      </c>
      <c r="H197" s="62" t="s">
        <v>188</v>
      </c>
      <c r="I197" s="63" t="s">
        <v>513</v>
      </c>
      <c r="J197" s="99">
        <v>11</v>
      </c>
      <c r="K197" s="100">
        <v>0</v>
      </c>
      <c r="L197" s="100">
        <v>26</v>
      </c>
      <c r="M197" s="100">
        <v>0</v>
      </c>
      <c r="N197" s="100">
        <v>1</v>
      </c>
      <c r="O197" s="100">
        <v>12</v>
      </c>
      <c r="P197" s="101">
        <v>0</v>
      </c>
      <c r="Q197" s="99">
        <v>4</v>
      </c>
      <c r="R197" s="100">
        <v>211</v>
      </c>
      <c r="S197" s="102">
        <v>25</v>
      </c>
      <c r="T197" s="68">
        <f t="shared" si="12"/>
        <v>871</v>
      </c>
      <c r="U197" s="69">
        <v>0</v>
      </c>
      <c r="V197" s="70">
        <f t="shared" si="13"/>
        <v>19.5</v>
      </c>
      <c r="W197" s="70">
        <f t="shared" si="14"/>
        <v>584</v>
      </c>
      <c r="X197" s="71">
        <f t="shared" si="15"/>
        <v>37.5</v>
      </c>
      <c r="Y197" s="72">
        <f t="shared" si="16"/>
        <v>1512</v>
      </c>
      <c r="Z197" s="73">
        <f t="shared" si="17"/>
        <v>1512</v>
      </c>
    </row>
    <row r="198" spans="1:26" x14ac:dyDescent="0.3">
      <c r="A198" s="74" t="s">
        <v>355</v>
      </c>
      <c r="B198" s="74" t="s">
        <v>224</v>
      </c>
      <c r="C198" s="74" t="s">
        <v>514</v>
      </c>
      <c r="D198" s="74">
        <v>42159873</v>
      </c>
      <c r="E198" s="62" t="s">
        <v>515</v>
      </c>
      <c r="F198" s="74">
        <v>37849948</v>
      </c>
      <c r="G198" s="62" t="s">
        <v>516</v>
      </c>
      <c r="H198" s="62" t="s">
        <v>188</v>
      </c>
      <c r="I198" s="80" t="s">
        <v>517</v>
      </c>
      <c r="J198" s="64">
        <v>2</v>
      </c>
      <c r="K198" s="65">
        <v>0</v>
      </c>
      <c r="L198" s="65">
        <v>10</v>
      </c>
      <c r="M198" s="65">
        <v>0</v>
      </c>
      <c r="N198" s="65">
        <v>0</v>
      </c>
      <c r="O198" s="65">
        <v>5</v>
      </c>
      <c r="P198" s="66">
        <v>1</v>
      </c>
      <c r="Q198" s="64">
        <v>0</v>
      </c>
      <c r="R198" s="65">
        <v>45</v>
      </c>
      <c r="S198" s="67">
        <v>0</v>
      </c>
      <c r="T198" s="68">
        <f t="shared" ref="T198:T261" si="18">$T$1*L198</f>
        <v>335</v>
      </c>
      <c r="U198" s="69">
        <v>0</v>
      </c>
      <c r="V198" s="70">
        <f t="shared" ref="V198:V261" si="19">$U$1*N198+$V$1*Q198</f>
        <v>0</v>
      </c>
      <c r="W198" s="70">
        <f t="shared" ref="W198:W261" si="20">$U$1*O198+$W$1*R198</f>
        <v>157.5</v>
      </c>
      <c r="X198" s="71">
        <f t="shared" ref="X198:X199" si="21">$X$1*P198+$V$1*S198</f>
        <v>27</v>
      </c>
      <c r="Y198" s="72">
        <f t="shared" ref="Y198:Y199" si="22">T198+U198+V198+W198+X198</f>
        <v>519.5</v>
      </c>
      <c r="Z198" s="103">
        <f t="shared" ref="Z198:Z261" si="23">ROUND(Y198,0)</f>
        <v>520</v>
      </c>
    </row>
    <row r="199" spans="1:26" x14ac:dyDescent="0.3">
      <c r="A199" s="104" t="s">
        <v>355</v>
      </c>
      <c r="B199" s="60" t="s">
        <v>175</v>
      </c>
      <c r="C199" s="105" t="s">
        <v>518</v>
      </c>
      <c r="D199" s="106">
        <v>305383</v>
      </c>
      <c r="E199" s="62" t="s">
        <v>519</v>
      </c>
      <c r="F199" s="60">
        <v>36080527</v>
      </c>
      <c r="G199" s="62" t="s">
        <v>520</v>
      </c>
      <c r="H199" s="62" t="s">
        <v>358</v>
      </c>
      <c r="I199" s="107" t="s">
        <v>521</v>
      </c>
      <c r="J199" s="108">
        <v>1</v>
      </c>
      <c r="K199" s="65">
        <v>0</v>
      </c>
      <c r="L199" s="65">
        <v>2</v>
      </c>
      <c r="M199" s="65">
        <v>0</v>
      </c>
      <c r="N199" s="65">
        <v>1</v>
      </c>
      <c r="O199" s="65">
        <v>0</v>
      </c>
      <c r="P199" s="66">
        <v>0</v>
      </c>
      <c r="Q199" s="64">
        <v>10</v>
      </c>
      <c r="R199" s="65">
        <v>0</v>
      </c>
      <c r="S199" s="67">
        <v>0</v>
      </c>
      <c r="T199" s="68">
        <f t="shared" si="18"/>
        <v>67</v>
      </c>
      <c r="U199" s="69">
        <v>0</v>
      </c>
      <c r="V199" s="69">
        <f t="shared" si="19"/>
        <v>28.5</v>
      </c>
      <c r="W199" s="69">
        <f t="shared" si="20"/>
        <v>0</v>
      </c>
      <c r="X199" s="109">
        <f t="shared" si="21"/>
        <v>0</v>
      </c>
      <c r="Y199" s="72">
        <f t="shared" si="22"/>
        <v>95.5</v>
      </c>
      <c r="Z199" s="110">
        <f t="shared" si="23"/>
        <v>96</v>
      </c>
    </row>
    <row r="200" spans="1:26" ht="15" thickBot="1" x14ac:dyDescent="0.35">
      <c r="A200" s="111" t="s">
        <v>355</v>
      </c>
      <c r="B200" s="112" t="s">
        <v>175</v>
      </c>
      <c r="C200" s="113" t="s">
        <v>522</v>
      </c>
      <c r="D200" s="114">
        <v>306177</v>
      </c>
      <c r="E200" s="115" t="s">
        <v>523</v>
      </c>
      <c r="F200" s="116">
        <v>36094218</v>
      </c>
      <c r="G200" s="115" t="s">
        <v>524</v>
      </c>
      <c r="H200" s="115" t="s">
        <v>362</v>
      </c>
      <c r="I200" s="117" t="s">
        <v>525</v>
      </c>
      <c r="J200" s="118">
        <v>4</v>
      </c>
      <c r="K200" s="119">
        <v>0</v>
      </c>
      <c r="L200" s="119">
        <v>8</v>
      </c>
      <c r="M200" s="119">
        <v>0</v>
      </c>
      <c r="N200" s="119">
        <v>1</v>
      </c>
      <c r="O200" s="119">
        <v>3</v>
      </c>
      <c r="P200" s="120">
        <v>0</v>
      </c>
      <c r="Q200" s="64">
        <v>39</v>
      </c>
      <c r="R200" s="108">
        <v>120</v>
      </c>
      <c r="S200" s="121">
        <v>0</v>
      </c>
      <c r="T200" s="122">
        <f t="shared" si="18"/>
        <v>268</v>
      </c>
      <c r="U200" s="69">
        <v>0</v>
      </c>
      <c r="V200" s="122">
        <f t="shared" si="19"/>
        <v>72</v>
      </c>
      <c r="W200" s="122">
        <f t="shared" si="20"/>
        <v>280.5</v>
      </c>
      <c r="X200" s="123">
        <f>$X$1*P200+$V$1*S200</f>
        <v>0</v>
      </c>
      <c r="Y200" s="72">
        <f>T200+U200+V200+W200+X200</f>
        <v>620.5</v>
      </c>
      <c r="Z200" s="124">
        <f t="shared" si="23"/>
        <v>621</v>
      </c>
    </row>
    <row r="201" spans="1:26" x14ac:dyDescent="0.3">
      <c r="A201" s="31" t="s">
        <v>526</v>
      </c>
      <c r="B201" s="31" t="s">
        <v>41</v>
      </c>
      <c r="C201" s="31" t="s">
        <v>527</v>
      </c>
      <c r="D201" s="31">
        <v>54130450</v>
      </c>
      <c r="E201" s="32" t="s">
        <v>528</v>
      </c>
      <c r="F201" s="31">
        <v>162922</v>
      </c>
      <c r="G201" s="32" t="s">
        <v>529</v>
      </c>
      <c r="H201" s="32" t="s">
        <v>530</v>
      </c>
      <c r="I201" s="45" t="s">
        <v>531</v>
      </c>
      <c r="J201" s="37">
        <v>0</v>
      </c>
      <c r="K201" s="32">
        <v>0</v>
      </c>
      <c r="L201" s="32">
        <v>0</v>
      </c>
      <c r="M201" s="32">
        <v>0</v>
      </c>
      <c r="N201" s="32">
        <v>0</v>
      </c>
      <c r="O201" s="32">
        <v>0</v>
      </c>
      <c r="P201" s="45">
        <v>0</v>
      </c>
      <c r="Q201" s="37">
        <v>0</v>
      </c>
      <c r="R201" s="32">
        <v>0</v>
      </c>
      <c r="S201" s="38">
        <v>0</v>
      </c>
      <c r="T201" s="46">
        <f t="shared" si="18"/>
        <v>0</v>
      </c>
      <c r="U201" s="125">
        <v>0</v>
      </c>
      <c r="V201" s="48">
        <f t="shared" si="19"/>
        <v>0</v>
      </c>
      <c r="W201" s="48">
        <f t="shared" si="20"/>
        <v>0</v>
      </c>
      <c r="X201" s="49">
        <f t="shared" ref="X201:X263" si="24">$X$1*P201+$V$1*S201</f>
        <v>0</v>
      </c>
      <c r="Y201" s="43">
        <f t="shared" ref="Y201:Y263" si="25">T201+U201+V201+W201+X201</f>
        <v>0</v>
      </c>
      <c r="Z201" s="50">
        <f t="shared" si="23"/>
        <v>0</v>
      </c>
    </row>
    <row r="202" spans="1:26" x14ac:dyDescent="0.3">
      <c r="A202" s="31" t="s">
        <v>526</v>
      </c>
      <c r="B202" s="31" t="s">
        <v>41</v>
      </c>
      <c r="C202" s="31" t="s">
        <v>527</v>
      </c>
      <c r="D202" s="31">
        <v>54130450</v>
      </c>
      <c r="E202" s="32" t="s">
        <v>528</v>
      </c>
      <c r="F202" s="31">
        <v>163325</v>
      </c>
      <c r="G202" s="32" t="s">
        <v>44</v>
      </c>
      <c r="H202" s="32" t="s">
        <v>532</v>
      </c>
      <c r="I202" s="45" t="s">
        <v>533</v>
      </c>
      <c r="J202" s="37">
        <v>0</v>
      </c>
      <c r="K202" s="32">
        <v>0</v>
      </c>
      <c r="L202" s="32">
        <v>0</v>
      </c>
      <c r="M202" s="32">
        <v>0</v>
      </c>
      <c r="N202" s="32">
        <v>0</v>
      </c>
      <c r="O202" s="32">
        <v>0</v>
      </c>
      <c r="P202" s="45">
        <v>0</v>
      </c>
      <c r="Q202" s="37">
        <v>0</v>
      </c>
      <c r="R202" s="32">
        <v>0</v>
      </c>
      <c r="S202" s="38">
        <v>0</v>
      </c>
      <c r="T202" s="46">
        <f t="shared" si="18"/>
        <v>0</v>
      </c>
      <c r="U202" s="125">
        <v>0</v>
      </c>
      <c r="V202" s="48">
        <f t="shared" si="19"/>
        <v>0</v>
      </c>
      <c r="W202" s="48">
        <f t="shared" si="20"/>
        <v>0</v>
      </c>
      <c r="X202" s="49">
        <f t="shared" si="24"/>
        <v>0</v>
      </c>
      <c r="Y202" s="43">
        <f t="shared" si="25"/>
        <v>0</v>
      </c>
      <c r="Z202" s="50">
        <f t="shared" si="23"/>
        <v>0</v>
      </c>
    </row>
    <row r="203" spans="1:26" x14ac:dyDescent="0.3">
      <c r="A203" s="31" t="s">
        <v>526</v>
      </c>
      <c r="B203" s="31" t="s">
        <v>41</v>
      </c>
      <c r="C203" s="31" t="s">
        <v>527</v>
      </c>
      <c r="D203" s="31">
        <v>54130450</v>
      </c>
      <c r="E203" s="32" t="s">
        <v>528</v>
      </c>
      <c r="F203" s="31">
        <v>182451</v>
      </c>
      <c r="G203" s="32" t="s">
        <v>76</v>
      </c>
      <c r="H203" s="32" t="s">
        <v>534</v>
      </c>
      <c r="I203" s="45" t="s">
        <v>535</v>
      </c>
      <c r="J203" s="37">
        <v>0</v>
      </c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45">
        <v>0</v>
      </c>
      <c r="Q203" s="37">
        <v>0</v>
      </c>
      <c r="R203" s="32">
        <v>0</v>
      </c>
      <c r="S203" s="38">
        <v>0</v>
      </c>
      <c r="T203" s="46">
        <f t="shared" si="18"/>
        <v>0</v>
      </c>
      <c r="U203" s="125">
        <v>0</v>
      </c>
      <c r="V203" s="48">
        <f t="shared" si="19"/>
        <v>0</v>
      </c>
      <c r="W203" s="48">
        <f t="shared" si="20"/>
        <v>0</v>
      </c>
      <c r="X203" s="49">
        <f t="shared" si="24"/>
        <v>0</v>
      </c>
      <c r="Y203" s="43">
        <f t="shared" si="25"/>
        <v>0</v>
      </c>
      <c r="Z203" s="50">
        <f t="shared" si="23"/>
        <v>0</v>
      </c>
    </row>
    <row r="204" spans="1:26" x14ac:dyDescent="0.3">
      <c r="A204" s="31" t="s">
        <v>526</v>
      </c>
      <c r="B204" s="31" t="s">
        <v>41</v>
      </c>
      <c r="C204" s="31" t="s">
        <v>527</v>
      </c>
      <c r="D204" s="31">
        <v>54130450</v>
      </c>
      <c r="E204" s="32" t="s">
        <v>528</v>
      </c>
      <c r="F204" s="31">
        <v>493562</v>
      </c>
      <c r="G204" s="32" t="s">
        <v>63</v>
      </c>
      <c r="H204" s="32" t="s">
        <v>536</v>
      </c>
      <c r="I204" s="45" t="s">
        <v>537</v>
      </c>
      <c r="J204" s="37">
        <v>0</v>
      </c>
      <c r="K204" s="32">
        <v>0</v>
      </c>
      <c r="L204" s="32">
        <v>0</v>
      </c>
      <c r="M204" s="32">
        <v>0</v>
      </c>
      <c r="N204" s="32">
        <v>0</v>
      </c>
      <c r="O204" s="32">
        <v>0</v>
      </c>
      <c r="P204" s="45">
        <v>0</v>
      </c>
      <c r="Q204" s="37">
        <v>0</v>
      </c>
      <c r="R204" s="32">
        <v>0</v>
      </c>
      <c r="S204" s="38">
        <v>0</v>
      </c>
      <c r="T204" s="46">
        <f t="shared" si="18"/>
        <v>0</v>
      </c>
      <c r="U204" s="125">
        <v>0</v>
      </c>
      <c r="V204" s="48">
        <f t="shared" si="19"/>
        <v>0</v>
      </c>
      <c r="W204" s="48">
        <f t="shared" si="20"/>
        <v>0</v>
      </c>
      <c r="X204" s="49">
        <f t="shared" si="24"/>
        <v>0</v>
      </c>
      <c r="Y204" s="43">
        <f t="shared" si="25"/>
        <v>0</v>
      </c>
      <c r="Z204" s="50">
        <f t="shared" si="23"/>
        <v>0</v>
      </c>
    </row>
    <row r="205" spans="1:26" x14ac:dyDescent="0.3">
      <c r="A205" s="31" t="s">
        <v>526</v>
      </c>
      <c r="B205" s="31" t="s">
        <v>41</v>
      </c>
      <c r="C205" s="31" t="s">
        <v>527</v>
      </c>
      <c r="D205" s="31">
        <v>54130450</v>
      </c>
      <c r="E205" s="32" t="s">
        <v>528</v>
      </c>
      <c r="F205" s="31">
        <v>17055202</v>
      </c>
      <c r="G205" s="32" t="s">
        <v>160</v>
      </c>
      <c r="H205" s="32" t="s">
        <v>534</v>
      </c>
      <c r="I205" s="45" t="s">
        <v>538</v>
      </c>
      <c r="J205" s="37">
        <v>0</v>
      </c>
      <c r="K205" s="32">
        <v>0</v>
      </c>
      <c r="L205" s="32">
        <v>11</v>
      </c>
      <c r="M205" s="32">
        <v>0</v>
      </c>
      <c r="N205" s="32">
        <v>1</v>
      </c>
      <c r="O205" s="32">
        <v>5</v>
      </c>
      <c r="P205" s="45">
        <v>0</v>
      </c>
      <c r="Q205" s="37">
        <v>14</v>
      </c>
      <c r="R205" s="32">
        <v>76</v>
      </c>
      <c r="S205" s="38">
        <v>0</v>
      </c>
      <c r="T205" s="46">
        <f t="shared" si="18"/>
        <v>368.5</v>
      </c>
      <c r="U205" s="125">
        <v>46.8</v>
      </c>
      <c r="V205" s="48">
        <f t="shared" si="19"/>
        <v>34.5</v>
      </c>
      <c r="W205" s="48">
        <f t="shared" si="20"/>
        <v>219.5</v>
      </c>
      <c r="X205" s="49">
        <f t="shared" si="24"/>
        <v>0</v>
      </c>
      <c r="Y205" s="43">
        <f t="shared" si="25"/>
        <v>669.3</v>
      </c>
      <c r="Z205" s="50">
        <f t="shared" si="23"/>
        <v>669</v>
      </c>
    </row>
    <row r="206" spans="1:26" x14ac:dyDescent="0.3">
      <c r="A206" s="31" t="s">
        <v>526</v>
      </c>
      <c r="B206" s="31" t="s">
        <v>41</v>
      </c>
      <c r="C206" s="31" t="s">
        <v>527</v>
      </c>
      <c r="D206" s="31">
        <v>54130450</v>
      </c>
      <c r="E206" s="32" t="s">
        <v>528</v>
      </c>
      <c r="F206" s="31">
        <v>17638593</v>
      </c>
      <c r="G206" s="32" t="s">
        <v>539</v>
      </c>
      <c r="H206" s="32" t="s">
        <v>534</v>
      </c>
      <c r="I206" s="45" t="s">
        <v>540</v>
      </c>
      <c r="J206" s="37">
        <v>0</v>
      </c>
      <c r="K206" s="32">
        <v>0</v>
      </c>
      <c r="L206" s="32">
        <v>30</v>
      </c>
      <c r="M206" s="32">
        <v>0</v>
      </c>
      <c r="N206" s="32">
        <v>2</v>
      </c>
      <c r="O206" s="32">
        <v>11</v>
      </c>
      <c r="P206" s="45">
        <v>0</v>
      </c>
      <c r="Q206" s="37">
        <v>16</v>
      </c>
      <c r="R206" s="32">
        <v>278</v>
      </c>
      <c r="S206" s="38">
        <v>0</v>
      </c>
      <c r="T206" s="46">
        <f t="shared" si="18"/>
        <v>1005</v>
      </c>
      <c r="U206" s="125">
        <v>183</v>
      </c>
      <c r="V206" s="48">
        <f t="shared" si="19"/>
        <v>51</v>
      </c>
      <c r="W206" s="48">
        <f t="shared" si="20"/>
        <v>704.5</v>
      </c>
      <c r="X206" s="49">
        <f t="shared" si="24"/>
        <v>0</v>
      </c>
      <c r="Y206" s="43">
        <f t="shared" si="25"/>
        <v>1943.5</v>
      </c>
      <c r="Z206" s="50">
        <f t="shared" si="23"/>
        <v>1944</v>
      </c>
    </row>
    <row r="207" spans="1:26" x14ac:dyDescent="0.3">
      <c r="A207" s="126" t="s">
        <v>526</v>
      </c>
      <c r="B207" s="126" t="s">
        <v>41</v>
      </c>
      <c r="C207" s="126" t="s">
        <v>527</v>
      </c>
      <c r="D207" s="127">
        <v>54130450</v>
      </c>
      <c r="E207" s="128" t="s">
        <v>541</v>
      </c>
      <c r="F207" s="126">
        <v>34058915</v>
      </c>
      <c r="G207" s="129" t="s">
        <v>542</v>
      </c>
      <c r="H207" s="129" t="s">
        <v>543</v>
      </c>
      <c r="I207" s="130" t="s">
        <v>544</v>
      </c>
      <c r="J207" s="131">
        <v>0</v>
      </c>
      <c r="K207" s="132">
        <v>0</v>
      </c>
      <c r="L207" s="132">
        <v>2</v>
      </c>
      <c r="M207" s="132">
        <v>0</v>
      </c>
      <c r="N207" s="132">
        <v>0</v>
      </c>
      <c r="O207" s="132">
        <v>4</v>
      </c>
      <c r="P207" s="133">
        <v>0</v>
      </c>
      <c r="Q207" s="131">
        <v>0</v>
      </c>
      <c r="R207" s="132">
        <v>9</v>
      </c>
      <c r="S207" s="134">
        <v>0</v>
      </c>
      <c r="T207" s="135">
        <f t="shared" si="18"/>
        <v>67</v>
      </c>
      <c r="U207" s="56">
        <v>24</v>
      </c>
      <c r="V207" s="47">
        <f t="shared" si="19"/>
        <v>0</v>
      </c>
      <c r="W207" s="47">
        <f t="shared" si="20"/>
        <v>72</v>
      </c>
      <c r="X207" s="136">
        <f t="shared" si="24"/>
        <v>0</v>
      </c>
      <c r="Y207" s="58">
        <f t="shared" si="25"/>
        <v>163</v>
      </c>
      <c r="Z207" s="137">
        <f t="shared" si="23"/>
        <v>163</v>
      </c>
    </row>
    <row r="208" spans="1:26" x14ac:dyDescent="0.3">
      <c r="A208" s="31" t="s">
        <v>526</v>
      </c>
      <c r="B208" s="31" t="s">
        <v>41</v>
      </c>
      <c r="C208" s="31" t="s">
        <v>527</v>
      </c>
      <c r="D208" s="31">
        <v>54130450</v>
      </c>
      <c r="E208" s="32" t="s">
        <v>528</v>
      </c>
      <c r="F208" s="31">
        <v>31116175</v>
      </c>
      <c r="G208" s="32" t="s">
        <v>63</v>
      </c>
      <c r="H208" s="32" t="s">
        <v>496</v>
      </c>
      <c r="I208" s="45" t="s">
        <v>545</v>
      </c>
      <c r="J208" s="37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0</v>
      </c>
      <c r="P208" s="45">
        <v>0</v>
      </c>
      <c r="Q208" s="37">
        <v>0</v>
      </c>
      <c r="R208" s="32">
        <v>0</v>
      </c>
      <c r="S208" s="38">
        <v>0</v>
      </c>
      <c r="T208" s="46">
        <f t="shared" si="18"/>
        <v>0</v>
      </c>
      <c r="U208" s="125">
        <v>0</v>
      </c>
      <c r="V208" s="48">
        <f t="shared" si="19"/>
        <v>0</v>
      </c>
      <c r="W208" s="48">
        <f t="shared" si="20"/>
        <v>0</v>
      </c>
      <c r="X208" s="49">
        <f t="shared" si="24"/>
        <v>0</v>
      </c>
      <c r="Y208" s="43">
        <f t="shared" si="25"/>
        <v>0</v>
      </c>
      <c r="Z208" s="50">
        <f t="shared" si="23"/>
        <v>0</v>
      </c>
    </row>
    <row r="209" spans="1:26" x14ac:dyDescent="0.3">
      <c r="A209" s="31" t="s">
        <v>526</v>
      </c>
      <c r="B209" s="31" t="s">
        <v>41</v>
      </c>
      <c r="C209" s="31" t="s">
        <v>527</v>
      </c>
      <c r="D209" s="31">
        <v>54130450</v>
      </c>
      <c r="E209" s="32" t="s">
        <v>528</v>
      </c>
      <c r="F209" s="31">
        <v>31116183</v>
      </c>
      <c r="G209" s="32" t="s">
        <v>76</v>
      </c>
      <c r="H209" s="32" t="s">
        <v>546</v>
      </c>
      <c r="I209" s="45" t="s">
        <v>547</v>
      </c>
      <c r="J209" s="37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0</v>
      </c>
      <c r="P209" s="45">
        <v>0</v>
      </c>
      <c r="Q209" s="37">
        <v>0</v>
      </c>
      <c r="R209" s="32">
        <v>0</v>
      </c>
      <c r="S209" s="38">
        <v>0</v>
      </c>
      <c r="T209" s="46">
        <f t="shared" si="18"/>
        <v>0</v>
      </c>
      <c r="U209" s="125">
        <v>0</v>
      </c>
      <c r="V209" s="48">
        <f t="shared" si="19"/>
        <v>0</v>
      </c>
      <c r="W209" s="48">
        <f t="shared" si="20"/>
        <v>0</v>
      </c>
      <c r="X209" s="49">
        <f t="shared" si="24"/>
        <v>0</v>
      </c>
      <c r="Y209" s="43">
        <f t="shared" si="25"/>
        <v>0</v>
      </c>
      <c r="Z209" s="50">
        <f t="shared" si="23"/>
        <v>0</v>
      </c>
    </row>
    <row r="210" spans="1:26" x14ac:dyDescent="0.3">
      <c r="A210" s="31" t="s">
        <v>526</v>
      </c>
      <c r="B210" s="31" t="s">
        <v>41</v>
      </c>
      <c r="C210" s="31" t="s">
        <v>527</v>
      </c>
      <c r="D210" s="31">
        <v>54130450</v>
      </c>
      <c r="E210" s="32" t="s">
        <v>528</v>
      </c>
      <c r="F210" s="31">
        <v>34058991</v>
      </c>
      <c r="G210" s="32" t="s">
        <v>63</v>
      </c>
      <c r="H210" s="32" t="s">
        <v>548</v>
      </c>
      <c r="I210" s="45" t="s">
        <v>549</v>
      </c>
      <c r="J210" s="37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0</v>
      </c>
      <c r="P210" s="45">
        <v>0</v>
      </c>
      <c r="Q210" s="37">
        <v>0</v>
      </c>
      <c r="R210" s="32">
        <v>0</v>
      </c>
      <c r="S210" s="38">
        <v>0</v>
      </c>
      <c r="T210" s="46">
        <f t="shared" si="18"/>
        <v>0</v>
      </c>
      <c r="U210" s="125">
        <v>0</v>
      </c>
      <c r="V210" s="48">
        <f t="shared" si="19"/>
        <v>0</v>
      </c>
      <c r="W210" s="48">
        <f t="shared" si="20"/>
        <v>0</v>
      </c>
      <c r="X210" s="49">
        <f t="shared" si="24"/>
        <v>0</v>
      </c>
      <c r="Y210" s="43">
        <f t="shared" si="25"/>
        <v>0</v>
      </c>
      <c r="Z210" s="50">
        <f t="shared" si="23"/>
        <v>0</v>
      </c>
    </row>
    <row r="211" spans="1:26" x14ac:dyDescent="0.3">
      <c r="A211" s="31" t="s">
        <v>526</v>
      </c>
      <c r="B211" s="31" t="s">
        <v>41</v>
      </c>
      <c r="C211" s="31" t="s">
        <v>527</v>
      </c>
      <c r="D211" s="31">
        <v>54130450</v>
      </c>
      <c r="E211" s="32" t="s">
        <v>528</v>
      </c>
      <c r="F211" s="31">
        <v>35667800</v>
      </c>
      <c r="G211" s="32" t="s">
        <v>550</v>
      </c>
      <c r="H211" s="32" t="s">
        <v>546</v>
      </c>
      <c r="I211" s="45" t="s">
        <v>551</v>
      </c>
      <c r="J211" s="37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45">
        <v>0</v>
      </c>
      <c r="Q211" s="37">
        <v>0</v>
      </c>
      <c r="R211" s="32">
        <v>0</v>
      </c>
      <c r="S211" s="38">
        <v>0</v>
      </c>
      <c r="T211" s="46">
        <f t="shared" si="18"/>
        <v>0</v>
      </c>
      <c r="U211" s="125">
        <v>0</v>
      </c>
      <c r="V211" s="48">
        <f t="shared" si="19"/>
        <v>0</v>
      </c>
      <c r="W211" s="48">
        <f t="shared" si="20"/>
        <v>0</v>
      </c>
      <c r="X211" s="49">
        <f t="shared" si="24"/>
        <v>0</v>
      </c>
      <c r="Y211" s="43">
        <f t="shared" si="25"/>
        <v>0</v>
      </c>
      <c r="Z211" s="50">
        <f t="shared" si="23"/>
        <v>0</v>
      </c>
    </row>
    <row r="212" spans="1:26" x14ac:dyDescent="0.3">
      <c r="A212" s="31" t="s">
        <v>526</v>
      </c>
      <c r="B212" s="31" t="s">
        <v>41</v>
      </c>
      <c r="C212" s="31" t="s">
        <v>527</v>
      </c>
      <c r="D212" s="31">
        <v>54130450</v>
      </c>
      <c r="E212" s="32" t="s">
        <v>528</v>
      </c>
      <c r="F212" s="31">
        <v>37918869</v>
      </c>
      <c r="G212" s="32" t="s">
        <v>552</v>
      </c>
      <c r="H212" s="32" t="s">
        <v>553</v>
      </c>
      <c r="I212" s="45" t="s">
        <v>554</v>
      </c>
      <c r="J212" s="37">
        <v>4</v>
      </c>
      <c r="K212" s="32">
        <v>0</v>
      </c>
      <c r="L212" s="32">
        <v>4</v>
      </c>
      <c r="M212" s="32">
        <v>0</v>
      </c>
      <c r="N212" s="32">
        <v>1</v>
      </c>
      <c r="O212" s="32">
        <v>3</v>
      </c>
      <c r="P212" s="45">
        <v>0</v>
      </c>
      <c r="Q212" s="37">
        <v>1</v>
      </c>
      <c r="R212" s="32">
        <v>49</v>
      </c>
      <c r="S212" s="38">
        <v>0</v>
      </c>
      <c r="T212" s="46">
        <f t="shared" si="18"/>
        <v>134</v>
      </c>
      <c r="U212" s="125">
        <v>0</v>
      </c>
      <c r="V212" s="48">
        <f t="shared" si="19"/>
        <v>15</v>
      </c>
      <c r="W212" s="48">
        <f t="shared" si="20"/>
        <v>138.5</v>
      </c>
      <c r="X212" s="49">
        <f t="shared" si="24"/>
        <v>0</v>
      </c>
      <c r="Y212" s="43">
        <f t="shared" si="25"/>
        <v>287.5</v>
      </c>
      <c r="Z212" s="50">
        <f t="shared" si="23"/>
        <v>288</v>
      </c>
    </row>
    <row r="213" spans="1:26" x14ac:dyDescent="0.3">
      <c r="A213" s="31" t="s">
        <v>526</v>
      </c>
      <c r="B213" s="31" t="s">
        <v>41</v>
      </c>
      <c r="C213" s="31" t="s">
        <v>527</v>
      </c>
      <c r="D213" s="31">
        <v>54130450</v>
      </c>
      <c r="E213" s="32" t="s">
        <v>528</v>
      </c>
      <c r="F213" s="31">
        <v>50457462</v>
      </c>
      <c r="G213" s="32" t="s">
        <v>63</v>
      </c>
      <c r="H213" s="32" t="s">
        <v>555</v>
      </c>
      <c r="I213" s="45" t="s">
        <v>556</v>
      </c>
      <c r="J213" s="37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45">
        <v>0</v>
      </c>
      <c r="Q213" s="37">
        <v>0</v>
      </c>
      <c r="R213" s="32">
        <v>0</v>
      </c>
      <c r="S213" s="38">
        <v>0</v>
      </c>
      <c r="T213" s="46">
        <f t="shared" si="18"/>
        <v>0</v>
      </c>
      <c r="U213" s="125">
        <v>0</v>
      </c>
      <c r="V213" s="48">
        <f t="shared" si="19"/>
        <v>0</v>
      </c>
      <c r="W213" s="48">
        <f t="shared" si="20"/>
        <v>0</v>
      </c>
      <c r="X213" s="49">
        <f t="shared" si="24"/>
        <v>0</v>
      </c>
      <c r="Y213" s="43">
        <f t="shared" si="25"/>
        <v>0</v>
      </c>
      <c r="Z213" s="50">
        <f t="shared" si="23"/>
        <v>0</v>
      </c>
    </row>
    <row r="214" spans="1:26" x14ac:dyDescent="0.3">
      <c r="A214" s="31" t="s">
        <v>526</v>
      </c>
      <c r="B214" s="31" t="s">
        <v>41</v>
      </c>
      <c r="C214" s="31" t="s">
        <v>527</v>
      </c>
      <c r="D214" s="31">
        <v>54130450</v>
      </c>
      <c r="E214" s="32" t="s">
        <v>528</v>
      </c>
      <c r="F214" s="31">
        <v>50457471</v>
      </c>
      <c r="G214" s="32" t="s">
        <v>63</v>
      </c>
      <c r="H214" s="32" t="s">
        <v>553</v>
      </c>
      <c r="I214" s="45" t="s">
        <v>557</v>
      </c>
      <c r="J214" s="37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0</v>
      </c>
      <c r="P214" s="45">
        <v>0</v>
      </c>
      <c r="Q214" s="37">
        <v>0</v>
      </c>
      <c r="R214" s="32">
        <v>0</v>
      </c>
      <c r="S214" s="38">
        <v>0</v>
      </c>
      <c r="T214" s="46">
        <f t="shared" si="18"/>
        <v>0</v>
      </c>
      <c r="U214" s="125">
        <v>0</v>
      </c>
      <c r="V214" s="48">
        <f t="shared" si="19"/>
        <v>0</v>
      </c>
      <c r="W214" s="48">
        <f t="shared" si="20"/>
        <v>0</v>
      </c>
      <c r="X214" s="49">
        <f t="shared" si="24"/>
        <v>0</v>
      </c>
      <c r="Y214" s="43">
        <f t="shared" si="25"/>
        <v>0</v>
      </c>
      <c r="Z214" s="50">
        <f t="shared" si="23"/>
        <v>0</v>
      </c>
    </row>
    <row r="215" spans="1:26" x14ac:dyDescent="0.3">
      <c r="A215" s="31" t="s">
        <v>526</v>
      </c>
      <c r="B215" s="31" t="s">
        <v>41</v>
      </c>
      <c r="C215" s="31" t="s">
        <v>527</v>
      </c>
      <c r="D215" s="31">
        <v>54130450</v>
      </c>
      <c r="E215" s="32" t="s">
        <v>528</v>
      </c>
      <c r="F215" s="31">
        <v>50459350</v>
      </c>
      <c r="G215" s="32" t="s">
        <v>63</v>
      </c>
      <c r="H215" s="32" t="s">
        <v>558</v>
      </c>
      <c r="I215" s="45" t="s">
        <v>559</v>
      </c>
      <c r="J215" s="37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45">
        <v>0</v>
      </c>
      <c r="Q215" s="37">
        <v>0</v>
      </c>
      <c r="R215" s="32">
        <v>0</v>
      </c>
      <c r="S215" s="38">
        <v>0</v>
      </c>
      <c r="T215" s="46">
        <f t="shared" si="18"/>
        <v>0</v>
      </c>
      <c r="U215" s="125">
        <v>0</v>
      </c>
      <c r="V215" s="48">
        <f t="shared" si="19"/>
        <v>0</v>
      </c>
      <c r="W215" s="48">
        <f t="shared" si="20"/>
        <v>0</v>
      </c>
      <c r="X215" s="49">
        <f t="shared" si="24"/>
        <v>0</v>
      </c>
      <c r="Y215" s="43">
        <f t="shared" si="25"/>
        <v>0</v>
      </c>
      <c r="Z215" s="50">
        <f t="shared" si="23"/>
        <v>0</v>
      </c>
    </row>
    <row r="216" spans="1:26" x14ac:dyDescent="0.3">
      <c r="A216" s="31" t="s">
        <v>526</v>
      </c>
      <c r="B216" s="31" t="s">
        <v>77</v>
      </c>
      <c r="C216" s="31" t="s">
        <v>560</v>
      </c>
      <c r="D216" s="31">
        <v>36126624</v>
      </c>
      <c r="E216" s="32" t="s">
        <v>561</v>
      </c>
      <c r="F216" s="31">
        <v>158569</v>
      </c>
      <c r="G216" s="32" t="s">
        <v>400</v>
      </c>
      <c r="H216" s="32" t="s">
        <v>548</v>
      </c>
      <c r="I216" s="45" t="s">
        <v>562</v>
      </c>
      <c r="J216" s="37">
        <v>14</v>
      </c>
      <c r="K216" s="32">
        <v>0</v>
      </c>
      <c r="L216" s="32">
        <v>70</v>
      </c>
      <c r="M216" s="32">
        <v>0</v>
      </c>
      <c r="N216" s="32">
        <v>1</v>
      </c>
      <c r="O216" s="32">
        <v>22</v>
      </c>
      <c r="P216" s="45">
        <v>1</v>
      </c>
      <c r="Q216" s="37">
        <v>66</v>
      </c>
      <c r="R216" s="32">
        <v>485</v>
      </c>
      <c r="S216" s="38">
        <v>66</v>
      </c>
      <c r="T216" s="46">
        <f t="shared" si="18"/>
        <v>2345</v>
      </c>
      <c r="U216" s="125">
        <v>726.9</v>
      </c>
      <c r="V216" s="48">
        <f t="shared" si="19"/>
        <v>112.5</v>
      </c>
      <c r="W216" s="48">
        <f t="shared" si="20"/>
        <v>1267</v>
      </c>
      <c r="X216" s="49">
        <f t="shared" si="24"/>
        <v>126</v>
      </c>
      <c r="Y216" s="43">
        <f t="shared" si="25"/>
        <v>4577.3999999999996</v>
      </c>
      <c r="Z216" s="50">
        <f t="shared" si="23"/>
        <v>4577</v>
      </c>
    </row>
    <row r="217" spans="1:26" x14ac:dyDescent="0.3">
      <c r="A217" s="31" t="s">
        <v>526</v>
      </c>
      <c r="B217" s="31" t="s">
        <v>77</v>
      </c>
      <c r="C217" s="31" t="s">
        <v>560</v>
      </c>
      <c r="D217" s="31">
        <v>36126624</v>
      </c>
      <c r="E217" s="32" t="s">
        <v>561</v>
      </c>
      <c r="F217" s="31">
        <v>158577</v>
      </c>
      <c r="G217" s="32" t="s">
        <v>400</v>
      </c>
      <c r="H217" s="32" t="s">
        <v>546</v>
      </c>
      <c r="I217" s="45" t="s">
        <v>563</v>
      </c>
      <c r="J217" s="37">
        <v>13</v>
      </c>
      <c r="K217" s="32">
        <v>0</v>
      </c>
      <c r="L217" s="32">
        <v>61</v>
      </c>
      <c r="M217" s="32">
        <v>0</v>
      </c>
      <c r="N217" s="32">
        <v>0</v>
      </c>
      <c r="O217" s="32">
        <v>15</v>
      </c>
      <c r="P217" s="45">
        <v>2</v>
      </c>
      <c r="Q217" s="37">
        <v>0</v>
      </c>
      <c r="R217" s="32">
        <v>340</v>
      </c>
      <c r="S217" s="38">
        <v>204</v>
      </c>
      <c r="T217" s="46">
        <f t="shared" si="18"/>
        <v>2043.5</v>
      </c>
      <c r="U217" s="125">
        <v>420.02</v>
      </c>
      <c r="V217" s="48">
        <f t="shared" si="19"/>
        <v>0</v>
      </c>
      <c r="W217" s="48">
        <f t="shared" si="20"/>
        <v>882.5</v>
      </c>
      <c r="X217" s="49">
        <f t="shared" si="24"/>
        <v>360</v>
      </c>
      <c r="Y217" s="43">
        <f t="shared" si="25"/>
        <v>3706.02</v>
      </c>
      <c r="Z217" s="50">
        <f t="shared" si="23"/>
        <v>3706</v>
      </c>
    </row>
    <row r="218" spans="1:26" x14ac:dyDescent="0.3">
      <c r="A218" s="31" t="s">
        <v>526</v>
      </c>
      <c r="B218" s="31" t="s">
        <v>77</v>
      </c>
      <c r="C218" s="31" t="s">
        <v>560</v>
      </c>
      <c r="D218" s="31">
        <v>36126624</v>
      </c>
      <c r="E218" s="32" t="s">
        <v>561</v>
      </c>
      <c r="F218" s="31">
        <v>159298</v>
      </c>
      <c r="G218" s="32" t="s">
        <v>564</v>
      </c>
      <c r="H218" s="32" t="s">
        <v>565</v>
      </c>
      <c r="I218" s="45" t="s">
        <v>566</v>
      </c>
      <c r="J218" s="37">
        <v>11</v>
      </c>
      <c r="K218" s="32">
        <v>0</v>
      </c>
      <c r="L218" s="32">
        <v>46</v>
      </c>
      <c r="M218" s="32">
        <v>0</v>
      </c>
      <c r="N218" s="32">
        <v>0</v>
      </c>
      <c r="O218" s="32">
        <v>17</v>
      </c>
      <c r="P218" s="45">
        <v>1</v>
      </c>
      <c r="Q218" s="37">
        <v>0</v>
      </c>
      <c r="R218" s="32">
        <v>361</v>
      </c>
      <c r="S218" s="38">
        <v>105</v>
      </c>
      <c r="T218" s="46">
        <f t="shared" si="18"/>
        <v>1541</v>
      </c>
      <c r="U218" s="125">
        <v>267.12</v>
      </c>
      <c r="V218" s="48">
        <f t="shared" si="19"/>
        <v>0</v>
      </c>
      <c r="W218" s="48">
        <f t="shared" si="20"/>
        <v>951.5</v>
      </c>
      <c r="X218" s="49">
        <f t="shared" si="24"/>
        <v>184.5</v>
      </c>
      <c r="Y218" s="43">
        <f t="shared" si="25"/>
        <v>2944.12</v>
      </c>
      <c r="Z218" s="50">
        <f t="shared" si="23"/>
        <v>2944</v>
      </c>
    </row>
    <row r="219" spans="1:26" x14ac:dyDescent="0.3">
      <c r="A219" s="31" t="s">
        <v>526</v>
      </c>
      <c r="B219" s="31" t="s">
        <v>77</v>
      </c>
      <c r="C219" s="31" t="s">
        <v>560</v>
      </c>
      <c r="D219" s="31">
        <v>36126624</v>
      </c>
      <c r="E219" s="32" t="s">
        <v>561</v>
      </c>
      <c r="F219" s="31">
        <v>160270</v>
      </c>
      <c r="G219" s="32" t="s">
        <v>392</v>
      </c>
      <c r="H219" s="32" t="s">
        <v>553</v>
      </c>
      <c r="I219" s="45" t="s">
        <v>567</v>
      </c>
      <c r="J219" s="37">
        <v>12</v>
      </c>
      <c r="K219" s="32">
        <v>0</v>
      </c>
      <c r="L219" s="32">
        <v>31</v>
      </c>
      <c r="M219" s="32">
        <v>0</v>
      </c>
      <c r="N219" s="32">
        <v>2</v>
      </c>
      <c r="O219" s="32">
        <v>16</v>
      </c>
      <c r="P219" s="45">
        <v>1</v>
      </c>
      <c r="Q219" s="37">
        <v>11</v>
      </c>
      <c r="R219" s="32">
        <v>194</v>
      </c>
      <c r="S219" s="38">
        <v>21</v>
      </c>
      <c r="T219" s="46">
        <f t="shared" si="18"/>
        <v>1038.5</v>
      </c>
      <c r="U219" s="125">
        <v>0</v>
      </c>
      <c r="V219" s="48">
        <f t="shared" si="19"/>
        <v>43.5</v>
      </c>
      <c r="W219" s="48">
        <f t="shared" si="20"/>
        <v>604</v>
      </c>
      <c r="X219" s="49">
        <f t="shared" si="24"/>
        <v>58.5</v>
      </c>
      <c r="Y219" s="43">
        <f t="shared" si="25"/>
        <v>1744.5</v>
      </c>
      <c r="Z219" s="50">
        <f t="shared" si="23"/>
        <v>1745</v>
      </c>
    </row>
    <row r="220" spans="1:26" x14ac:dyDescent="0.3">
      <c r="A220" s="31" t="s">
        <v>526</v>
      </c>
      <c r="B220" s="31" t="s">
        <v>77</v>
      </c>
      <c r="C220" s="31" t="s">
        <v>560</v>
      </c>
      <c r="D220" s="31">
        <v>36126624</v>
      </c>
      <c r="E220" s="32" t="s">
        <v>561</v>
      </c>
      <c r="F220" s="31">
        <v>160296</v>
      </c>
      <c r="G220" s="32" t="s">
        <v>47</v>
      </c>
      <c r="H220" s="32" t="s">
        <v>543</v>
      </c>
      <c r="I220" s="45" t="s">
        <v>568</v>
      </c>
      <c r="J220" s="37">
        <v>9</v>
      </c>
      <c r="K220" s="32">
        <v>0</v>
      </c>
      <c r="L220" s="32">
        <v>31</v>
      </c>
      <c r="M220" s="32">
        <v>0</v>
      </c>
      <c r="N220" s="32">
        <v>1</v>
      </c>
      <c r="O220" s="32">
        <v>7</v>
      </c>
      <c r="P220" s="45">
        <v>1</v>
      </c>
      <c r="Q220" s="37">
        <v>16</v>
      </c>
      <c r="R220" s="32">
        <v>174</v>
      </c>
      <c r="S220" s="38">
        <v>80</v>
      </c>
      <c r="T220" s="46">
        <f t="shared" si="18"/>
        <v>1038.5</v>
      </c>
      <c r="U220" s="125">
        <v>27.44</v>
      </c>
      <c r="V220" s="48">
        <f t="shared" si="19"/>
        <v>37.5</v>
      </c>
      <c r="W220" s="48">
        <f t="shared" si="20"/>
        <v>442.5</v>
      </c>
      <c r="X220" s="49">
        <f t="shared" si="24"/>
        <v>147</v>
      </c>
      <c r="Y220" s="43">
        <f t="shared" si="25"/>
        <v>1692.94</v>
      </c>
      <c r="Z220" s="50">
        <f t="shared" si="23"/>
        <v>1693</v>
      </c>
    </row>
    <row r="221" spans="1:26" x14ac:dyDescent="0.3">
      <c r="A221" s="31" t="s">
        <v>526</v>
      </c>
      <c r="B221" s="31" t="s">
        <v>77</v>
      </c>
      <c r="C221" s="31" t="s">
        <v>560</v>
      </c>
      <c r="D221" s="31">
        <v>36126624</v>
      </c>
      <c r="E221" s="32" t="s">
        <v>561</v>
      </c>
      <c r="F221" s="31">
        <v>160458</v>
      </c>
      <c r="G221" s="32" t="s">
        <v>569</v>
      </c>
      <c r="H221" s="32" t="s">
        <v>534</v>
      </c>
      <c r="I221" s="45" t="s">
        <v>570</v>
      </c>
      <c r="J221" s="37">
        <v>15</v>
      </c>
      <c r="K221" s="32">
        <v>1</v>
      </c>
      <c r="L221" s="32">
        <v>53</v>
      </c>
      <c r="M221" s="32">
        <v>2</v>
      </c>
      <c r="N221" s="32">
        <v>2</v>
      </c>
      <c r="O221" s="32">
        <v>19</v>
      </c>
      <c r="P221" s="45">
        <v>4</v>
      </c>
      <c r="Q221" s="37">
        <v>46</v>
      </c>
      <c r="R221" s="32">
        <v>368</v>
      </c>
      <c r="S221" s="38">
        <v>247</v>
      </c>
      <c r="T221" s="46">
        <f t="shared" si="18"/>
        <v>1775.5</v>
      </c>
      <c r="U221" s="125">
        <v>35</v>
      </c>
      <c r="V221" s="48">
        <f t="shared" si="19"/>
        <v>96</v>
      </c>
      <c r="W221" s="48">
        <f t="shared" si="20"/>
        <v>992.5</v>
      </c>
      <c r="X221" s="49">
        <f t="shared" si="24"/>
        <v>478.5</v>
      </c>
      <c r="Y221" s="43">
        <f t="shared" si="25"/>
        <v>3377.5</v>
      </c>
      <c r="Z221" s="50">
        <f t="shared" si="23"/>
        <v>3378</v>
      </c>
    </row>
    <row r="222" spans="1:26" x14ac:dyDescent="0.3">
      <c r="A222" s="31" t="s">
        <v>526</v>
      </c>
      <c r="B222" s="31" t="s">
        <v>77</v>
      </c>
      <c r="C222" s="31" t="s">
        <v>560</v>
      </c>
      <c r="D222" s="31">
        <v>36126624</v>
      </c>
      <c r="E222" s="32" t="s">
        <v>561</v>
      </c>
      <c r="F222" s="31">
        <v>160628</v>
      </c>
      <c r="G222" s="32" t="s">
        <v>47</v>
      </c>
      <c r="H222" s="32" t="s">
        <v>558</v>
      </c>
      <c r="I222" s="45" t="s">
        <v>571</v>
      </c>
      <c r="J222" s="37">
        <v>13</v>
      </c>
      <c r="K222" s="32">
        <v>0</v>
      </c>
      <c r="L222" s="32">
        <v>56</v>
      </c>
      <c r="M222" s="32">
        <v>0</v>
      </c>
      <c r="N222" s="32">
        <v>0</v>
      </c>
      <c r="O222" s="32">
        <v>15</v>
      </c>
      <c r="P222" s="45">
        <v>3</v>
      </c>
      <c r="Q222" s="37">
        <v>0</v>
      </c>
      <c r="R222" s="32">
        <v>369</v>
      </c>
      <c r="S222" s="38">
        <v>227</v>
      </c>
      <c r="T222" s="46">
        <f t="shared" si="18"/>
        <v>1876</v>
      </c>
      <c r="U222" s="125">
        <v>92.87</v>
      </c>
      <c r="V222" s="48">
        <f t="shared" si="19"/>
        <v>0</v>
      </c>
      <c r="W222" s="48">
        <f t="shared" si="20"/>
        <v>940.5</v>
      </c>
      <c r="X222" s="49">
        <f t="shared" si="24"/>
        <v>421.5</v>
      </c>
      <c r="Y222" s="43">
        <f t="shared" si="25"/>
        <v>3330.87</v>
      </c>
      <c r="Z222" s="50">
        <f t="shared" si="23"/>
        <v>3331</v>
      </c>
    </row>
    <row r="223" spans="1:26" x14ac:dyDescent="0.3">
      <c r="A223" s="31" t="s">
        <v>526</v>
      </c>
      <c r="B223" s="31" t="s">
        <v>77</v>
      </c>
      <c r="C223" s="31" t="s">
        <v>560</v>
      </c>
      <c r="D223" s="31">
        <v>36126624</v>
      </c>
      <c r="E223" s="32" t="s">
        <v>561</v>
      </c>
      <c r="F223" s="31">
        <v>160741</v>
      </c>
      <c r="G223" s="32" t="s">
        <v>47</v>
      </c>
      <c r="H223" s="32" t="s">
        <v>496</v>
      </c>
      <c r="I223" s="45" t="s">
        <v>572</v>
      </c>
      <c r="J223" s="37">
        <v>12</v>
      </c>
      <c r="K223" s="32">
        <v>0</v>
      </c>
      <c r="L223" s="32">
        <v>43</v>
      </c>
      <c r="M223" s="32">
        <v>0</v>
      </c>
      <c r="N223" s="32">
        <v>0</v>
      </c>
      <c r="O223" s="32">
        <v>11</v>
      </c>
      <c r="P223" s="45">
        <v>1</v>
      </c>
      <c r="Q223" s="37">
        <v>0</v>
      </c>
      <c r="R223" s="32">
        <v>348</v>
      </c>
      <c r="S223" s="38">
        <v>85</v>
      </c>
      <c r="T223" s="46">
        <f t="shared" si="18"/>
        <v>1440.5</v>
      </c>
      <c r="U223" s="125">
        <v>0</v>
      </c>
      <c r="V223" s="48">
        <f t="shared" si="19"/>
        <v>0</v>
      </c>
      <c r="W223" s="48">
        <f t="shared" si="20"/>
        <v>844.5</v>
      </c>
      <c r="X223" s="49">
        <f t="shared" si="24"/>
        <v>154.5</v>
      </c>
      <c r="Y223" s="43">
        <f t="shared" si="25"/>
        <v>2439.5</v>
      </c>
      <c r="Z223" s="50">
        <f t="shared" si="23"/>
        <v>2440</v>
      </c>
    </row>
    <row r="224" spans="1:26" x14ac:dyDescent="0.3">
      <c r="A224" s="31" t="s">
        <v>526</v>
      </c>
      <c r="B224" s="31" t="s">
        <v>77</v>
      </c>
      <c r="C224" s="31" t="s">
        <v>560</v>
      </c>
      <c r="D224" s="31">
        <v>36126624</v>
      </c>
      <c r="E224" s="32" t="s">
        <v>561</v>
      </c>
      <c r="F224" s="31">
        <v>160750</v>
      </c>
      <c r="G224" s="32" t="s">
        <v>573</v>
      </c>
      <c r="H224" s="32" t="s">
        <v>546</v>
      </c>
      <c r="I224" s="45" t="s">
        <v>574</v>
      </c>
      <c r="J224" s="37">
        <v>16</v>
      </c>
      <c r="K224" s="32">
        <v>0</v>
      </c>
      <c r="L224" s="32">
        <v>51</v>
      </c>
      <c r="M224" s="32">
        <v>0</v>
      </c>
      <c r="N224" s="32">
        <v>4</v>
      </c>
      <c r="O224" s="32">
        <v>14</v>
      </c>
      <c r="P224" s="45">
        <v>3</v>
      </c>
      <c r="Q224" s="37">
        <v>34</v>
      </c>
      <c r="R224" s="32">
        <v>322</v>
      </c>
      <c r="S224" s="38">
        <v>148</v>
      </c>
      <c r="T224" s="46">
        <f t="shared" si="18"/>
        <v>1708.5</v>
      </c>
      <c r="U224" s="125">
        <v>0</v>
      </c>
      <c r="V224" s="48">
        <f t="shared" si="19"/>
        <v>105</v>
      </c>
      <c r="W224" s="48">
        <f t="shared" si="20"/>
        <v>833</v>
      </c>
      <c r="X224" s="49">
        <f t="shared" si="24"/>
        <v>303</v>
      </c>
      <c r="Y224" s="43">
        <f t="shared" si="25"/>
        <v>2949.5</v>
      </c>
      <c r="Z224" s="50">
        <f t="shared" si="23"/>
        <v>2950</v>
      </c>
    </row>
    <row r="225" spans="1:26" x14ac:dyDescent="0.3">
      <c r="A225" s="31" t="s">
        <v>526</v>
      </c>
      <c r="B225" s="31" t="s">
        <v>77</v>
      </c>
      <c r="C225" s="31" t="s">
        <v>560</v>
      </c>
      <c r="D225" s="31">
        <v>36126624</v>
      </c>
      <c r="E225" s="32" t="s">
        <v>561</v>
      </c>
      <c r="F225" s="31">
        <v>160768</v>
      </c>
      <c r="G225" s="32" t="s">
        <v>47</v>
      </c>
      <c r="H225" s="32" t="s">
        <v>548</v>
      </c>
      <c r="I225" s="45" t="s">
        <v>575</v>
      </c>
      <c r="J225" s="37">
        <v>6</v>
      </c>
      <c r="K225" s="32">
        <v>0</v>
      </c>
      <c r="L225" s="32">
        <v>21</v>
      </c>
      <c r="M225" s="32">
        <v>0</v>
      </c>
      <c r="N225" s="32">
        <v>0</v>
      </c>
      <c r="O225" s="32">
        <v>7</v>
      </c>
      <c r="P225" s="45">
        <v>1</v>
      </c>
      <c r="Q225" s="37">
        <v>0</v>
      </c>
      <c r="R225" s="32">
        <v>125</v>
      </c>
      <c r="S225" s="38">
        <v>63</v>
      </c>
      <c r="T225" s="46">
        <f t="shared" si="18"/>
        <v>703.5</v>
      </c>
      <c r="U225" s="125">
        <v>163.57</v>
      </c>
      <c r="V225" s="48">
        <f t="shared" si="19"/>
        <v>0</v>
      </c>
      <c r="W225" s="48">
        <f t="shared" si="20"/>
        <v>344.5</v>
      </c>
      <c r="X225" s="49">
        <f t="shared" si="24"/>
        <v>121.5</v>
      </c>
      <c r="Y225" s="43">
        <f t="shared" si="25"/>
        <v>1333.07</v>
      </c>
      <c r="Z225" s="50">
        <f t="shared" si="23"/>
        <v>1333</v>
      </c>
    </row>
    <row r="226" spans="1:26" x14ac:dyDescent="0.3">
      <c r="A226" s="31" t="s">
        <v>526</v>
      </c>
      <c r="B226" s="31" t="s">
        <v>77</v>
      </c>
      <c r="C226" s="31" t="s">
        <v>560</v>
      </c>
      <c r="D226" s="31">
        <v>36126624</v>
      </c>
      <c r="E226" s="32" t="s">
        <v>561</v>
      </c>
      <c r="F226" s="31">
        <v>161381</v>
      </c>
      <c r="G226" s="32" t="s">
        <v>576</v>
      </c>
      <c r="H226" s="32" t="s">
        <v>555</v>
      </c>
      <c r="I226" s="45" t="s">
        <v>577</v>
      </c>
      <c r="J226" s="37">
        <v>9</v>
      </c>
      <c r="K226" s="32">
        <v>0</v>
      </c>
      <c r="L226" s="32">
        <v>33</v>
      </c>
      <c r="M226" s="32">
        <v>0</v>
      </c>
      <c r="N226" s="32">
        <v>1</v>
      </c>
      <c r="O226" s="32">
        <v>19</v>
      </c>
      <c r="P226" s="45">
        <v>2</v>
      </c>
      <c r="Q226" s="37">
        <v>20</v>
      </c>
      <c r="R226" s="32">
        <v>192</v>
      </c>
      <c r="S226" s="38">
        <v>152</v>
      </c>
      <c r="T226" s="46">
        <f t="shared" si="18"/>
        <v>1105.5</v>
      </c>
      <c r="U226" s="125">
        <v>0</v>
      </c>
      <c r="V226" s="48">
        <f t="shared" si="19"/>
        <v>43.5</v>
      </c>
      <c r="W226" s="48">
        <f t="shared" si="20"/>
        <v>640.5</v>
      </c>
      <c r="X226" s="49">
        <f t="shared" si="24"/>
        <v>282</v>
      </c>
      <c r="Y226" s="43">
        <f t="shared" si="25"/>
        <v>2071.5</v>
      </c>
      <c r="Z226" s="50">
        <f t="shared" si="23"/>
        <v>2072</v>
      </c>
    </row>
    <row r="227" spans="1:26" x14ac:dyDescent="0.3">
      <c r="A227" s="31" t="s">
        <v>526</v>
      </c>
      <c r="B227" s="31" t="s">
        <v>77</v>
      </c>
      <c r="C227" s="31" t="s">
        <v>560</v>
      </c>
      <c r="D227" s="31">
        <v>36126624</v>
      </c>
      <c r="E227" s="32" t="s">
        <v>561</v>
      </c>
      <c r="F227" s="31">
        <v>161403</v>
      </c>
      <c r="G227" s="32" t="s">
        <v>576</v>
      </c>
      <c r="H227" s="32" t="s">
        <v>553</v>
      </c>
      <c r="I227" s="45" t="s">
        <v>578</v>
      </c>
      <c r="J227" s="37">
        <v>10</v>
      </c>
      <c r="K227" s="32">
        <v>1</v>
      </c>
      <c r="L227" s="32">
        <v>49</v>
      </c>
      <c r="M227" s="32">
        <v>4</v>
      </c>
      <c r="N227" s="32">
        <v>4</v>
      </c>
      <c r="O227" s="32">
        <v>24</v>
      </c>
      <c r="P227" s="45">
        <v>1</v>
      </c>
      <c r="Q227" s="37">
        <v>12</v>
      </c>
      <c r="R227" s="32">
        <v>383</v>
      </c>
      <c r="S227" s="38">
        <v>51</v>
      </c>
      <c r="T227" s="46">
        <f t="shared" si="18"/>
        <v>1641.5</v>
      </c>
      <c r="U227" s="125">
        <v>391.8</v>
      </c>
      <c r="V227" s="48">
        <f t="shared" si="19"/>
        <v>72</v>
      </c>
      <c r="W227" s="48">
        <f t="shared" si="20"/>
        <v>1090</v>
      </c>
      <c r="X227" s="49">
        <f t="shared" si="24"/>
        <v>103.5</v>
      </c>
      <c r="Y227" s="43">
        <f t="shared" si="25"/>
        <v>3298.8</v>
      </c>
      <c r="Z227" s="50">
        <f t="shared" si="23"/>
        <v>3299</v>
      </c>
    </row>
    <row r="228" spans="1:26" x14ac:dyDescent="0.3">
      <c r="A228" s="31" t="s">
        <v>526</v>
      </c>
      <c r="B228" s="31" t="s">
        <v>77</v>
      </c>
      <c r="C228" s="31" t="s">
        <v>560</v>
      </c>
      <c r="D228" s="31">
        <v>36126624</v>
      </c>
      <c r="E228" s="32" t="s">
        <v>561</v>
      </c>
      <c r="F228" s="31">
        <v>161438</v>
      </c>
      <c r="G228" s="32" t="s">
        <v>122</v>
      </c>
      <c r="H228" s="32" t="s">
        <v>534</v>
      </c>
      <c r="I228" s="45" t="s">
        <v>579</v>
      </c>
      <c r="J228" s="37">
        <v>21</v>
      </c>
      <c r="K228" s="32">
        <v>0</v>
      </c>
      <c r="L228" s="32">
        <v>82</v>
      </c>
      <c r="M228" s="32">
        <v>0</v>
      </c>
      <c r="N228" s="32">
        <v>1</v>
      </c>
      <c r="O228" s="32">
        <v>34</v>
      </c>
      <c r="P228" s="45">
        <v>2</v>
      </c>
      <c r="Q228" s="37">
        <v>2</v>
      </c>
      <c r="R228" s="32">
        <v>602</v>
      </c>
      <c r="S228" s="38">
        <v>254</v>
      </c>
      <c r="T228" s="46">
        <f t="shared" si="18"/>
        <v>2747</v>
      </c>
      <c r="U228" s="125">
        <v>1493.88</v>
      </c>
      <c r="V228" s="48">
        <f t="shared" si="19"/>
        <v>16.5</v>
      </c>
      <c r="W228" s="48">
        <f t="shared" si="20"/>
        <v>1663</v>
      </c>
      <c r="X228" s="49">
        <f t="shared" si="24"/>
        <v>435</v>
      </c>
      <c r="Y228" s="43">
        <f t="shared" si="25"/>
        <v>6355.38</v>
      </c>
      <c r="Z228" s="50">
        <f t="shared" si="23"/>
        <v>6355</v>
      </c>
    </row>
    <row r="229" spans="1:26" x14ac:dyDescent="0.3">
      <c r="A229" s="31" t="s">
        <v>526</v>
      </c>
      <c r="B229" s="31" t="s">
        <v>77</v>
      </c>
      <c r="C229" s="31" t="s">
        <v>560</v>
      </c>
      <c r="D229" s="31">
        <v>36126624</v>
      </c>
      <c r="E229" s="32" t="s">
        <v>561</v>
      </c>
      <c r="F229" s="31">
        <v>161586</v>
      </c>
      <c r="G229" s="32" t="s">
        <v>576</v>
      </c>
      <c r="H229" s="32" t="s">
        <v>558</v>
      </c>
      <c r="I229" s="45" t="s">
        <v>580</v>
      </c>
      <c r="J229" s="37">
        <v>18</v>
      </c>
      <c r="K229" s="32">
        <v>0</v>
      </c>
      <c r="L229" s="32">
        <v>104</v>
      </c>
      <c r="M229" s="32">
        <v>0</v>
      </c>
      <c r="N229" s="32">
        <v>0</v>
      </c>
      <c r="O229" s="32">
        <v>30</v>
      </c>
      <c r="P229" s="45">
        <v>3</v>
      </c>
      <c r="Q229" s="37">
        <v>0</v>
      </c>
      <c r="R229" s="32">
        <v>705</v>
      </c>
      <c r="S229" s="38">
        <v>182</v>
      </c>
      <c r="T229" s="46">
        <f t="shared" si="18"/>
        <v>3484</v>
      </c>
      <c r="U229" s="125">
        <v>0</v>
      </c>
      <c r="V229" s="48">
        <f t="shared" si="19"/>
        <v>0</v>
      </c>
      <c r="W229" s="48">
        <f t="shared" si="20"/>
        <v>1815</v>
      </c>
      <c r="X229" s="49">
        <f t="shared" si="24"/>
        <v>354</v>
      </c>
      <c r="Y229" s="43">
        <f t="shared" si="25"/>
        <v>5653</v>
      </c>
      <c r="Z229" s="50">
        <f t="shared" si="23"/>
        <v>5653</v>
      </c>
    </row>
    <row r="230" spans="1:26" x14ac:dyDescent="0.3">
      <c r="A230" s="31" t="s">
        <v>526</v>
      </c>
      <c r="B230" s="31" t="s">
        <v>77</v>
      </c>
      <c r="C230" s="31" t="s">
        <v>560</v>
      </c>
      <c r="D230" s="31">
        <v>36126624</v>
      </c>
      <c r="E230" s="32" t="s">
        <v>561</v>
      </c>
      <c r="F230" s="31">
        <v>161594</v>
      </c>
      <c r="G230" s="32" t="s">
        <v>576</v>
      </c>
      <c r="H230" s="32" t="s">
        <v>496</v>
      </c>
      <c r="I230" s="45" t="s">
        <v>581</v>
      </c>
      <c r="J230" s="37">
        <v>10</v>
      </c>
      <c r="K230" s="32">
        <v>0</v>
      </c>
      <c r="L230" s="32">
        <v>55</v>
      </c>
      <c r="M230" s="32">
        <v>0</v>
      </c>
      <c r="N230" s="32">
        <v>0</v>
      </c>
      <c r="O230" s="32">
        <v>17</v>
      </c>
      <c r="P230" s="45">
        <v>2</v>
      </c>
      <c r="Q230" s="37">
        <v>0</v>
      </c>
      <c r="R230" s="32">
        <v>364</v>
      </c>
      <c r="S230" s="38">
        <v>155</v>
      </c>
      <c r="T230" s="46">
        <f t="shared" si="18"/>
        <v>1842.5</v>
      </c>
      <c r="U230" s="125">
        <v>0</v>
      </c>
      <c r="V230" s="48">
        <f t="shared" si="19"/>
        <v>0</v>
      </c>
      <c r="W230" s="48">
        <f t="shared" si="20"/>
        <v>957.5</v>
      </c>
      <c r="X230" s="49">
        <f t="shared" si="24"/>
        <v>286.5</v>
      </c>
      <c r="Y230" s="43">
        <f t="shared" si="25"/>
        <v>3086.5</v>
      </c>
      <c r="Z230" s="50">
        <f t="shared" si="23"/>
        <v>3087</v>
      </c>
    </row>
    <row r="231" spans="1:26" x14ac:dyDescent="0.3">
      <c r="A231" s="31" t="s">
        <v>526</v>
      </c>
      <c r="B231" s="31" t="s">
        <v>77</v>
      </c>
      <c r="C231" s="31" t="s">
        <v>560</v>
      </c>
      <c r="D231" s="31">
        <v>36126624</v>
      </c>
      <c r="E231" s="32" t="s">
        <v>561</v>
      </c>
      <c r="F231" s="31">
        <v>161993</v>
      </c>
      <c r="G231" s="32" t="s">
        <v>582</v>
      </c>
      <c r="H231" s="32" t="s">
        <v>534</v>
      </c>
      <c r="I231" s="45" t="s">
        <v>583</v>
      </c>
      <c r="J231" s="37">
        <v>13</v>
      </c>
      <c r="K231" s="32">
        <v>0</v>
      </c>
      <c r="L231" s="32">
        <v>51</v>
      </c>
      <c r="M231" s="32">
        <v>0</v>
      </c>
      <c r="N231" s="32">
        <v>1</v>
      </c>
      <c r="O231" s="32">
        <v>13</v>
      </c>
      <c r="P231" s="45">
        <v>2</v>
      </c>
      <c r="Q231" s="37">
        <v>14</v>
      </c>
      <c r="R231" s="32">
        <v>378</v>
      </c>
      <c r="S231" s="38">
        <v>185</v>
      </c>
      <c r="T231" s="46">
        <f t="shared" si="18"/>
        <v>1708.5</v>
      </c>
      <c r="U231" s="125">
        <v>407.3</v>
      </c>
      <c r="V231" s="48">
        <f t="shared" si="19"/>
        <v>34.5</v>
      </c>
      <c r="W231" s="48">
        <f t="shared" si="20"/>
        <v>931.5</v>
      </c>
      <c r="X231" s="49">
        <f t="shared" si="24"/>
        <v>331.5</v>
      </c>
      <c r="Y231" s="43">
        <f t="shared" si="25"/>
        <v>3413.3</v>
      </c>
      <c r="Z231" s="50">
        <f t="shared" si="23"/>
        <v>3413</v>
      </c>
    </row>
    <row r="232" spans="1:26" x14ac:dyDescent="0.3">
      <c r="A232" s="31" t="s">
        <v>526</v>
      </c>
      <c r="B232" s="31" t="s">
        <v>77</v>
      </c>
      <c r="C232" s="31" t="s">
        <v>560</v>
      </c>
      <c r="D232" s="31">
        <v>36126624</v>
      </c>
      <c r="E232" s="32" t="s">
        <v>561</v>
      </c>
      <c r="F232" s="31">
        <v>162086</v>
      </c>
      <c r="G232" s="32" t="s">
        <v>126</v>
      </c>
      <c r="H232" s="32" t="s">
        <v>496</v>
      </c>
      <c r="I232" s="45" t="s">
        <v>584</v>
      </c>
      <c r="J232" s="37">
        <v>17</v>
      </c>
      <c r="K232" s="32">
        <v>0</v>
      </c>
      <c r="L232" s="32">
        <v>72</v>
      </c>
      <c r="M232" s="32">
        <v>0</v>
      </c>
      <c r="N232" s="32">
        <v>0</v>
      </c>
      <c r="O232" s="32">
        <v>26</v>
      </c>
      <c r="P232" s="45">
        <v>2</v>
      </c>
      <c r="Q232" s="37">
        <v>0</v>
      </c>
      <c r="R232" s="32">
        <v>653</v>
      </c>
      <c r="S232" s="38">
        <v>106</v>
      </c>
      <c r="T232" s="46">
        <f t="shared" si="18"/>
        <v>2412</v>
      </c>
      <c r="U232" s="125">
        <v>323.95999999999998</v>
      </c>
      <c r="V232" s="48">
        <f t="shared" si="19"/>
        <v>0</v>
      </c>
      <c r="W232" s="48">
        <f t="shared" si="20"/>
        <v>1657</v>
      </c>
      <c r="X232" s="49">
        <f t="shared" si="24"/>
        <v>213</v>
      </c>
      <c r="Y232" s="43">
        <f t="shared" si="25"/>
        <v>4605.96</v>
      </c>
      <c r="Z232" s="50">
        <f t="shared" si="23"/>
        <v>4606</v>
      </c>
    </row>
    <row r="233" spans="1:26" x14ac:dyDescent="0.3">
      <c r="A233" s="31" t="s">
        <v>526</v>
      </c>
      <c r="B233" s="31" t="s">
        <v>77</v>
      </c>
      <c r="C233" s="31" t="s">
        <v>560</v>
      </c>
      <c r="D233" s="31">
        <v>36126624</v>
      </c>
      <c r="E233" s="32" t="s">
        <v>561</v>
      </c>
      <c r="F233" s="31">
        <v>162094</v>
      </c>
      <c r="G233" s="32" t="s">
        <v>126</v>
      </c>
      <c r="H233" s="32" t="s">
        <v>546</v>
      </c>
      <c r="I233" s="45" t="s">
        <v>585</v>
      </c>
      <c r="J233" s="37">
        <v>12</v>
      </c>
      <c r="K233" s="32">
        <v>0</v>
      </c>
      <c r="L233" s="32">
        <v>56</v>
      </c>
      <c r="M233" s="32">
        <v>0</v>
      </c>
      <c r="N233" s="32">
        <v>2</v>
      </c>
      <c r="O233" s="32">
        <v>17</v>
      </c>
      <c r="P233" s="45">
        <v>2</v>
      </c>
      <c r="Q233" s="37">
        <v>20</v>
      </c>
      <c r="R233" s="32">
        <v>316</v>
      </c>
      <c r="S233" s="38">
        <v>237</v>
      </c>
      <c r="T233" s="46">
        <f t="shared" si="18"/>
        <v>1876</v>
      </c>
      <c r="U233" s="125">
        <v>431.75</v>
      </c>
      <c r="V233" s="48">
        <f t="shared" si="19"/>
        <v>57</v>
      </c>
      <c r="W233" s="48">
        <f t="shared" si="20"/>
        <v>861.5</v>
      </c>
      <c r="X233" s="49">
        <f t="shared" si="24"/>
        <v>409.5</v>
      </c>
      <c r="Y233" s="43">
        <f t="shared" si="25"/>
        <v>3635.75</v>
      </c>
      <c r="Z233" s="50">
        <f t="shared" si="23"/>
        <v>3636</v>
      </c>
    </row>
    <row r="234" spans="1:26" x14ac:dyDescent="0.3">
      <c r="A234" s="31" t="s">
        <v>526</v>
      </c>
      <c r="B234" s="31" t="s">
        <v>77</v>
      </c>
      <c r="C234" s="31" t="s">
        <v>560</v>
      </c>
      <c r="D234" s="31">
        <v>36126624</v>
      </c>
      <c r="E234" s="32" t="s">
        <v>561</v>
      </c>
      <c r="F234" s="31">
        <v>351806</v>
      </c>
      <c r="G234" s="32" t="s">
        <v>400</v>
      </c>
      <c r="H234" s="32" t="s">
        <v>534</v>
      </c>
      <c r="I234" s="45" t="s">
        <v>586</v>
      </c>
      <c r="J234" s="37">
        <v>19</v>
      </c>
      <c r="K234" s="32">
        <v>0</v>
      </c>
      <c r="L234" s="32">
        <v>92</v>
      </c>
      <c r="M234" s="32">
        <v>0</v>
      </c>
      <c r="N234" s="32">
        <v>1</v>
      </c>
      <c r="O234" s="32">
        <v>32</v>
      </c>
      <c r="P234" s="45">
        <v>1</v>
      </c>
      <c r="Q234" s="37">
        <v>1</v>
      </c>
      <c r="R234" s="32">
        <v>684</v>
      </c>
      <c r="S234" s="38">
        <v>66</v>
      </c>
      <c r="T234" s="46">
        <f t="shared" si="18"/>
        <v>3082</v>
      </c>
      <c r="U234" s="125">
        <v>480.12</v>
      </c>
      <c r="V234" s="48">
        <f t="shared" si="19"/>
        <v>15</v>
      </c>
      <c r="W234" s="48">
        <f t="shared" si="20"/>
        <v>1800</v>
      </c>
      <c r="X234" s="49">
        <f t="shared" si="24"/>
        <v>126</v>
      </c>
      <c r="Y234" s="43">
        <f t="shared" si="25"/>
        <v>5503.12</v>
      </c>
      <c r="Z234" s="50">
        <f t="shared" si="23"/>
        <v>5503</v>
      </c>
    </row>
    <row r="235" spans="1:26" x14ac:dyDescent="0.3">
      <c r="A235" s="31" t="s">
        <v>526</v>
      </c>
      <c r="B235" s="31" t="s">
        <v>77</v>
      </c>
      <c r="C235" s="31" t="s">
        <v>560</v>
      </c>
      <c r="D235" s="31">
        <v>36126624</v>
      </c>
      <c r="E235" s="32" t="s">
        <v>561</v>
      </c>
      <c r="F235" s="31">
        <v>515159</v>
      </c>
      <c r="G235" s="32" t="s">
        <v>587</v>
      </c>
      <c r="H235" s="32" t="s">
        <v>534</v>
      </c>
      <c r="I235" s="45" t="s">
        <v>588</v>
      </c>
      <c r="J235" s="37">
        <v>12</v>
      </c>
      <c r="K235" s="32">
        <v>0</v>
      </c>
      <c r="L235" s="32">
        <v>49</v>
      </c>
      <c r="M235" s="32">
        <v>0</v>
      </c>
      <c r="N235" s="32">
        <v>4</v>
      </c>
      <c r="O235" s="32">
        <v>13</v>
      </c>
      <c r="P235" s="45">
        <v>2</v>
      </c>
      <c r="Q235" s="37">
        <v>36</v>
      </c>
      <c r="R235" s="32">
        <v>338</v>
      </c>
      <c r="S235" s="38">
        <v>182</v>
      </c>
      <c r="T235" s="46">
        <f t="shared" si="18"/>
        <v>1641.5</v>
      </c>
      <c r="U235" s="125">
        <v>0</v>
      </c>
      <c r="V235" s="48">
        <f t="shared" si="19"/>
        <v>108</v>
      </c>
      <c r="W235" s="48">
        <f t="shared" si="20"/>
        <v>851.5</v>
      </c>
      <c r="X235" s="49">
        <f t="shared" si="24"/>
        <v>327</v>
      </c>
      <c r="Y235" s="43">
        <f t="shared" si="25"/>
        <v>2928</v>
      </c>
      <c r="Z235" s="50">
        <f t="shared" si="23"/>
        <v>2928</v>
      </c>
    </row>
    <row r="236" spans="1:26" x14ac:dyDescent="0.3">
      <c r="A236" s="31" t="s">
        <v>526</v>
      </c>
      <c r="B236" s="31" t="s">
        <v>77</v>
      </c>
      <c r="C236" s="31" t="s">
        <v>560</v>
      </c>
      <c r="D236" s="31">
        <v>36126624</v>
      </c>
      <c r="E236" s="32" t="s">
        <v>561</v>
      </c>
      <c r="F236" s="31">
        <v>596680</v>
      </c>
      <c r="G236" s="32" t="s">
        <v>47</v>
      </c>
      <c r="H236" s="32" t="s">
        <v>555</v>
      </c>
      <c r="I236" s="45" t="s">
        <v>589</v>
      </c>
      <c r="J236" s="37">
        <v>11</v>
      </c>
      <c r="K236" s="32">
        <v>0</v>
      </c>
      <c r="L236" s="32">
        <v>33</v>
      </c>
      <c r="M236" s="32">
        <v>0</v>
      </c>
      <c r="N236" s="32">
        <v>4</v>
      </c>
      <c r="O236" s="32">
        <v>11</v>
      </c>
      <c r="P236" s="45">
        <v>1</v>
      </c>
      <c r="Q236" s="37">
        <v>18</v>
      </c>
      <c r="R236" s="32">
        <v>239</v>
      </c>
      <c r="S236" s="38">
        <v>94</v>
      </c>
      <c r="T236" s="46">
        <f t="shared" si="18"/>
        <v>1105.5</v>
      </c>
      <c r="U236" s="125">
        <v>0</v>
      </c>
      <c r="V236" s="48">
        <f t="shared" si="19"/>
        <v>81</v>
      </c>
      <c r="W236" s="48">
        <f t="shared" si="20"/>
        <v>626.5</v>
      </c>
      <c r="X236" s="49">
        <f t="shared" si="24"/>
        <v>168</v>
      </c>
      <c r="Y236" s="43">
        <f t="shared" si="25"/>
        <v>1981</v>
      </c>
      <c r="Z236" s="50">
        <f t="shared" si="23"/>
        <v>1981</v>
      </c>
    </row>
    <row r="237" spans="1:26" x14ac:dyDescent="0.3">
      <c r="A237" s="31" t="s">
        <v>526</v>
      </c>
      <c r="B237" s="31" t="s">
        <v>77</v>
      </c>
      <c r="C237" s="31" t="s">
        <v>560</v>
      </c>
      <c r="D237" s="31">
        <v>36126624</v>
      </c>
      <c r="E237" s="32" t="s">
        <v>561</v>
      </c>
      <c r="F237" s="31">
        <v>607002</v>
      </c>
      <c r="G237" s="32" t="s">
        <v>97</v>
      </c>
      <c r="H237" s="32" t="s">
        <v>496</v>
      </c>
      <c r="I237" s="45" t="s">
        <v>590</v>
      </c>
      <c r="J237" s="37">
        <v>9</v>
      </c>
      <c r="K237" s="32">
        <v>0</v>
      </c>
      <c r="L237" s="32">
        <v>48</v>
      </c>
      <c r="M237" s="32">
        <v>0</v>
      </c>
      <c r="N237" s="32">
        <v>2</v>
      </c>
      <c r="O237" s="32">
        <v>11</v>
      </c>
      <c r="P237" s="45">
        <v>1</v>
      </c>
      <c r="Q237" s="37">
        <v>26</v>
      </c>
      <c r="R237" s="32">
        <v>268</v>
      </c>
      <c r="S237" s="38">
        <v>148</v>
      </c>
      <c r="T237" s="46">
        <f t="shared" si="18"/>
        <v>1608</v>
      </c>
      <c r="U237" s="125">
        <v>769.2</v>
      </c>
      <c r="V237" s="48">
        <f t="shared" si="19"/>
        <v>66</v>
      </c>
      <c r="W237" s="48">
        <f t="shared" si="20"/>
        <v>684.5</v>
      </c>
      <c r="X237" s="49">
        <f t="shared" si="24"/>
        <v>249</v>
      </c>
      <c r="Y237" s="43">
        <f t="shared" si="25"/>
        <v>3376.7</v>
      </c>
      <c r="Z237" s="50">
        <f t="shared" si="23"/>
        <v>3377</v>
      </c>
    </row>
    <row r="238" spans="1:26" x14ac:dyDescent="0.3">
      <c r="A238" s="31" t="s">
        <v>526</v>
      </c>
      <c r="B238" s="31" t="s">
        <v>77</v>
      </c>
      <c r="C238" s="31" t="s">
        <v>560</v>
      </c>
      <c r="D238" s="31">
        <v>36126624</v>
      </c>
      <c r="E238" s="32" t="s">
        <v>561</v>
      </c>
      <c r="F238" s="31">
        <v>607363</v>
      </c>
      <c r="G238" s="32" t="s">
        <v>591</v>
      </c>
      <c r="H238" s="32" t="s">
        <v>534</v>
      </c>
      <c r="I238" s="45" t="s">
        <v>592</v>
      </c>
      <c r="J238" s="37">
        <v>16</v>
      </c>
      <c r="K238" s="32">
        <v>0</v>
      </c>
      <c r="L238" s="32">
        <v>93</v>
      </c>
      <c r="M238" s="32">
        <v>0</v>
      </c>
      <c r="N238" s="32">
        <v>1</v>
      </c>
      <c r="O238" s="32">
        <v>25</v>
      </c>
      <c r="P238" s="45">
        <v>2</v>
      </c>
      <c r="Q238" s="37">
        <v>40</v>
      </c>
      <c r="R238" s="32">
        <v>736</v>
      </c>
      <c r="S238" s="38">
        <v>147</v>
      </c>
      <c r="T238" s="46">
        <f t="shared" si="18"/>
        <v>3115.5</v>
      </c>
      <c r="U238" s="125">
        <v>1472.92</v>
      </c>
      <c r="V238" s="48">
        <f t="shared" si="19"/>
        <v>73.5</v>
      </c>
      <c r="W238" s="48">
        <f t="shared" si="20"/>
        <v>1809.5</v>
      </c>
      <c r="X238" s="49">
        <f t="shared" si="24"/>
        <v>274.5</v>
      </c>
      <c r="Y238" s="43">
        <f t="shared" si="25"/>
        <v>6745.92</v>
      </c>
      <c r="Z238" s="50">
        <f t="shared" si="23"/>
        <v>6746</v>
      </c>
    </row>
    <row r="239" spans="1:26" x14ac:dyDescent="0.3">
      <c r="A239" s="31" t="s">
        <v>526</v>
      </c>
      <c r="B239" s="31" t="s">
        <v>77</v>
      </c>
      <c r="C239" s="31" t="s">
        <v>560</v>
      </c>
      <c r="D239" s="31">
        <v>36126624</v>
      </c>
      <c r="E239" s="32" t="s">
        <v>561</v>
      </c>
      <c r="F239" s="31">
        <v>893111</v>
      </c>
      <c r="G239" s="32" t="s">
        <v>400</v>
      </c>
      <c r="H239" s="32" t="s">
        <v>553</v>
      </c>
      <c r="I239" s="45" t="s">
        <v>593</v>
      </c>
      <c r="J239" s="37">
        <v>8</v>
      </c>
      <c r="K239" s="32">
        <v>0</v>
      </c>
      <c r="L239" s="32">
        <v>31</v>
      </c>
      <c r="M239" s="32">
        <v>0</v>
      </c>
      <c r="N239" s="32">
        <v>0</v>
      </c>
      <c r="O239" s="32">
        <v>15</v>
      </c>
      <c r="P239" s="45">
        <v>0</v>
      </c>
      <c r="Q239" s="37">
        <v>0</v>
      </c>
      <c r="R239" s="32">
        <v>312</v>
      </c>
      <c r="S239" s="38">
        <v>0</v>
      </c>
      <c r="T239" s="46">
        <f t="shared" si="18"/>
        <v>1038.5</v>
      </c>
      <c r="U239" s="125">
        <v>42.8</v>
      </c>
      <c r="V239" s="48">
        <f t="shared" si="19"/>
        <v>0</v>
      </c>
      <c r="W239" s="48">
        <f t="shared" si="20"/>
        <v>826.5</v>
      </c>
      <c r="X239" s="49">
        <f t="shared" si="24"/>
        <v>0</v>
      </c>
      <c r="Y239" s="43">
        <f t="shared" si="25"/>
        <v>1907.8</v>
      </c>
      <c r="Z239" s="50">
        <f t="shared" si="23"/>
        <v>1908</v>
      </c>
    </row>
    <row r="240" spans="1:26" x14ac:dyDescent="0.3">
      <c r="A240" s="31" t="s">
        <v>526</v>
      </c>
      <c r="B240" s="31" t="s">
        <v>77</v>
      </c>
      <c r="C240" s="31" t="s">
        <v>560</v>
      </c>
      <c r="D240" s="31">
        <v>36126624</v>
      </c>
      <c r="E240" s="32" t="s">
        <v>561</v>
      </c>
      <c r="F240" s="31">
        <v>893188</v>
      </c>
      <c r="G240" s="32" t="s">
        <v>576</v>
      </c>
      <c r="H240" s="32" t="s">
        <v>594</v>
      </c>
      <c r="I240" s="45" t="s">
        <v>595</v>
      </c>
      <c r="J240" s="37">
        <v>5</v>
      </c>
      <c r="K240" s="32">
        <v>0</v>
      </c>
      <c r="L240" s="32">
        <v>32</v>
      </c>
      <c r="M240" s="32">
        <v>0</v>
      </c>
      <c r="N240" s="32">
        <v>0</v>
      </c>
      <c r="O240" s="32">
        <v>13</v>
      </c>
      <c r="P240" s="45">
        <v>1</v>
      </c>
      <c r="Q240" s="37">
        <v>0</v>
      </c>
      <c r="R240" s="32">
        <v>211</v>
      </c>
      <c r="S240" s="38">
        <v>52</v>
      </c>
      <c r="T240" s="46">
        <f t="shared" si="18"/>
        <v>1072</v>
      </c>
      <c r="U240" s="125">
        <v>109.2</v>
      </c>
      <c r="V240" s="48">
        <f t="shared" si="19"/>
        <v>0</v>
      </c>
      <c r="W240" s="48">
        <f t="shared" si="20"/>
        <v>597.5</v>
      </c>
      <c r="X240" s="49">
        <f t="shared" si="24"/>
        <v>105</v>
      </c>
      <c r="Y240" s="43">
        <f t="shared" si="25"/>
        <v>1883.7</v>
      </c>
      <c r="Z240" s="50">
        <f t="shared" si="23"/>
        <v>1884</v>
      </c>
    </row>
    <row r="241" spans="1:26" x14ac:dyDescent="0.3">
      <c r="A241" s="31" t="s">
        <v>526</v>
      </c>
      <c r="B241" s="31" t="s">
        <v>77</v>
      </c>
      <c r="C241" s="31" t="s">
        <v>560</v>
      </c>
      <c r="D241" s="31">
        <v>36126624</v>
      </c>
      <c r="E241" s="32" t="s">
        <v>561</v>
      </c>
      <c r="F241" s="31">
        <v>17050227</v>
      </c>
      <c r="G241" s="32" t="s">
        <v>596</v>
      </c>
      <c r="H241" s="32" t="s">
        <v>597</v>
      </c>
      <c r="I241" s="45" t="s">
        <v>598</v>
      </c>
      <c r="J241" s="37">
        <v>11</v>
      </c>
      <c r="K241" s="32">
        <v>0</v>
      </c>
      <c r="L241" s="32">
        <v>44</v>
      </c>
      <c r="M241" s="32">
        <v>0</v>
      </c>
      <c r="N241" s="32">
        <v>0</v>
      </c>
      <c r="O241" s="32">
        <v>12</v>
      </c>
      <c r="P241" s="45">
        <v>2</v>
      </c>
      <c r="Q241" s="37">
        <v>0</v>
      </c>
      <c r="R241" s="32">
        <v>242</v>
      </c>
      <c r="S241" s="38">
        <v>127</v>
      </c>
      <c r="T241" s="46">
        <f t="shared" si="18"/>
        <v>1474</v>
      </c>
      <c r="U241" s="125">
        <v>385.24</v>
      </c>
      <c r="V241" s="48">
        <f t="shared" si="19"/>
        <v>0</v>
      </c>
      <c r="W241" s="48">
        <f t="shared" si="20"/>
        <v>646</v>
      </c>
      <c r="X241" s="49">
        <f t="shared" si="24"/>
        <v>244.5</v>
      </c>
      <c r="Y241" s="43">
        <f t="shared" si="25"/>
        <v>2749.74</v>
      </c>
      <c r="Z241" s="50">
        <f t="shared" si="23"/>
        <v>2750</v>
      </c>
    </row>
    <row r="242" spans="1:26" x14ac:dyDescent="0.3">
      <c r="A242" s="31" t="s">
        <v>526</v>
      </c>
      <c r="B242" s="31" t="s">
        <v>77</v>
      </c>
      <c r="C242" s="31" t="s">
        <v>560</v>
      </c>
      <c r="D242" s="31">
        <v>36126624</v>
      </c>
      <c r="E242" s="32" t="s">
        <v>561</v>
      </c>
      <c r="F242" s="31">
        <v>17050561</v>
      </c>
      <c r="G242" s="32" t="s">
        <v>433</v>
      </c>
      <c r="H242" s="32" t="s">
        <v>496</v>
      </c>
      <c r="I242" s="45" t="s">
        <v>599</v>
      </c>
      <c r="J242" s="37">
        <v>6</v>
      </c>
      <c r="K242" s="32">
        <v>0</v>
      </c>
      <c r="L242" s="32">
        <v>30</v>
      </c>
      <c r="M242" s="32">
        <v>0</v>
      </c>
      <c r="N242" s="32">
        <v>0</v>
      </c>
      <c r="O242" s="32">
        <v>5</v>
      </c>
      <c r="P242" s="45">
        <v>1</v>
      </c>
      <c r="Q242" s="37">
        <v>0</v>
      </c>
      <c r="R242" s="32">
        <v>198</v>
      </c>
      <c r="S242" s="38">
        <v>75</v>
      </c>
      <c r="T242" s="46">
        <f t="shared" si="18"/>
        <v>1005</v>
      </c>
      <c r="U242" s="125">
        <v>0</v>
      </c>
      <c r="V242" s="48">
        <f t="shared" si="19"/>
        <v>0</v>
      </c>
      <c r="W242" s="48">
        <f t="shared" si="20"/>
        <v>463.5</v>
      </c>
      <c r="X242" s="49">
        <f t="shared" si="24"/>
        <v>139.5</v>
      </c>
      <c r="Y242" s="43">
        <f t="shared" si="25"/>
        <v>1608</v>
      </c>
      <c r="Z242" s="50">
        <f t="shared" si="23"/>
        <v>1608</v>
      </c>
    </row>
    <row r="243" spans="1:26" x14ac:dyDescent="0.3">
      <c r="A243" s="31" t="s">
        <v>526</v>
      </c>
      <c r="B243" s="31" t="s">
        <v>77</v>
      </c>
      <c r="C243" s="31" t="s">
        <v>560</v>
      </c>
      <c r="D243" s="31">
        <v>36126624</v>
      </c>
      <c r="E243" s="32" t="s">
        <v>561</v>
      </c>
      <c r="F243" s="31">
        <v>17053668</v>
      </c>
      <c r="G243" s="32" t="s">
        <v>564</v>
      </c>
      <c r="H243" s="32" t="s">
        <v>534</v>
      </c>
      <c r="I243" s="45" t="s">
        <v>600</v>
      </c>
      <c r="J243" s="37">
        <v>12</v>
      </c>
      <c r="K243" s="32">
        <v>1</v>
      </c>
      <c r="L243" s="32">
        <v>51</v>
      </c>
      <c r="M243" s="32">
        <v>9</v>
      </c>
      <c r="N243" s="32">
        <v>10</v>
      </c>
      <c r="O243" s="32">
        <v>24</v>
      </c>
      <c r="P243" s="45">
        <v>1</v>
      </c>
      <c r="Q243" s="37">
        <v>60</v>
      </c>
      <c r="R243" s="32">
        <v>280</v>
      </c>
      <c r="S243" s="38">
        <v>32</v>
      </c>
      <c r="T243" s="46">
        <f t="shared" si="18"/>
        <v>1708.5</v>
      </c>
      <c r="U243" s="125">
        <v>364.4</v>
      </c>
      <c r="V243" s="48">
        <f t="shared" si="19"/>
        <v>225</v>
      </c>
      <c r="W243" s="48">
        <f t="shared" si="20"/>
        <v>884</v>
      </c>
      <c r="X243" s="49">
        <f t="shared" si="24"/>
        <v>75</v>
      </c>
      <c r="Y243" s="43">
        <f t="shared" si="25"/>
        <v>3256.9</v>
      </c>
      <c r="Z243" s="50">
        <f t="shared" si="23"/>
        <v>3257</v>
      </c>
    </row>
    <row r="244" spans="1:26" x14ac:dyDescent="0.3">
      <c r="A244" s="31" t="s">
        <v>526</v>
      </c>
      <c r="B244" s="31" t="s">
        <v>77</v>
      </c>
      <c r="C244" s="31" t="s">
        <v>560</v>
      </c>
      <c r="D244" s="31">
        <v>36126624</v>
      </c>
      <c r="E244" s="32" t="s">
        <v>561</v>
      </c>
      <c r="F244" s="31">
        <v>37922459</v>
      </c>
      <c r="G244" s="32" t="s">
        <v>433</v>
      </c>
      <c r="H244" s="32" t="s">
        <v>597</v>
      </c>
      <c r="I244" s="45" t="s">
        <v>601</v>
      </c>
      <c r="J244" s="37">
        <v>10</v>
      </c>
      <c r="K244" s="32">
        <v>0</v>
      </c>
      <c r="L244" s="32">
        <v>42</v>
      </c>
      <c r="M244" s="32">
        <v>0</v>
      </c>
      <c r="N244" s="32">
        <v>0</v>
      </c>
      <c r="O244" s="32">
        <v>18</v>
      </c>
      <c r="P244" s="45">
        <v>3</v>
      </c>
      <c r="Q244" s="37">
        <v>0</v>
      </c>
      <c r="R244" s="32">
        <v>290</v>
      </c>
      <c r="S244" s="38">
        <v>72</v>
      </c>
      <c r="T244" s="46">
        <f t="shared" si="18"/>
        <v>1407</v>
      </c>
      <c r="U244" s="125">
        <v>258.26</v>
      </c>
      <c r="V244" s="48">
        <f t="shared" si="19"/>
        <v>0</v>
      </c>
      <c r="W244" s="48">
        <f t="shared" si="20"/>
        <v>823</v>
      </c>
      <c r="X244" s="49">
        <f t="shared" si="24"/>
        <v>189</v>
      </c>
      <c r="Y244" s="43">
        <f t="shared" si="25"/>
        <v>2677.26</v>
      </c>
      <c r="Z244" s="50">
        <f t="shared" si="23"/>
        <v>2677</v>
      </c>
    </row>
    <row r="245" spans="1:26" x14ac:dyDescent="0.3">
      <c r="A245" s="31" t="s">
        <v>526</v>
      </c>
      <c r="B245" s="31" t="s">
        <v>77</v>
      </c>
      <c r="C245" s="31" t="s">
        <v>560</v>
      </c>
      <c r="D245" s="31">
        <v>36126624</v>
      </c>
      <c r="E245" s="32" t="s">
        <v>561</v>
      </c>
      <c r="F245" s="31">
        <v>37922467</v>
      </c>
      <c r="G245" s="32" t="s">
        <v>602</v>
      </c>
      <c r="H245" s="32" t="s">
        <v>534</v>
      </c>
      <c r="I245" s="45" t="s">
        <v>603</v>
      </c>
      <c r="J245" s="37">
        <v>11</v>
      </c>
      <c r="K245" s="32">
        <v>0</v>
      </c>
      <c r="L245" s="32">
        <v>42</v>
      </c>
      <c r="M245" s="32">
        <v>0</v>
      </c>
      <c r="N245" s="32">
        <v>1</v>
      </c>
      <c r="O245" s="32">
        <v>18</v>
      </c>
      <c r="P245" s="45">
        <v>1</v>
      </c>
      <c r="Q245" s="37">
        <v>59</v>
      </c>
      <c r="R245" s="32">
        <v>252</v>
      </c>
      <c r="S245" s="38">
        <v>107</v>
      </c>
      <c r="T245" s="46">
        <f t="shared" si="18"/>
        <v>1407</v>
      </c>
      <c r="U245" s="125">
        <v>477.9</v>
      </c>
      <c r="V245" s="48">
        <f t="shared" si="19"/>
        <v>102</v>
      </c>
      <c r="W245" s="48">
        <f t="shared" si="20"/>
        <v>747</v>
      </c>
      <c r="X245" s="49">
        <f t="shared" si="24"/>
        <v>187.5</v>
      </c>
      <c r="Y245" s="43">
        <f t="shared" si="25"/>
        <v>2921.4</v>
      </c>
      <c r="Z245" s="50">
        <f t="shared" si="23"/>
        <v>2921</v>
      </c>
    </row>
    <row r="246" spans="1:26" x14ac:dyDescent="0.3">
      <c r="A246" s="31" t="s">
        <v>526</v>
      </c>
      <c r="B246" s="31" t="s">
        <v>77</v>
      </c>
      <c r="C246" s="31" t="s">
        <v>560</v>
      </c>
      <c r="D246" s="31">
        <v>36126624</v>
      </c>
      <c r="E246" s="32" t="s">
        <v>561</v>
      </c>
      <c r="F246" s="31">
        <v>42024471</v>
      </c>
      <c r="G246" s="32" t="s">
        <v>564</v>
      </c>
      <c r="H246" s="32" t="s">
        <v>604</v>
      </c>
      <c r="I246" s="45" t="s">
        <v>605</v>
      </c>
      <c r="J246" s="37">
        <v>16</v>
      </c>
      <c r="K246" s="32">
        <v>0</v>
      </c>
      <c r="L246" s="32">
        <v>58</v>
      </c>
      <c r="M246" s="32">
        <v>0</v>
      </c>
      <c r="N246" s="32">
        <v>4</v>
      </c>
      <c r="O246" s="32">
        <v>28</v>
      </c>
      <c r="P246" s="45">
        <v>1</v>
      </c>
      <c r="Q246" s="37">
        <v>37</v>
      </c>
      <c r="R246" s="32">
        <v>404</v>
      </c>
      <c r="S246" s="38">
        <v>10</v>
      </c>
      <c r="T246" s="46">
        <f t="shared" si="18"/>
        <v>1943</v>
      </c>
      <c r="U246" s="125">
        <v>501.01</v>
      </c>
      <c r="V246" s="48">
        <f t="shared" si="19"/>
        <v>109.5</v>
      </c>
      <c r="W246" s="48">
        <f t="shared" si="20"/>
        <v>1186</v>
      </c>
      <c r="X246" s="49">
        <f t="shared" si="24"/>
        <v>42</v>
      </c>
      <c r="Y246" s="43">
        <f t="shared" si="25"/>
        <v>3781.51</v>
      </c>
      <c r="Z246" s="50">
        <f t="shared" si="23"/>
        <v>3782</v>
      </c>
    </row>
    <row r="247" spans="1:26" x14ac:dyDescent="0.3">
      <c r="A247" s="31" t="s">
        <v>526</v>
      </c>
      <c r="B247" s="31" t="s">
        <v>77</v>
      </c>
      <c r="C247" s="31" t="s">
        <v>560</v>
      </c>
      <c r="D247" s="31">
        <v>36126624</v>
      </c>
      <c r="E247" s="32" t="s">
        <v>561</v>
      </c>
      <c r="F247" s="31">
        <v>42026393</v>
      </c>
      <c r="G247" s="32" t="s">
        <v>112</v>
      </c>
      <c r="H247" s="32" t="s">
        <v>558</v>
      </c>
      <c r="I247" s="45" t="s">
        <v>606</v>
      </c>
      <c r="J247" s="37">
        <v>11</v>
      </c>
      <c r="K247" s="32">
        <v>0</v>
      </c>
      <c r="L247" s="32">
        <v>50</v>
      </c>
      <c r="M247" s="32">
        <v>0</v>
      </c>
      <c r="N247" s="32">
        <v>0</v>
      </c>
      <c r="O247" s="32">
        <v>23</v>
      </c>
      <c r="P247" s="45">
        <v>0</v>
      </c>
      <c r="Q247" s="37">
        <v>0</v>
      </c>
      <c r="R247" s="32">
        <v>444</v>
      </c>
      <c r="S247" s="38">
        <v>0</v>
      </c>
      <c r="T247" s="46">
        <f t="shared" si="18"/>
        <v>1675</v>
      </c>
      <c r="U247" s="125">
        <v>388.67</v>
      </c>
      <c r="V247" s="48">
        <f t="shared" si="19"/>
        <v>0</v>
      </c>
      <c r="W247" s="48">
        <f t="shared" si="20"/>
        <v>1198.5</v>
      </c>
      <c r="X247" s="49">
        <f t="shared" si="24"/>
        <v>0</v>
      </c>
      <c r="Y247" s="43">
        <f t="shared" si="25"/>
        <v>3262.17</v>
      </c>
      <c r="Z247" s="50">
        <f t="shared" si="23"/>
        <v>3262</v>
      </c>
    </row>
    <row r="248" spans="1:26" x14ac:dyDescent="0.3">
      <c r="A248" s="31" t="s">
        <v>526</v>
      </c>
      <c r="B248" s="31" t="s">
        <v>77</v>
      </c>
      <c r="C248" s="31" t="s">
        <v>560</v>
      </c>
      <c r="D248" s="31">
        <v>36126624</v>
      </c>
      <c r="E248" s="32" t="s">
        <v>561</v>
      </c>
      <c r="F248" s="31">
        <v>42026407</v>
      </c>
      <c r="G248" s="32" t="s">
        <v>564</v>
      </c>
      <c r="H248" s="32" t="s">
        <v>546</v>
      </c>
      <c r="I248" s="45" t="s">
        <v>607</v>
      </c>
      <c r="J248" s="37">
        <v>20</v>
      </c>
      <c r="K248" s="32">
        <v>0</v>
      </c>
      <c r="L248" s="32">
        <v>93</v>
      </c>
      <c r="M248" s="32">
        <v>0</v>
      </c>
      <c r="N248" s="32">
        <v>1</v>
      </c>
      <c r="O248" s="32">
        <v>34</v>
      </c>
      <c r="P248" s="45">
        <v>2</v>
      </c>
      <c r="Q248" s="37">
        <v>8</v>
      </c>
      <c r="R248" s="32">
        <v>623</v>
      </c>
      <c r="S248" s="38">
        <v>103</v>
      </c>
      <c r="T248" s="46">
        <f t="shared" si="18"/>
        <v>3115.5</v>
      </c>
      <c r="U248" s="125">
        <v>763.12</v>
      </c>
      <c r="V248" s="48">
        <f t="shared" si="19"/>
        <v>25.5</v>
      </c>
      <c r="W248" s="48">
        <f t="shared" si="20"/>
        <v>1705</v>
      </c>
      <c r="X248" s="49">
        <f t="shared" si="24"/>
        <v>208.5</v>
      </c>
      <c r="Y248" s="43">
        <f t="shared" si="25"/>
        <v>5817.62</v>
      </c>
      <c r="Z248" s="50">
        <f t="shared" si="23"/>
        <v>5818</v>
      </c>
    </row>
    <row r="249" spans="1:26" x14ac:dyDescent="0.3">
      <c r="A249" s="31" t="s">
        <v>526</v>
      </c>
      <c r="B249" s="31" t="s">
        <v>77</v>
      </c>
      <c r="C249" s="31" t="s">
        <v>560</v>
      </c>
      <c r="D249" s="31">
        <v>36126624</v>
      </c>
      <c r="E249" s="32" t="s">
        <v>561</v>
      </c>
      <c r="F249" s="31">
        <v>42141443</v>
      </c>
      <c r="G249" s="32" t="s">
        <v>564</v>
      </c>
      <c r="H249" s="32" t="s">
        <v>496</v>
      </c>
      <c r="I249" s="45" t="s">
        <v>608</v>
      </c>
      <c r="J249" s="37">
        <v>9</v>
      </c>
      <c r="K249" s="32">
        <v>0</v>
      </c>
      <c r="L249" s="32">
        <v>41</v>
      </c>
      <c r="M249" s="32">
        <v>0</v>
      </c>
      <c r="N249" s="32">
        <v>0</v>
      </c>
      <c r="O249" s="32">
        <v>13</v>
      </c>
      <c r="P249" s="45">
        <v>1</v>
      </c>
      <c r="Q249" s="37">
        <v>0</v>
      </c>
      <c r="R249" s="32">
        <v>260</v>
      </c>
      <c r="S249" s="38">
        <v>91</v>
      </c>
      <c r="T249" s="46">
        <f t="shared" si="18"/>
        <v>1373.5</v>
      </c>
      <c r="U249" s="125">
        <v>319.8</v>
      </c>
      <c r="V249" s="48">
        <f t="shared" si="19"/>
        <v>0</v>
      </c>
      <c r="W249" s="48">
        <f t="shared" si="20"/>
        <v>695.5</v>
      </c>
      <c r="X249" s="49">
        <f t="shared" si="24"/>
        <v>163.5</v>
      </c>
      <c r="Y249" s="43">
        <f t="shared" si="25"/>
        <v>2552.3000000000002</v>
      </c>
      <c r="Z249" s="50">
        <f t="shared" si="23"/>
        <v>2552</v>
      </c>
    </row>
    <row r="250" spans="1:26" x14ac:dyDescent="0.3">
      <c r="A250" s="31" t="s">
        <v>526</v>
      </c>
      <c r="B250" s="31" t="s">
        <v>77</v>
      </c>
      <c r="C250" s="31" t="s">
        <v>560</v>
      </c>
      <c r="D250" s="31">
        <v>36126624</v>
      </c>
      <c r="E250" s="32" t="s">
        <v>561</v>
      </c>
      <c r="F250" s="31">
        <v>50424891</v>
      </c>
      <c r="G250" s="32" t="s">
        <v>609</v>
      </c>
      <c r="H250" s="32" t="s">
        <v>543</v>
      </c>
      <c r="I250" s="45" t="s">
        <v>610</v>
      </c>
      <c r="J250" s="37">
        <v>8</v>
      </c>
      <c r="K250" s="32">
        <v>0</v>
      </c>
      <c r="L250" s="32">
        <v>28</v>
      </c>
      <c r="M250" s="32">
        <v>0</v>
      </c>
      <c r="N250" s="32">
        <v>0</v>
      </c>
      <c r="O250" s="32">
        <v>12</v>
      </c>
      <c r="P250" s="45">
        <v>0</v>
      </c>
      <c r="Q250" s="37">
        <v>0</v>
      </c>
      <c r="R250" s="32">
        <v>244</v>
      </c>
      <c r="S250" s="38">
        <v>0</v>
      </c>
      <c r="T250" s="46">
        <f t="shared" si="18"/>
        <v>938</v>
      </c>
      <c r="U250" s="125">
        <v>149.30000000000001</v>
      </c>
      <c r="V250" s="48">
        <f t="shared" si="19"/>
        <v>0</v>
      </c>
      <c r="W250" s="48">
        <f t="shared" si="20"/>
        <v>650</v>
      </c>
      <c r="X250" s="49">
        <f t="shared" si="24"/>
        <v>0</v>
      </c>
      <c r="Y250" s="43">
        <f t="shared" si="25"/>
        <v>1737.3</v>
      </c>
      <c r="Z250" s="50">
        <f t="shared" si="23"/>
        <v>1737</v>
      </c>
    </row>
    <row r="251" spans="1:26" x14ac:dyDescent="0.3">
      <c r="A251" s="31" t="s">
        <v>526</v>
      </c>
      <c r="B251" s="31" t="s">
        <v>77</v>
      </c>
      <c r="C251" s="31" t="s">
        <v>560</v>
      </c>
      <c r="D251" s="31">
        <v>36126624</v>
      </c>
      <c r="E251" s="32" t="s">
        <v>561</v>
      </c>
      <c r="F251" s="31">
        <v>52164284</v>
      </c>
      <c r="G251" s="32" t="s">
        <v>97</v>
      </c>
      <c r="H251" s="32" t="s">
        <v>546</v>
      </c>
      <c r="I251" s="45" t="s">
        <v>611</v>
      </c>
      <c r="J251" s="37">
        <v>5</v>
      </c>
      <c r="K251" s="32">
        <v>0</v>
      </c>
      <c r="L251" s="32">
        <v>12</v>
      </c>
      <c r="M251" s="32">
        <v>0</v>
      </c>
      <c r="N251" s="32">
        <v>0</v>
      </c>
      <c r="O251" s="32">
        <v>8</v>
      </c>
      <c r="P251" s="45">
        <v>0</v>
      </c>
      <c r="Q251" s="37">
        <v>0</v>
      </c>
      <c r="R251" s="32">
        <v>99</v>
      </c>
      <c r="S251" s="38">
        <v>0</v>
      </c>
      <c r="T251" s="46">
        <f t="shared" si="18"/>
        <v>402</v>
      </c>
      <c r="U251" s="125">
        <v>0</v>
      </c>
      <c r="V251" s="48">
        <f t="shared" si="19"/>
        <v>0</v>
      </c>
      <c r="W251" s="48">
        <f t="shared" si="20"/>
        <v>306</v>
      </c>
      <c r="X251" s="49">
        <f t="shared" si="24"/>
        <v>0</v>
      </c>
      <c r="Y251" s="43">
        <f t="shared" si="25"/>
        <v>708</v>
      </c>
      <c r="Z251" s="50">
        <f t="shared" si="23"/>
        <v>708</v>
      </c>
    </row>
    <row r="252" spans="1:26" x14ac:dyDescent="0.3">
      <c r="A252" s="31" t="s">
        <v>526</v>
      </c>
      <c r="B252" s="31" t="s">
        <v>77</v>
      </c>
      <c r="C252" s="31" t="s">
        <v>560</v>
      </c>
      <c r="D252" s="31">
        <v>36126624</v>
      </c>
      <c r="E252" s="32" t="s">
        <v>561</v>
      </c>
      <c r="F252" s="31">
        <v>52375277</v>
      </c>
      <c r="G252" s="32" t="s">
        <v>564</v>
      </c>
      <c r="H252" s="32" t="s">
        <v>612</v>
      </c>
      <c r="I252" s="45" t="s">
        <v>613</v>
      </c>
      <c r="J252" s="37">
        <v>9</v>
      </c>
      <c r="K252" s="32">
        <v>0</v>
      </c>
      <c r="L252" s="32">
        <v>35</v>
      </c>
      <c r="M252" s="32">
        <v>0</v>
      </c>
      <c r="N252" s="32">
        <v>1</v>
      </c>
      <c r="O252" s="32">
        <v>18</v>
      </c>
      <c r="P252" s="45">
        <v>0</v>
      </c>
      <c r="Q252" s="37">
        <v>44</v>
      </c>
      <c r="R252" s="32">
        <v>285</v>
      </c>
      <c r="S252" s="38">
        <v>0</v>
      </c>
      <c r="T252" s="46">
        <f t="shared" si="18"/>
        <v>1172.5</v>
      </c>
      <c r="U252" s="125">
        <v>276.82</v>
      </c>
      <c r="V252" s="48">
        <f t="shared" si="19"/>
        <v>79.5</v>
      </c>
      <c r="W252" s="48">
        <f t="shared" si="20"/>
        <v>813</v>
      </c>
      <c r="X252" s="49">
        <f t="shared" si="24"/>
        <v>0</v>
      </c>
      <c r="Y252" s="43">
        <f t="shared" si="25"/>
        <v>2341.8199999999997</v>
      </c>
      <c r="Z252" s="50">
        <f t="shared" si="23"/>
        <v>2342</v>
      </c>
    </row>
    <row r="253" spans="1:26" x14ac:dyDescent="0.3">
      <c r="A253" s="31" t="s">
        <v>526</v>
      </c>
      <c r="B253" s="31" t="s">
        <v>77</v>
      </c>
      <c r="C253" s="31" t="s">
        <v>560</v>
      </c>
      <c r="D253" s="31">
        <v>36126624</v>
      </c>
      <c r="E253" s="32" t="s">
        <v>561</v>
      </c>
      <c r="F253" s="31">
        <v>52439585</v>
      </c>
      <c r="G253" s="32" t="s">
        <v>63</v>
      </c>
      <c r="H253" s="32" t="s">
        <v>548</v>
      </c>
      <c r="I253" s="45" t="s">
        <v>614</v>
      </c>
      <c r="J253" s="37">
        <v>8</v>
      </c>
      <c r="K253" s="32">
        <v>0</v>
      </c>
      <c r="L253" s="32">
        <v>31</v>
      </c>
      <c r="M253" s="32">
        <v>0</v>
      </c>
      <c r="N253" s="32">
        <v>1</v>
      </c>
      <c r="O253" s="32">
        <v>9</v>
      </c>
      <c r="P253" s="45">
        <v>1</v>
      </c>
      <c r="Q253" s="37">
        <v>16</v>
      </c>
      <c r="R253" s="32">
        <v>193</v>
      </c>
      <c r="S253" s="38">
        <v>83</v>
      </c>
      <c r="T253" s="46">
        <f t="shared" si="18"/>
        <v>1038.5</v>
      </c>
      <c r="U253" s="125">
        <v>63.42</v>
      </c>
      <c r="V253" s="48">
        <f t="shared" si="19"/>
        <v>37.5</v>
      </c>
      <c r="W253" s="48">
        <f t="shared" si="20"/>
        <v>507.5</v>
      </c>
      <c r="X253" s="49">
        <f t="shared" si="24"/>
        <v>151.5</v>
      </c>
      <c r="Y253" s="43">
        <f t="shared" si="25"/>
        <v>1798.42</v>
      </c>
      <c r="Z253" s="50">
        <f t="shared" si="23"/>
        <v>1798</v>
      </c>
    </row>
    <row r="254" spans="1:26" x14ac:dyDescent="0.3">
      <c r="A254" s="31" t="s">
        <v>526</v>
      </c>
      <c r="B254" s="31" t="s">
        <v>179</v>
      </c>
      <c r="C254" s="31" t="s">
        <v>615</v>
      </c>
      <c r="D254" s="31">
        <v>677574</v>
      </c>
      <c r="E254" s="32" t="s">
        <v>616</v>
      </c>
      <c r="F254" s="31">
        <v>17643066</v>
      </c>
      <c r="G254" s="32" t="s">
        <v>617</v>
      </c>
      <c r="H254" s="32" t="s">
        <v>553</v>
      </c>
      <c r="I254" s="45" t="s">
        <v>618</v>
      </c>
      <c r="J254" s="37">
        <v>0</v>
      </c>
      <c r="K254" s="32">
        <v>0</v>
      </c>
      <c r="L254" s="32">
        <v>25</v>
      </c>
      <c r="M254" s="32">
        <v>0</v>
      </c>
      <c r="N254" s="32">
        <v>3</v>
      </c>
      <c r="O254" s="32">
        <v>6</v>
      </c>
      <c r="P254" s="45">
        <v>1</v>
      </c>
      <c r="Q254" s="37">
        <v>67</v>
      </c>
      <c r="R254" s="32">
        <v>117</v>
      </c>
      <c r="S254" s="38">
        <v>84</v>
      </c>
      <c r="T254" s="46">
        <f t="shared" si="18"/>
        <v>837.5</v>
      </c>
      <c r="U254" s="125">
        <v>0</v>
      </c>
      <c r="V254" s="48">
        <f t="shared" si="19"/>
        <v>141</v>
      </c>
      <c r="W254" s="48">
        <f t="shared" si="20"/>
        <v>315</v>
      </c>
      <c r="X254" s="49">
        <f t="shared" si="24"/>
        <v>153</v>
      </c>
      <c r="Y254" s="43">
        <f t="shared" si="25"/>
        <v>1446.5</v>
      </c>
      <c r="Z254" s="50">
        <f t="shared" si="23"/>
        <v>1447</v>
      </c>
    </row>
    <row r="255" spans="1:26" x14ac:dyDescent="0.3">
      <c r="A255" s="31" t="s">
        <v>526</v>
      </c>
      <c r="B255" s="31" t="s">
        <v>224</v>
      </c>
      <c r="C255" s="31" t="s">
        <v>619</v>
      </c>
      <c r="D255" s="31">
        <v>47337915</v>
      </c>
      <c r="E255" s="32" t="s">
        <v>620</v>
      </c>
      <c r="F255" s="31">
        <v>42378699</v>
      </c>
      <c r="G255" s="32" t="s">
        <v>346</v>
      </c>
      <c r="H255" s="32" t="s">
        <v>546</v>
      </c>
      <c r="I255" s="45" t="s">
        <v>621</v>
      </c>
      <c r="J255" s="37">
        <v>0</v>
      </c>
      <c r="K255" s="32">
        <v>0</v>
      </c>
      <c r="L255" s="32">
        <v>0</v>
      </c>
      <c r="M255" s="32">
        <v>0</v>
      </c>
      <c r="N255" s="32">
        <v>0</v>
      </c>
      <c r="O255" s="32">
        <v>0</v>
      </c>
      <c r="P255" s="45">
        <v>0</v>
      </c>
      <c r="Q255" s="37">
        <v>0</v>
      </c>
      <c r="R255" s="32">
        <v>0</v>
      </c>
      <c r="S255" s="38">
        <v>0</v>
      </c>
      <c r="T255" s="46">
        <f t="shared" si="18"/>
        <v>0</v>
      </c>
      <c r="U255" s="125">
        <v>0</v>
      </c>
      <c r="V255" s="48">
        <f t="shared" si="19"/>
        <v>0</v>
      </c>
      <c r="W255" s="48">
        <f t="shared" si="20"/>
        <v>0</v>
      </c>
      <c r="X255" s="49">
        <f t="shared" si="24"/>
        <v>0</v>
      </c>
      <c r="Y255" s="43">
        <f t="shared" si="25"/>
        <v>0</v>
      </c>
      <c r="Z255" s="50">
        <f t="shared" si="23"/>
        <v>0</v>
      </c>
    </row>
    <row r="256" spans="1:26" x14ac:dyDescent="0.3">
      <c r="A256" s="31" t="s">
        <v>526</v>
      </c>
      <c r="B256" s="31" t="s">
        <v>224</v>
      </c>
      <c r="C256" s="31" t="s">
        <v>622</v>
      </c>
      <c r="D256" s="31">
        <v>36323373</v>
      </c>
      <c r="E256" s="32" t="s">
        <v>623</v>
      </c>
      <c r="F256" s="31">
        <v>37922866</v>
      </c>
      <c r="G256" s="32" t="s">
        <v>342</v>
      </c>
      <c r="H256" s="32" t="s">
        <v>624</v>
      </c>
      <c r="I256" s="45" t="s">
        <v>625</v>
      </c>
      <c r="J256" s="37">
        <v>4</v>
      </c>
      <c r="K256" s="32">
        <v>0</v>
      </c>
      <c r="L256" s="32">
        <v>16</v>
      </c>
      <c r="M256" s="32">
        <v>0</v>
      </c>
      <c r="N256" s="32">
        <v>0</v>
      </c>
      <c r="O256" s="32">
        <v>7</v>
      </c>
      <c r="P256" s="45">
        <v>0</v>
      </c>
      <c r="Q256" s="37">
        <v>0</v>
      </c>
      <c r="R256" s="32">
        <v>132</v>
      </c>
      <c r="S256" s="38">
        <v>0</v>
      </c>
      <c r="T256" s="46">
        <f t="shared" si="18"/>
        <v>536</v>
      </c>
      <c r="U256" s="125">
        <v>0</v>
      </c>
      <c r="V256" s="48">
        <f t="shared" si="19"/>
        <v>0</v>
      </c>
      <c r="W256" s="48">
        <f t="shared" si="20"/>
        <v>358.5</v>
      </c>
      <c r="X256" s="49">
        <f t="shared" si="24"/>
        <v>0</v>
      </c>
      <c r="Y256" s="43">
        <f t="shared" si="25"/>
        <v>894.5</v>
      </c>
      <c r="Z256" s="50">
        <f t="shared" si="23"/>
        <v>895</v>
      </c>
    </row>
    <row r="257" spans="1:26" x14ac:dyDescent="0.3">
      <c r="A257" s="31" t="s">
        <v>526</v>
      </c>
      <c r="B257" s="31" t="s">
        <v>224</v>
      </c>
      <c r="C257" s="31" t="s">
        <v>626</v>
      </c>
      <c r="D257" s="31">
        <v>37922688</v>
      </c>
      <c r="E257" s="32" t="s">
        <v>627</v>
      </c>
      <c r="F257" s="31">
        <v>42019427</v>
      </c>
      <c r="G257" s="32" t="s">
        <v>300</v>
      </c>
      <c r="H257" s="32" t="s">
        <v>534</v>
      </c>
      <c r="I257" s="45" t="s">
        <v>628</v>
      </c>
      <c r="J257" s="37">
        <v>1</v>
      </c>
      <c r="K257" s="32">
        <v>0</v>
      </c>
      <c r="L257" s="32">
        <v>9</v>
      </c>
      <c r="M257" s="32">
        <v>0</v>
      </c>
      <c r="N257" s="32">
        <v>0</v>
      </c>
      <c r="O257" s="32">
        <v>0</v>
      </c>
      <c r="P257" s="45">
        <v>1</v>
      </c>
      <c r="Q257" s="37">
        <v>0</v>
      </c>
      <c r="R257" s="32">
        <v>0</v>
      </c>
      <c r="S257" s="38">
        <v>42</v>
      </c>
      <c r="T257" s="46">
        <f t="shared" si="18"/>
        <v>301.5</v>
      </c>
      <c r="U257" s="125">
        <v>0</v>
      </c>
      <c r="V257" s="48">
        <f t="shared" si="19"/>
        <v>0</v>
      </c>
      <c r="W257" s="48">
        <f t="shared" si="20"/>
        <v>0</v>
      </c>
      <c r="X257" s="49">
        <f t="shared" si="24"/>
        <v>90</v>
      </c>
      <c r="Y257" s="43">
        <f t="shared" si="25"/>
        <v>391.5</v>
      </c>
      <c r="Z257" s="50">
        <f t="shared" si="23"/>
        <v>392</v>
      </c>
    </row>
    <row r="258" spans="1:26" x14ac:dyDescent="0.3">
      <c r="A258" s="31" t="s">
        <v>629</v>
      </c>
      <c r="B258" s="31" t="s">
        <v>41</v>
      </c>
      <c r="C258" s="31" t="s">
        <v>630</v>
      </c>
      <c r="D258" s="31">
        <v>54130590</v>
      </c>
      <c r="E258" s="138" t="s">
        <v>631</v>
      </c>
      <c r="F258" s="31">
        <v>160253</v>
      </c>
      <c r="G258" s="32" t="s">
        <v>47</v>
      </c>
      <c r="H258" s="32" t="s">
        <v>632</v>
      </c>
      <c r="I258" s="45" t="s">
        <v>633</v>
      </c>
      <c r="J258" s="139">
        <v>16</v>
      </c>
      <c r="K258" s="140">
        <v>0</v>
      </c>
      <c r="L258" s="140">
        <v>57</v>
      </c>
      <c r="M258" s="140">
        <v>0</v>
      </c>
      <c r="N258" s="140">
        <v>0</v>
      </c>
      <c r="O258" s="140">
        <v>16</v>
      </c>
      <c r="P258" s="141">
        <v>1</v>
      </c>
      <c r="Q258" s="139">
        <v>0</v>
      </c>
      <c r="R258" s="140">
        <v>484</v>
      </c>
      <c r="S258" s="142">
        <v>100</v>
      </c>
      <c r="T258" s="143">
        <f t="shared" si="18"/>
        <v>1909.5</v>
      </c>
      <c r="U258" s="144">
        <v>0</v>
      </c>
      <c r="V258" s="144">
        <f t="shared" si="19"/>
        <v>0</v>
      </c>
      <c r="W258" s="144">
        <f t="shared" si="20"/>
        <v>1184</v>
      </c>
      <c r="X258" s="145">
        <f t="shared" si="24"/>
        <v>177</v>
      </c>
      <c r="Y258" s="146">
        <f t="shared" si="25"/>
        <v>3270.5</v>
      </c>
      <c r="Z258" s="163">
        <f t="shared" si="23"/>
        <v>3271</v>
      </c>
    </row>
    <row r="259" spans="1:26" x14ac:dyDescent="0.3">
      <c r="A259" s="31" t="s">
        <v>629</v>
      </c>
      <c r="B259" s="31" t="s">
        <v>41</v>
      </c>
      <c r="C259" s="31" t="s">
        <v>630</v>
      </c>
      <c r="D259" s="31">
        <v>54130590</v>
      </c>
      <c r="E259" s="138" t="s">
        <v>631</v>
      </c>
      <c r="F259" s="31">
        <v>162868</v>
      </c>
      <c r="G259" s="32" t="s">
        <v>76</v>
      </c>
      <c r="H259" s="32" t="s">
        <v>632</v>
      </c>
      <c r="I259" s="45" t="s">
        <v>634</v>
      </c>
      <c r="J259" s="37">
        <v>0</v>
      </c>
      <c r="K259" s="32">
        <v>0</v>
      </c>
      <c r="L259" s="32">
        <v>0</v>
      </c>
      <c r="M259" s="32">
        <v>0</v>
      </c>
      <c r="N259" s="32">
        <v>0</v>
      </c>
      <c r="O259" s="32">
        <v>0</v>
      </c>
      <c r="P259" s="45">
        <v>0</v>
      </c>
      <c r="Q259" s="37">
        <v>0</v>
      </c>
      <c r="R259" s="32">
        <v>0</v>
      </c>
      <c r="S259" s="38">
        <v>0</v>
      </c>
      <c r="T259" s="46">
        <f t="shared" si="18"/>
        <v>0</v>
      </c>
      <c r="U259" s="125">
        <v>0</v>
      </c>
      <c r="V259" s="48">
        <f t="shared" si="19"/>
        <v>0</v>
      </c>
      <c r="W259" s="48">
        <f t="shared" si="20"/>
        <v>0</v>
      </c>
      <c r="X259" s="49">
        <f t="shared" si="24"/>
        <v>0</v>
      </c>
      <c r="Y259" s="43">
        <f t="shared" si="25"/>
        <v>0</v>
      </c>
      <c r="Z259" s="50">
        <f t="shared" si="23"/>
        <v>0</v>
      </c>
    </row>
    <row r="260" spans="1:26" x14ac:dyDescent="0.3">
      <c r="A260" s="31" t="s">
        <v>629</v>
      </c>
      <c r="B260" s="31" t="s">
        <v>41</v>
      </c>
      <c r="C260" s="31" t="s">
        <v>630</v>
      </c>
      <c r="D260" s="31">
        <v>54130590</v>
      </c>
      <c r="E260" s="138" t="s">
        <v>631</v>
      </c>
      <c r="F260" s="31">
        <v>163295</v>
      </c>
      <c r="G260" s="32" t="s">
        <v>44</v>
      </c>
      <c r="H260" s="32" t="s">
        <v>635</v>
      </c>
      <c r="I260" s="45" t="s">
        <v>636</v>
      </c>
      <c r="J260" s="37">
        <v>0</v>
      </c>
      <c r="K260" s="32">
        <v>0</v>
      </c>
      <c r="L260" s="32">
        <v>0</v>
      </c>
      <c r="M260" s="32">
        <v>0</v>
      </c>
      <c r="N260" s="32">
        <v>0</v>
      </c>
      <c r="O260" s="32">
        <v>0</v>
      </c>
      <c r="P260" s="45">
        <v>0</v>
      </c>
      <c r="Q260" s="37">
        <v>0</v>
      </c>
      <c r="R260" s="32">
        <v>0</v>
      </c>
      <c r="S260" s="38">
        <v>0</v>
      </c>
      <c r="T260" s="46">
        <f t="shared" si="18"/>
        <v>0</v>
      </c>
      <c r="U260" s="125">
        <v>0</v>
      </c>
      <c r="V260" s="48">
        <f t="shared" si="19"/>
        <v>0</v>
      </c>
      <c r="W260" s="48">
        <f t="shared" si="20"/>
        <v>0</v>
      </c>
      <c r="X260" s="49">
        <f t="shared" si="24"/>
        <v>0</v>
      </c>
      <c r="Y260" s="43">
        <f t="shared" si="25"/>
        <v>0</v>
      </c>
      <c r="Z260" s="50">
        <f t="shared" si="23"/>
        <v>0</v>
      </c>
    </row>
    <row r="261" spans="1:26" x14ac:dyDescent="0.3">
      <c r="A261" s="31" t="s">
        <v>629</v>
      </c>
      <c r="B261" s="31" t="s">
        <v>41</v>
      </c>
      <c r="C261" s="31" t="s">
        <v>630</v>
      </c>
      <c r="D261" s="31">
        <v>54130590</v>
      </c>
      <c r="E261" s="138" t="s">
        <v>631</v>
      </c>
      <c r="F261" s="31">
        <v>182249</v>
      </c>
      <c r="G261" s="32" t="s">
        <v>76</v>
      </c>
      <c r="H261" s="32" t="s">
        <v>637</v>
      </c>
      <c r="I261" s="45" t="s">
        <v>638</v>
      </c>
      <c r="J261" s="37">
        <v>0</v>
      </c>
      <c r="K261" s="32">
        <v>0</v>
      </c>
      <c r="L261" s="32">
        <v>0</v>
      </c>
      <c r="M261" s="32">
        <v>0</v>
      </c>
      <c r="N261" s="32">
        <v>0</v>
      </c>
      <c r="O261" s="32">
        <v>0</v>
      </c>
      <c r="P261" s="45">
        <v>0</v>
      </c>
      <c r="Q261" s="37">
        <v>0</v>
      </c>
      <c r="R261" s="32">
        <v>0</v>
      </c>
      <c r="S261" s="38">
        <v>0</v>
      </c>
      <c r="T261" s="46">
        <f t="shared" si="18"/>
        <v>0</v>
      </c>
      <c r="U261" s="125">
        <v>0</v>
      </c>
      <c r="V261" s="48">
        <f t="shared" si="19"/>
        <v>0</v>
      </c>
      <c r="W261" s="48">
        <f t="shared" si="20"/>
        <v>0</v>
      </c>
      <c r="X261" s="49">
        <f t="shared" si="24"/>
        <v>0</v>
      </c>
      <c r="Y261" s="43">
        <f t="shared" si="25"/>
        <v>0</v>
      </c>
      <c r="Z261" s="50">
        <f t="shared" si="23"/>
        <v>0</v>
      </c>
    </row>
    <row r="262" spans="1:26" x14ac:dyDescent="0.3">
      <c r="A262" s="31" t="s">
        <v>629</v>
      </c>
      <c r="B262" s="31" t="s">
        <v>41</v>
      </c>
      <c r="C262" s="31" t="s">
        <v>630</v>
      </c>
      <c r="D262" s="31">
        <v>54130590</v>
      </c>
      <c r="E262" s="138" t="s">
        <v>631</v>
      </c>
      <c r="F262" s="31">
        <v>350362</v>
      </c>
      <c r="G262" s="32" t="s">
        <v>76</v>
      </c>
      <c r="H262" s="32" t="s">
        <v>639</v>
      </c>
      <c r="I262" s="45" t="s">
        <v>640</v>
      </c>
      <c r="J262" s="37">
        <v>0</v>
      </c>
      <c r="K262" s="32">
        <v>0</v>
      </c>
      <c r="L262" s="32">
        <v>0</v>
      </c>
      <c r="M262" s="32">
        <v>0</v>
      </c>
      <c r="N262" s="32">
        <v>0</v>
      </c>
      <c r="O262" s="32">
        <v>0</v>
      </c>
      <c r="P262" s="45">
        <v>0</v>
      </c>
      <c r="Q262" s="37">
        <v>0</v>
      </c>
      <c r="R262" s="32">
        <v>0</v>
      </c>
      <c r="S262" s="38">
        <v>0</v>
      </c>
      <c r="T262" s="46">
        <f t="shared" ref="T262:T263" si="26">$T$1*L262</f>
        <v>0</v>
      </c>
      <c r="U262" s="125">
        <v>0</v>
      </c>
      <c r="V262" s="48">
        <f t="shared" ref="V262:V263" si="27">$U$1*N262+$V$1*Q262</f>
        <v>0</v>
      </c>
      <c r="W262" s="48">
        <f t="shared" ref="W262:W263" si="28">$U$1*O262+$W$1*R262</f>
        <v>0</v>
      </c>
      <c r="X262" s="49">
        <f t="shared" si="24"/>
        <v>0</v>
      </c>
      <c r="Y262" s="43">
        <f t="shared" si="25"/>
        <v>0</v>
      </c>
      <c r="Z262" s="50">
        <f t="shared" ref="Z262:Z263" si="29">ROUND(Y262,0)</f>
        <v>0</v>
      </c>
    </row>
    <row r="263" spans="1:26" x14ac:dyDescent="0.3">
      <c r="A263" s="31" t="s">
        <v>629</v>
      </c>
      <c r="B263" s="31" t="s">
        <v>41</v>
      </c>
      <c r="C263" s="31" t="s">
        <v>630</v>
      </c>
      <c r="D263" s="31">
        <v>54130590</v>
      </c>
      <c r="E263" s="138" t="s">
        <v>631</v>
      </c>
      <c r="F263" s="31">
        <v>500801</v>
      </c>
      <c r="G263" s="32" t="s">
        <v>529</v>
      </c>
      <c r="H263" s="32" t="s">
        <v>641</v>
      </c>
      <c r="I263" s="45" t="s">
        <v>642</v>
      </c>
      <c r="J263" s="37">
        <v>1</v>
      </c>
      <c r="K263" s="32">
        <v>0</v>
      </c>
      <c r="L263" s="32">
        <v>4</v>
      </c>
      <c r="M263" s="32">
        <v>0</v>
      </c>
      <c r="N263" s="32">
        <v>0</v>
      </c>
      <c r="O263" s="32">
        <v>2</v>
      </c>
      <c r="P263" s="45">
        <v>0</v>
      </c>
      <c r="Q263" s="37">
        <v>0</v>
      </c>
      <c r="R263" s="32">
        <v>20</v>
      </c>
      <c r="S263" s="38">
        <v>0</v>
      </c>
      <c r="T263" s="46">
        <f t="shared" si="26"/>
        <v>134</v>
      </c>
      <c r="U263" s="125">
        <v>0</v>
      </c>
      <c r="V263" s="48">
        <f t="shared" si="27"/>
        <v>0</v>
      </c>
      <c r="W263" s="48">
        <f t="shared" si="28"/>
        <v>67</v>
      </c>
      <c r="X263" s="49">
        <f t="shared" si="24"/>
        <v>0</v>
      </c>
      <c r="Y263" s="43">
        <f t="shared" si="25"/>
        <v>201</v>
      </c>
      <c r="Z263" s="50">
        <f t="shared" si="29"/>
        <v>201</v>
      </c>
    </row>
    <row r="264" spans="1:26" x14ac:dyDescent="0.3">
      <c r="A264" s="31" t="s">
        <v>629</v>
      </c>
      <c r="B264" s="31" t="s">
        <v>41</v>
      </c>
      <c r="C264" s="31" t="s">
        <v>630</v>
      </c>
      <c r="D264" s="31">
        <v>54130590</v>
      </c>
      <c r="E264" s="138" t="s">
        <v>631</v>
      </c>
      <c r="F264" s="31">
        <v>515485</v>
      </c>
      <c r="G264" s="32" t="s">
        <v>529</v>
      </c>
      <c r="H264" s="32" t="s">
        <v>643</v>
      </c>
      <c r="I264" s="45" t="s">
        <v>644</v>
      </c>
      <c r="J264" s="147">
        <v>1</v>
      </c>
      <c r="K264" s="138">
        <v>0</v>
      </c>
      <c r="L264" s="138">
        <v>3</v>
      </c>
      <c r="M264" s="138">
        <v>0</v>
      </c>
      <c r="N264" s="138">
        <v>0</v>
      </c>
      <c r="O264" s="138">
        <v>1</v>
      </c>
      <c r="P264" s="148">
        <v>0</v>
      </c>
      <c r="Q264" s="147">
        <v>0</v>
      </c>
      <c r="R264" s="138">
        <v>13</v>
      </c>
      <c r="S264" s="149">
        <v>0</v>
      </c>
      <c r="T264" s="150">
        <v>100.5</v>
      </c>
      <c r="U264" s="151">
        <v>0</v>
      </c>
      <c r="V264" s="152">
        <v>0</v>
      </c>
      <c r="W264" s="152">
        <v>39.5</v>
      </c>
      <c r="X264" s="153">
        <v>0</v>
      </c>
      <c r="Y264" s="154">
        <v>140</v>
      </c>
      <c r="Z264" s="155">
        <v>140</v>
      </c>
    </row>
    <row r="265" spans="1:26" x14ac:dyDescent="0.3">
      <c r="A265" s="31" t="s">
        <v>629</v>
      </c>
      <c r="B265" s="31" t="s">
        <v>41</v>
      </c>
      <c r="C265" s="31" t="s">
        <v>630</v>
      </c>
      <c r="D265" s="31">
        <v>54130590</v>
      </c>
      <c r="E265" s="138" t="s">
        <v>631</v>
      </c>
      <c r="F265" s="31">
        <v>31874312</v>
      </c>
      <c r="G265" s="32" t="s">
        <v>76</v>
      </c>
      <c r="H265" s="32" t="s">
        <v>645</v>
      </c>
      <c r="I265" s="45" t="s">
        <v>646</v>
      </c>
      <c r="J265" s="139">
        <v>1</v>
      </c>
      <c r="K265" s="140">
        <v>0</v>
      </c>
      <c r="L265" s="140">
        <v>8</v>
      </c>
      <c r="M265" s="140">
        <v>0</v>
      </c>
      <c r="N265" s="140">
        <v>0</v>
      </c>
      <c r="O265" s="140">
        <v>6</v>
      </c>
      <c r="P265" s="141">
        <v>0</v>
      </c>
      <c r="Q265" s="139">
        <v>0</v>
      </c>
      <c r="R265" s="140">
        <v>38</v>
      </c>
      <c r="S265" s="142">
        <v>0</v>
      </c>
      <c r="T265" s="143">
        <f t="shared" ref="T265:T328" si="30">$T$1*L265</f>
        <v>268</v>
      </c>
      <c r="U265" s="144">
        <v>0</v>
      </c>
      <c r="V265" s="144">
        <f t="shared" ref="V265:V328" si="31">$U$1*N265+$V$1*Q265</f>
        <v>0</v>
      </c>
      <c r="W265" s="144">
        <f t="shared" ref="W265:W328" si="32">$U$1*O265+$W$1*R265</f>
        <v>157</v>
      </c>
      <c r="X265" s="156">
        <f t="shared" ref="X265:X328" si="33">$X$1*P265+$V$1*S265</f>
        <v>0</v>
      </c>
      <c r="Y265" s="157">
        <f t="shared" ref="Y265:Y328" si="34">T265+U265+V265+W265+X265</f>
        <v>425</v>
      </c>
      <c r="Z265" s="506">
        <f t="shared" ref="Z265:Z328" si="35">ROUND(Y265,0)</f>
        <v>425</v>
      </c>
    </row>
    <row r="266" spans="1:26" x14ac:dyDescent="0.3">
      <c r="A266" s="31" t="s">
        <v>629</v>
      </c>
      <c r="B266" s="31" t="s">
        <v>77</v>
      </c>
      <c r="C266" s="31" t="s">
        <v>647</v>
      </c>
      <c r="D266" s="31">
        <v>37861298</v>
      </c>
      <c r="E266" s="138" t="s">
        <v>648</v>
      </c>
      <c r="F266" s="31">
        <v>12432</v>
      </c>
      <c r="G266" s="32" t="s">
        <v>63</v>
      </c>
      <c r="H266" s="32" t="s">
        <v>649</v>
      </c>
      <c r="I266" s="45" t="s">
        <v>650</v>
      </c>
      <c r="J266" s="37">
        <v>16</v>
      </c>
      <c r="K266" s="32">
        <v>0</v>
      </c>
      <c r="L266" s="32">
        <v>68</v>
      </c>
      <c r="M266" s="32">
        <v>0</v>
      </c>
      <c r="N266" s="32">
        <v>0</v>
      </c>
      <c r="O266" s="32">
        <v>26</v>
      </c>
      <c r="P266" s="45">
        <v>1</v>
      </c>
      <c r="Q266" s="37">
        <v>0</v>
      </c>
      <c r="R266" s="32">
        <v>540</v>
      </c>
      <c r="S266" s="38">
        <v>69</v>
      </c>
      <c r="T266" s="46">
        <f t="shared" si="30"/>
        <v>2278</v>
      </c>
      <c r="U266" s="125">
        <v>9.3000000000000007</v>
      </c>
      <c r="V266" s="48">
        <f t="shared" si="31"/>
        <v>0</v>
      </c>
      <c r="W266" s="48">
        <f t="shared" si="32"/>
        <v>1431</v>
      </c>
      <c r="X266" s="49">
        <f t="shared" si="33"/>
        <v>130.5</v>
      </c>
      <c r="Y266" s="43">
        <f t="shared" si="34"/>
        <v>3848.8</v>
      </c>
      <c r="Z266" s="50">
        <f t="shared" si="35"/>
        <v>3849</v>
      </c>
    </row>
    <row r="267" spans="1:26" x14ac:dyDescent="0.3">
      <c r="A267" s="31" t="s">
        <v>629</v>
      </c>
      <c r="B267" s="31" t="s">
        <v>77</v>
      </c>
      <c r="C267" s="31" t="s">
        <v>647</v>
      </c>
      <c r="D267" s="31">
        <v>37861298</v>
      </c>
      <c r="E267" s="138" t="s">
        <v>648</v>
      </c>
      <c r="F267" s="31">
        <v>44717</v>
      </c>
      <c r="G267" s="32" t="s">
        <v>651</v>
      </c>
      <c r="H267" s="32" t="s">
        <v>652</v>
      </c>
      <c r="I267" s="45" t="s">
        <v>653</v>
      </c>
      <c r="J267" s="37">
        <v>12</v>
      </c>
      <c r="K267" s="32">
        <v>0</v>
      </c>
      <c r="L267" s="32">
        <v>47</v>
      </c>
      <c r="M267" s="32">
        <v>0</v>
      </c>
      <c r="N267" s="32">
        <v>2</v>
      </c>
      <c r="O267" s="32">
        <v>18</v>
      </c>
      <c r="P267" s="45">
        <v>2</v>
      </c>
      <c r="Q267" s="37">
        <v>8</v>
      </c>
      <c r="R267" s="32">
        <v>397</v>
      </c>
      <c r="S267" s="38">
        <v>119</v>
      </c>
      <c r="T267" s="46">
        <f t="shared" si="30"/>
        <v>1574.5</v>
      </c>
      <c r="U267" s="125">
        <v>512.41999999999996</v>
      </c>
      <c r="V267" s="48">
        <f t="shared" si="31"/>
        <v>39</v>
      </c>
      <c r="W267" s="48">
        <f t="shared" si="32"/>
        <v>1037</v>
      </c>
      <c r="X267" s="49">
        <f t="shared" si="33"/>
        <v>232.5</v>
      </c>
      <c r="Y267" s="43">
        <f t="shared" si="34"/>
        <v>3395.42</v>
      </c>
      <c r="Z267" s="50">
        <f t="shared" si="35"/>
        <v>3395</v>
      </c>
    </row>
    <row r="268" spans="1:26" x14ac:dyDescent="0.3">
      <c r="A268" s="31" t="s">
        <v>629</v>
      </c>
      <c r="B268" s="31" t="s">
        <v>77</v>
      </c>
      <c r="C268" s="31" t="s">
        <v>647</v>
      </c>
      <c r="D268" s="31">
        <v>37861298</v>
      </c>
      <c r="E268" s="138" t="s">
        <v>648</v>
      </c>
      <c r="F268" s="31">
        <v>47147</v>
      </c>
      <c r="G268" s="32" t="s">
        <v>47</v>
      </c>
      <c r="H268" s="32" t="s">
        <v>645</v>
      </c>
      <c r="I268" s="45" t="s">
        <v>654</v>
      </c>
      <c r="J268" s="37">
        <v>5</v>
      </c>
      <c r="K268" s="32">
        <v>1</v>
      </c>
      <c r="L268" s="32">
        <v>8</v>
      </c>
      <c r="M268" s="32">
        <v>1</v>
      </c>
      <c r="N268" s="32">
        <v>4</v>
      </c>
      <c r="O268" s="32">
        <v>5</v>
      </c>
      <c r="P268" s="45">
        <v>0</v>
      </c>
      <c r="Q268" s="37">
        <v>32</v>
      </c>
      <c r="R268" s="32">
        <v>34</v>
      </c>
      <c r="S268" s="38">
        <v>0</v>
      </c>
      <c r="T268" s="46">
        <f t="shared" si="30"/>
        <v>268</v>
      </c>
      <c r="U268" s="125">
        <v>16.5</v>
      </c>
      <c r="V268" s="48">
        <f t="shared" si="31"/>
        <v>102</v>
      </c>
      <c r="W268" s="48">
        <f t="shared" si="32"/>
        <v>135.5</v>
      </c>
      <c r="X268" s="49">
        <f t="shared" si="33"/>
        <v>0</v>
      </c>
      <c r="Y268" s="43">
        <f t="shared" si="34"/>
        <v>522</v>
      </c>
      <c r="Z268" s="50">
        <f t="shared" si="35"/>
        <v>522</v>
      </c>
    </row>
    <row r="269" spans="1:26" x14ac:dyDescent="0.3">
      <c r="A269" s="31" t="s">
        <v>629</v>
      </c>
      <c r="B269" s="31" t="s">
        <v>77</v>
      </c>
      <c r="C269" s="31" t="s">
        <v>647</v>
      </c>
      <c r="D269" s="31">
        <v>37861298</v>
      </c>
      <c r="E269" s="138" t="s">
        <v>648</v>
      </c>
      <c r="F269" s="31">
        <v>159000</v>
      </c>
      <c r="G269" s="32" t="s">
        <v>655</v>
      </c>
      <c r="H269" s="32" t="s">
        <v>656</v>
      </c>
      <c r="I269" s="45" t="s">
        <v>657</v>
      </c>
      <c r="J269" s="37">
        <v>1</v>
      </c>
      <c r="K269" s="32">
        <v>0</v>
      </c>
      <c r="L269" s="32">
        <v>10</v>
      </c>
      <c r="M269" s="32">
        <v>0</v>
      </c>
      <c r="N269" s="32">
        <v>0</v>
      </c>
      <c r="O269" s="32">
        <v>1</v>
      </c>
      <c r="P269" s="45">
        <v>1</v>
      </c>
      <c r="Q269" s="37">
        <v>0</v>
      </c>
      <c r="R269" s="32">
        <v>6</v>
      </c>
      <c r="S269" s="38">
        <v>35</v>
      </c>
      <c r="T269" s="46">
        <f t="shared" si="30"/>
        <v>335</v>
      </c>
      <c r="U269" s="125">
        <v>0</v>
      </c>
      <c r="V269" s="48">
        <f t="shared" si="31"/>
        <v>0</v>
      </c>
      <c r="W269" s="48">
        <f t="shared" si="32"/>
        <v>25.5</v>
      </c>
      <c r="X269" s="49">
        <f t="shared" si="33"/>
        <v>79.5</v>
      </c>
      <c r="Y269" s="43">
        <f t="shared" si="34"/>
        <v>440</v>
      </c>
      <c r="Z269" s="50">
        <f t="shared" si="35"/>
        <v>440</v>
      </c>
    </row>
    <row r="270" spans="1:26" x14ac:dyDescent="0.3">
      <c r="A270" s="31" t="s">
        <v>629</v>
      </c>
      <c r="B270" s="31" t="s">
        <v>77</v>
      </c>
      <c r="C270" s="31" t="s">
        <v>647</v>
      </c>
      <c r="D270" s="31">
        <v>37861298</v>
      </c>
      <c r="E270" s="138" t="s">
        <v>648</v>
      </c>
      <c r="F270" s="31">
        <v>159026</v>
      </c>
      <c r="G270" s="32" t="s">
        <v>658</v>
      </c>
      <c r="H270" s="32" t="s">
        <v>652</v>
      </c>
      <c r="I270" s="45" t="s">
        <v>659</v>
      </c>
      <c r="J270" s="37">
        <v>3</v>
      </c>
      <c r="K270" s="32">
        <v>0</v>
      </c>
      <c r="L270" s="32">
        <v>18</v>
      </c>
      <c r="M270" s="32">
        <v>0</v>
      </c>
      <c r="N270" s="32">
        <v>0</v>
      </c>
      <c r="O270" s="32">
        <v>5</v>
      </c>
      <c r="P270" s="45">
        <v>1</v>
      </c>
      <c r="Q270" s="37">
        <v>0</v>
      </c>
      <c r="R270" s="32">
        <v>134</v>
      </c>
      <c r="S270" s="38">
        <v>128</v>
      </c>
      <c r="T270" s="46">
        <f t="shared" si="30"/>
        <v>603</v>
      </c>
      <c r="U270" s="125">
        <v>26.1</v>
      </c>
      <c r="V270" s="48">
        <f t="shared" si="31"/>
        <v>0</v>
      </c>
      <c r="W270" s="48">
        <f t="shared" si="32"/>
        <v>335.5</v>
      </c>
      <c r="X270" s="49">
        <f t="shared" si="33"/>
        <v>219</v>
      </c>
      <c r="Y270" s="43">
        <f t="shared" si="34"/>
        <v>1183.5999999999999</v>
      </c>
      <c r="Z270" s="50">
        <f t="shared" si="35"/>
        <v>1184</v>
      </c>
    </row>
    <row r="271" spans="1:26" x14ac:dyDescent="0.3">
      <c r="A271" s="31" t="s">
        <v>629</v>
      </c>
      <c r="B271" s="31" t="s">
        <v>77</v>
      </c>
      <c r="C271" s="31" t="s">
        <v>647</v>
      </c>
      <c r="D271" s="31">
        <v>37861298</v>
      </c>
      <c r="E271" s="138" t="s">
        <v>648</v>
      </c>
      <c r="F271" s="31">
        <v>159042</v>
      </c>
      <c r="G271" s="32" t="s">
        <v>660</v>
      </c>
      <c r="H271" s="32" t="s">
        <v>661</v>
      </c>
      <c r="I271" s="45" t="s">
        <v>662</v>
      </c>
      <c r="J271" s="37">
        <v>8</v>
      </c>
      <c r="K271" s="32">
        <v>0</v>
      </c>
      <c r="L271" s="32">
        <v>31</v>
      </c>
      <c r="M271" s="32">
        <v>0</v>
      </c>
      <c r="N271" s="32">
        <v>1</v>
      </c>
      <c r="O271" s="32">
        <v>14</v>
      </c>
      <c r="P271" s="45">
        <v>1</v>
      </c>
      <c r="Q271" s="37">
        <v>4</v>
      </c>
      <c r="R271" s="32">
        <v>107</v>
      </c>
      <c r="S271" s="38">
        <v>34</v>
      </c>
      <c r="T271" s="46">
        <f t="shared" si="30"/>
        <v>1038.5</v>
      </c>
      <c r="U271" s="125">
        <v>388.7</v>
      </c>
      <c r="V271" s="48">
        <f t="shared" si="31"/>
        <v>19.5</v>
      </c>
      <c r="W271" s="48">
        <f t="shared" si="32"/>
        <v>403</v>
      </c>
      <c r="X271" s="49">
        <f t="shared" si="33"/>
        <v>78</v>
      </c>
      <c r="Y271" s="43">
        <f t="shared" si="34"/>
        <v>1927.7</v>
      </c>
      <c r="Z271" s="50">
        <f t="shared" si="35"/>
        <v>1928</v>
      </c>
    </row>
    <row r="272" spans="1:26" x14ac:dyDescent="0.3">
      <c r="A272" s="31" t="s">
        <v>629</v>
      </c>
      <c r="B272" s="31" t="s">
        <v>77</v>
      </c>
      <c r="C272" s="31" t="s">
        <v>647</v>
      </c>
      <c r="D272" s="31">
        <v>37861298</v>
      </c>
      <c r="E272" s="138" t="s">
        <v>648</v>
      </c>
      <c r="F272" s="31">
        <v>159093</v>
      </c>
      <c r="G272" s="32" t="s">
        <v>663</v>
      </c>
      <c r="H272" s="32" t="s">
        <v>635</v>
      </c>
      <c r="I272" s="45" t="s">
        <v>664</v>
      </c>
      <c r="J272" s="37">
        <v>15</v>
      </c>
      <c r="K272" s="32">
        <v>5</v>
      </c>
      <c r="L272" s="32">
        <v>77</v>
      </c>
      <c r="M272" s="32">
        <v>14</v>
      </c>
      <c r="N272" s="32">
        <v>7</v>
      </c>
      <c r="O272" s="32">
        <v>19</v>
      </c>
      <c r="P272" s="45">
        <v>2</v>
      </c>
      <c r="Q272" s="37">
        <v>91</v>
      </c>
      <c r="R272" s="32">
        <v>512</v>
      </c>
      <c r="S272" s="38">
        <v>100</v>
      </c>
      <c r="T272" s="46">
        <f t="shared" si="30"/>
        <v>2579.5</v>
      </c>
      <c r="U272" s="125">
        <v>670.9</v>
      </c>
      <c r="V272" s="48">
        <f t="shared" si="31"/>
        <v>231</v>
      </c>
      <c r="W272" s="48">
        <f t="shared" si="32"/>
        <v>1280.5</v>
      </c>
      <c r="X272" s="49">
        <f t="shared" si="33"/>
        <v>204</v>
      </c>
      <c r="Y272" s="43">
        <f t="shared" si="34"/>
        <v>4965.8999999999996</v>
      </c>
      <c r="Z272" s="50">
        <f t="shared" si="35"/>
        <v>4966</v>
      </c>
    </row>
    <row r="273" spans="1:26" x14ac:dyDescent="0.3">
      <c r="A273" s="31" t="s">
        <v>629</v>
      </c>
      <c r="B273" s="31" t="s">
        <v>77</v>
      </c>
      <c r="C273" s="31" t="s">
        <v>647</v>
      </c>
      <c r="D273" s="31">
        <v>37861298</v>
      </c>
      <c r="E273" s="138" t="s">
        <v>648</v>
      </c>
      <c r="F273" s="31">
        <v>159841</v>
      </c>
      <c r="G273" s="32" t="s">
        <v>126</v>
      </c>
      <c r="H273" s="32" t="s">
        <v>637</v>
      </c>
      <c r="I273" s="45" t="s">
        <v>665</v>
      </c>
      <c r="J273" s="37">
        <v>7</v>
      </c>
      <c r="K273" s="32">
        <v>0</v>
      </c>
      <c r="L273" s="32">
        <v>36</v>
      </c>
      <c r="M273" s="32">
        <v>0</v>
      </c>
      <c r="N273" s="32">
        <v>0</v>
      </c>
      <c r="O273" s="32">
        <v>13</v>
      </c>
      <c r="P273" s="45">
        <v>1</v>
      </c>
      <c r="Q273" s="37">
        <v>0</v>
      </c>
      <c r="R273" s="32">
        <v>256</v>
      </c>
      <c r="S273" s="38">
        <v>54</v>
      </c>
      <c r="T273" s="46">
        <f t="shared" si="30"/>
        <v>1206</v>
      </c>
      <c r="U273" s="125">
        <v>265.2</v>
      </c>
      <c r="V273" s="48">
        <f t="shared" si="31"/>
        <v>0</v>
      </c>
      <c r="W273" s="48">
        <f t="shared" si="32"/>
        <v>687.5</v>
      </c>
      <c r="X273" s="49">
        <f t="shared" si="33"/>
        <v>108</v>
      </c>
      <c r="Y273" s="43">
        <f t="shared" si="34"/>
        <v>2266.6999999999998</v>
      </c>
      <c r="Z273" s="50">
        <f t="shared" si="35"/>
        <v>2267</v>
      </c>
    </row>
    <row r="274" spans="1:26" x14ac:dyDescent="0.3">
      <c r="A274" s="31" t="s">
        <v>629</v>
      </c>
      <c r="B274" s="31" t="s">
        <v>77</v>
      </c>
      <c r="C274" s="31" t="s">
        <v>647</v>
      </c>
      <c r="D274" s="31">
        <v>37861298</v>
      </c>
      <c r="E274" s="138" t="s">
        <v>648</v>
      </c>
      <c r="F274" s="31">
        <v>160199</v>
      </c>
      <c r="G274" s="32" t="s">
        <v>666</v>
      </c>
      <c r="H274" s="32" t="s">
        <v>455</v>
      </c>
      <c r="I274" s="45" t="s">
        <v>667</v>
      </c>
      <c r="J274" s="37">
        <v>3</v>
      </c>
      <c r="K274" s="32">
        <v>0</v>
      </c>
      <c r="L274" s="32">
        <v>5</v>
      </c>
      <c r="M274" s="32">
        <v>0</v>
      </c>
      <c r="N274" s="32">
        <v>0</v>
      </c>
      <c r="O274" s="32">
        <v>3</v>
      </c>
      <c r="P274" s="45">
        <v>0</v>
      </c>
      <c r="Q274" s="37">
        <v>0</v>
      </c>
      <c r="R274" s="32">
        <v>11</v>
      </c>
      <c r="S274" s="38">
        <v>0</v>
      </c>
      <c r="T274" s="46">
        <f t="shared" si="30"/>
        <v>167.5</v>
      </c>
      <c r="U274" s="125">
        <v>3.1</v>
      </c>
      <c r="V274" s="48">
        <f t="shared" si="31"/>
        <v>0</v>
      </c>
      <c r="W274" s="48">
        <f t="shared" si="32"/>
        <v>62.5</v>
      </c>
      <c r="X274" s="49">
        <f t="shared" si="33"/>
        <v>0</v>
      </c>
      <c r="Y274" s="43">
        <f t="shared" si="34"/>
        <v>233.1</v>
      </c>
      <c r="Z274" s="50">
        <f t="shared" si="35"/>
        <v>233</v>
      </c>
    </row>
    <row r="275" spans="1:26" x14ac:dyDescent="0.3">
      <c r="A275" s="31" t="s">
        <v>629</v>
      </c>
      <c r="B275" s="31" t="s">
        <v>77</v>
      </c>
      <c r="C275" s="31" t="s">
        <v>647</v>
      </c>
      <c r="D275" s="31">
        <v>37861298</v>
      </c>
      <c r="E275" s="138" t="s">
        <v>648</v>
      </c>
      <c r="F275" s="31">
        <v>160211</v>
      </c>
      <c r="G275" s="32" t="s">
        <v>668</v>
      </c>
      <c r="H275" s="32" t="s">
        <v>639</v>
      </c>
      <c r="I275" s="45" t="s">
        <v>669</v>
      </c>
      <c r="J275" s="37">
        <v>9</v>
      </c>
      <c r="K275" s="32">
        <v>0</v>
      </c>
      <c r="L275" s="32">
        <v>25</v>
      </c>
      <c r="M275" s="32">
        <v>0</v>
      </c>
      <c r="N275" s="32">
        <v>0</v>
      </c>
      <c r="O275" s="32">
        <v>9</v>
      </c>
      <c r="P275" s="45">
        <v>1</v>
      </c>
      <c r="Q275" s="37">
        <v>0</v>
      </c>
      <c r="R275" s="32">
        <v>192</v>
      </c>
      <c r="S275" s="38">
        <v>48</v>
      </c>
      <c r="T275" s="46">
        <f t="shared" si="30"/>
        <v>837.5</v>
      </c>
      <c r="U275" s="125">
        <v>0</v>
      </c>
      <c r="V275" s="48">
        <f t="shared" si="31"/>
        <v>0</v>
      </c>
      <c r="W275" s="48">
        <f t="shared" si="32"/>
        <v>505.5</v>
      </c>
      <c r="X275" s="49">
        <f t="shared" si="33"/>
        <v>99</v>
      </c>
      <c r="Y275" s="43">
        <f t="shared" si="34"/>
        <v>1442</v>
      </c>
      <c r="Z275" s="50">
        <f t="shared" si="35"/>
        <v>1442</v>
      </c>
    </row>
    <row r="276" spans="1:26" x14ac:dyDescent="0.3">
      <c r="A276" s="31" t="s">
        <v>629</v>
      </c>
      <c r="B276" s="31" t="s">
        <v>77</v>
      </c>
      <c r="C276" s="31" t="s">
        <v>647</v>
      </c>
      <c r="D276" s="31">
        <v>37861298</v>
      </c>
      <c r="E276" s="138" t="s">
        <v>648</v>
      </c>
      <c r="F276" s="31">
        <v>160261</v>
      </c>
      <c r="G276" s="32" t="s">
        <v>47</v>
      </c>
      <c r="H276" s="32" t="s">
        <v>632</v>
      </c>
      <c r="I276" s="45" t="s">
        <v>670</v>
      </c>
      <c r="J276" s="37">
        <v>23</v>
      </c>
      <c r="K276" s="32">
        <v>0</v>
      </c>
      <c r="L276" s="32">
        <v>57</v>
      </c>
      <c r="M276" s="32">
        <v>0</v>
      </c>
      <c r="N276" s="32">
        <v>4</v>
      </c>
      <c r="O276" s="32">
        <v>20</v>
      </c>
      <c r="P276" s="45">
        <v>1</v>
      </c>
      <c r="Q276" s="37">
        <v>36</v>
      </c>
      <c r="R276" s="32">
        <v>398</v>
      </c>
      <c r="S276" s="38">
        <v>72</v>
      </c>
      <c r="T276" s="46">
        <f t="shared" si="30"/>
        <v>1909.5</v>
      </c>
      <c r="U276" s="125">
        <v>0</v>
      </c>
      <c r="V276" s="48">
        <f t="shared" si="31"/>
        <v>108</v>
      </c>
      <c r="W276" s="48">
        <f t="shared" si="32"/>
        <v>1066</v>
      </c>
      <c r="X276" s="49">
        <f t="shared" si="33"/>
        <v>135</v>
      </c>
      <c r="Y276" s="43">
        <f t="shared" si="34"/>
        <v>3218.5</v>
      </c>
      <c r="Z276" s="50">
        <f t="shared" si="35"/>
        <v>3219</v>
      </c>
    </row>
    <row r="277" spans="1:26" x14ac:dyDescent="0.3">
      <c r="A277" s="31" t="s">
        <v>629</v>
      </c>
      <c r="B277" s="31" t="s">
        <v>77</v>
      </c>
      <c r="C277" s="31" t="s">
        <v>647</v>
      </c>
      <c r="D277" s="31">
        <v>37861298</v>
      </c>
      <c r="E277" s="138" t="s">
        <v>648</v>
      </c>
      <c r="F277" s="31">
        <v>160288</v>
      </c>
      <c r="G277" s="32" t="s">
        <v>47</v>
      </c>
      <c r="H277" s="32" t="s">
        <v>649</v>
      </c>
      <c r="I277" s="45" t="s">
        <v>671</v>
      </c>
      <c r="J277" s="37">
        <v>14</v>
      </c>
      <c r="K277" s="32">
        <v>0</v>
      </c>
      <c r="L277" s="32">
        <v>56</v>
      </c>
      <c r="M277" s="32">
        <v>0</v>
      </c>
      <c r="N277" s="32">
        <v>2</v>
      </c>
      <c r="O277" s="32">
        <v>15</v>
      </c>
      <c r="P277" s="45">
        <v>4</v>
      </c>
      <c r="Q277" s="37">
        <v>13</v>
      </c>
      <c r="R277" s="32">
        <v>343</v>
      </c>
      <c r="S277" s="38">
        <v>219</v>
      </c>
      <c r="T277" s="46">
        <f t="shared" si="30"/>
        <v>1876</v>
      </c>
      <c r="U277" s="125">
        <v>65.349999999999994</v>
      </c>
      <c r="V277" s="48">
        <f t="shared" si="31"/>
        <v>46.5</v>
      </c>
      <c r="W277" s="48">
        <f t="shared" si="32"/>
        <v>888.5</v>
      </c>
      <c r="X277" s="49">
        <f t="shared" si="33"/>
        <v>436.5</v>
      </c>
      <c r="Y277" s="43">
        <f t="shared" si="34"/>
        <v>3312.85</v>
      </c>
      <c r="Z277" s="50">
        <f t="shared" si="35"/>
        <v>3313</v>
      </c>
    </row>
    <row r="278" spans="1:26" x14ac:dyDescent="0.3">
      <c r="A278" s="31" t="s">
        <v>629</v>
      </c>
      <c r="B278" s="31" t="s">
        <v>77</v>
      </c>
      <c r="C278" s="31" t="s">
        <v>647</v>
      </c>
      <c r="D278" s="31">
        <v>37861298</v>
      </c>
      <c r="E278" s="138" t="s">
        <v>648</v>
      </c>
      <c r="F278" s="31">
        <v>160423</v>
      </c>
      <c r="G278" s="32" t="s">
        <v>672</v>
      </c>
      <c r="H278" s="32" t="s">
        <v>673</v>
      </c>
      <c r="I278" s="45" t="s">
        <v>674</v>
      </c>
      <c r="J278" s="37">
        <v>7</v>
      </c>
      <c r="K278" s="32">
        <v>3</v>
      </c>
      <c r="L278" s="32">
        <v>14</v>
      </c>
      <c r="M278" s="32">
        <v>4</v>
      </c>
      <c r="N278" s="32">
        <v>12</v>
      </c>
      <c r="O278" s="32">
        <v>2</v>
      </c>
      <c r="P278" s="45">
        <v>0</v>
      </c>
      <c r="Q278" s="37">
        <v>80</v>
      </c>
      <c r="R278" s="32">
        <v>62</v>
      </c>
      <c r="S278" s="38">
        <v>0</v>
      </c>
      <c r="T278" s="46">
        <f t="shared" si="30"/>
        <v>469</v>
      </c>
      <c r="U278" s="125">
        <v>72.45</v>
      </c>
      <c r="V278" s="48">
        <f t="shared" si="31"/>
        <v>282</v>
      </c>
      <c r="W278" s="48">
        <f t="shared" si="32"/>
        <v>151</v>
      </c>
      <c r="X278" s="49">
        <f t="shared" si="33"/>
        <v>0</v>
      </c>
      <c r="Y278" s="43">
        <f t="shared" si="34"/>
        <v>974.45</v>
      </c>
      <c r="Z278" s="50">
        <f t="shared" si="35"/>
        <v>974</v>
      </c>
    </row>
    <row r="279" spans="1:26" x14ac:dyDescent="0.3">
      <c r="A279" s="31" t="s">
        <v>629</v>
      </c>
      <c r="B279" s="31" t="s">
        <v>77</v>
      </c>
      <c r="C279" s="31" t="s">
        <v>647</v>
      </c>
      <c r="D279" s="31">
        <v>37861298</v>
      </c>
      <c r="E279" s="138" t="s">
        <v>648</v>
      </c>
      <c r="F279" s="31">
        <v>160440</v>
      </c>
      <c r="G279" s="32" t="s">
        <v>47</v>
      </c>
      <c r="H279" s="32" t="s">
        <v>637</v>
      </c>
      <c r="I279" s="45" t="s">
        <v>675</v>
      </c>
      <c r="J279" s="37">
        <v>9</v>
      </c>
      <c r="K279" s="32">
        <v>0</v>
      </c>
      <c r="L279" s="32">
        <v>48</v>
      </c>
      <c r="M279" s="32">
        <v>0</v>
      </c>
      <c r="N279" s="32">
        <v>0</v>
      </c>
      <c r="O279" s="32">
        <v>11</v>
      </c>
      <c r="P279" s="45">
        <v>2</v>
      </c>
      <c r="Q279" s="37">
        <v>0</v>
      </c>
      <c r="R279" s="32">
        <v>336</v>
      </c>
      <c r="S279" s="38">
        <v>104</v>
      </c>
      <c r="T279" s="46">
        <f t="shared" si="30"/>
        <v>1608</v>
      </c>
      <c r="U279" s="125">
        <v>0</v>
      </c>
      <c r="V279" s="48">
        <f t="shared" si="31"/>
        <v>0</v>
      </c>
      <c r="W279" s="48">
        <f t="shared" si="32"/>
        <v>820.5</v>
      </c>
      <c r="X279" s="49">
        <f t="shared" si="33"/>
        <v>210</v>
      </c>
      <c r="Y279" s="43">
        <f t="shared" si="34"/>
        <v>2638.5</v>
      </c>
      <c r="Z279" s="50">
        <f t="shared" si="35"/>
        <v>2639</v>
      </c>
    </row>
    <row r="280" spans="1:26" x14ac:dyDescent="0.3">
      <c r="A280" s="31" t="s">
        <v>629</v>
      </c>
      <c r="B280" s="31" t="s">
        <v>77</v>
      </c>
      <c r="C280" s="31" t="s">
        <v>647</v>
      </c>
      <c r="D280" s="31">
        <v>37861298</v>
      </c>
      <c r="E280" s="138" t="s">
        <v>648</v>
      </c>
      <c r="F280" s="31">
        <v>160482</v>
      </c>
      <c r="G280" s="32" t="s">
        <v>676</v>
      </c>
      <c r="H280" s="32" t="s">
        <v>635</v>
      </c>
      <c r="I280" s="45" t="s">
        <v>677</v>
      </c>
      <c r="J280" s="37">
        <v>7</v>
      </c>
      <c r="K280" s="32">
        <v>0</v>
      </c>
      <c r="L280" s="32">
        <v>13</v>
      </c>
      <c r="M280" s="32">
        <v>0</v>
      </c>
      <c r="N280" s="32">
        <v>1</v>
      </c>
      <c r="O280" s="32">
        <v>7</v>
      </c>
      <c r="P280" s="45">
        <v>1</v>
      </c>
      <c r="Q280" s="37">
        <v>3</v>
      </c>
      <c r="R280" s="32">
        <v>60</v>
      </c>
      <c r="S280" s="38">
        <v>21</v>
      </c>
      <c r="T280" s="46">
        <f t="shared" si="30"/>
        <v>435.5</v>
      </c>
      <c r="U280" s="125">
        <v>77.62</v>
      </c>
      <c r="V280" s="48">
        <f t="shared" si="31"/>
        <v>18</v>
      </c>
      <c r="W280" s="48">
        <f t="shared" si="32"/>
        <v>214.5</v>
      </c>
      <c r="X280" s="49">
        <f t="shared" si="33"/>
        <v>58.5</v>
      </c>
      <c r="Y280" s="43">
        <f t="shared" si="34"/>
        <v>804.12</v>
      </c>
      <c r="Z280" s="50">
        <f t="shared" si="35"/>
        <v>804</v>
      </c>
    </row>
    <row r="281" spans="1:26" x14ac:dyDescent="0.3">
      <c r="A281" s="31" t="s">
        <v>629</v>
      </c>
      <c r="B281" s="31" t="s">
        <v>77</v>
      </c>
      <c r="C281" s="31" t="s">
        <v>647</v>
      </c>
      <c r="D281" s="31">
        <v>37861298</v>
      </c>
      <c r="E281" s="138" t="s">
        <v>648</v>
      </c>
      <c r="F281" s="31">
        <v>160504</v>
      </c>
      <c r="G281" s="32" t="s">
        <v>678</v>
      </c>
      <c r="H281" s="32" t="s">
        <v>679</v>
      </c>
      <c r="I281" s="45" t="s">
        <v>680</v>
      </c>
      <c r="J281" s="37">
        <v>6</v>
      </c>
      <c r="K281" s="32">
        <v>3</v>
      </c>
      <c r="L281" s="32">
        <v>14</v>
      </c>
      <c r="M281" s="32">
        <v>3</v>
      </c>
      <c r="N281" s="32">
        <v>4</v>
      </c>
      <c r="O281" s="32">
        <v>9</v>
      </c>
      <c r="P281" s="45">
        <v>1</v>
      </c>
      <c r="Q281" s="37">
        <v>14</v>
      </c>
      <c r="R281" s="32">
        <v>81</v>
      </c>
      <c r="S281" s="38">
        <v>30</v>
      </c>
      <c r="T281" s="46">
        <f t="shared" si="30"/>
        <v>469</v>
      </c>
      <c r="U281" s="125">
        <v>0</v>
      </c>
      <c r="V281" s="48">
        <f t="shared" si="31"/>
        <v>75</v>
      </c>
      <c r="W281" s="48">
        <f t="shared" si="32"/>
        <v>283.5</v>
      </c>
      <c r="X281" s="49">
        <f t="shared" si="33"/>
        <v>72</v>
      </c>
      <c r="Y281" s="43">
        <f t="shared" si="34"/>
        <v>899.5</v>
      </c>
      <c r="Z281" s="50">
        <f t="shared" si="35"/>
        <v>900</v>
      </c>
    </row>
    <row r="282" spans="1:26" x14ac:dyDescent="0.3">
      <c r="A282" s="31" t="s">
        <v>629</v>
      </c>
      <c r="B282" s="31" t="s">
        <v>77</v>
      </c>
      <c r="C282" s="31" t="s">
        <v>647</v>
      </c>
      <c r="D282" s="31">
        <v>37861298</v>
      </c>
      <c r="E282" s="138" t="s">
        <v>648</v>
      </c>
      <c r="F282" s="31">
        <v>161357</v>
      </c>
      <c r="G282" s="32" t="s">
        <v>681</v>
      </c>
      <c r="H282" s="32" t="s">
        <v>455</v>
      </c>
      <c r="I282" s="45" t="s">
        <v>682</v>
      </c>
      <c r="J282" s="37">
        <v>18</v>
      </c>
      <c r="K282" s="32">
        <v>0</v>
      </c>
      <c r="L282" s="32">
        <v>80</v>
      </c>
      <c r="M282" s="32">
        <v>0</v>
      </c>
      <c r="N282" s="32">
        <v>0</v>
      </c>
      <c r="O282" s="32">
        <v>45</v>
      </c>
      <c r="P282" s="45">
        <v>1</v>
      </c>
      <c r="Q282" s="37">
        <v>0</v>
      </c>
      <c r="R282" s="32">
        <v>637</v>
      </c>
      <c r="S282" s="38">
        <v>80</v>
      </c>
      <c r="T282" s="46">
        <f t="shared" si="30"/>
        <v>2680</v>
      </c>
      <c r="U282" s="125">
        <v>851.85</v>
      </c>
      <c r="V282" s="48">
        <f t="shared" si="31"/>
        <v>0</v>
      </c>
      <c r="W282" s="48">
        <f t="shared" si="32"/>
        <v>1881.5</v>
      </c>
      <c r="X282" s="49">
        <f t="shared" si="33"/>
        <v>147</v>
      </c>
      <c r="Y282" s="43">
        <f t="shared" si="34"/>
        <v>5560.35</v>
      </c>
      <c r="Z282" s="50">
        <f t="shared" si="35"/>
        <v>5560</v>
      </c>
    </row>
    <row r="283" spans="1:26" x14ac:dyDescent="0.3">
      <c r="A283" s="31" t="s">
        <v>629</v>
      </c>
      <c r="B283" s="31" t="s">
        <v>77</v>
      </c>
      <c r="C283" s="31" t="s">
        <v>647</v>
      </c>
      <c r="D283" s="31">
        <v>37861298</v>
      </c>
      <c r="E283" s="138" t="s">
        <v>648</v>
      </c>
      <c r="F283" s="31">
        <v>161365</v>
      </c>
      <c r="G283" s="32" t="s">
        <v>63</v>
      </c>
      <c r="H283" s="32" t="s">
        <v>632</v>
      </c>
      <c r="I283" s="45" t="s">
        <v>683</v>
      </c>
      <c r="J283" s="37">
        <v>30</v>
      </c>
      <c r="K283" s="32">
        <v>2</v>
      </c>
      <c r="L283" s="32">
        <v>95</v>
      </c>
      <c r="M283" s="32">
        <v>8</v>
      </c>
      <c r="N283" s="32">
        <v>2</v>
      </c>
      <c r="O283" s="32">
        <v>39</v>
      </c>
      <c r="P283" s="45">
        <v>5</v>
      </c>
      <c r="Q283" s="37">
        <v>26</v>
      </c>
      <c r="R283" s="32">
        <v>1000</v>
      </c>
      <c r="S283" s="38">
        <v>327</v>
      </c>
      <c r="T283" s="46">
        <f t="shared" si="30"/>
        <v>3182.5</v>
      </c>
      <c r="U283" s="125">
        <v>44.6</v>
      </c>
      <c r="V283" s="48">
        <f t="shared" si="31"/>
        <v>66</v>
      </c>
      <c r="W283" s="48">
        <f t="shared" si="32"/>
        <v>2526.5</v>
      </c>
      <c r="X283" s="49">
        <f t="shared" si="33"/>
        <v>625.5</v>
      </c>
      <c r="Y283" s="43">
        <f t="shared" si="34"/>
        <v>6445.1</v>
      </c>
      <c r="Z283" s="50">
        <f t="shared" si="35"/>
        <v>6445</v>
      </c>
    </row>
    <row r="284" spans="1:26" x14ac:dyDescent="0.3">
      <c r="A284" s="31" t="s">
        <v>629</v>
      </c>
      <c r="B284" s="31" t="s">
        <v>77</v>
      </c>
      <c r="C284" s="31" t="s">
        <v>647</v>
      </c>
      <c r="D284" s="31">
        <v>37861298</v>
      </c>
      <c r="E284" s="138" t="s">
        <v>648</v>
      </c>
      <c r="F284" s="31">
        <v>161373</v>
      </c>
      <c r="G284" s="32" t="s">
        <v>684</v>
      </c>
      <c r="H284" s="32" t="s">
        <v>632</v>
      </c>
      <c r="I284" s="45" t="s">
        <v>685</v>
      </c>
      <c r="J284" s="37">
        <v>6</v>
      </c>
      <c r="K284" s="32">
        <v>0</v>
      </c>
      <c r="L284" s="32">
        <v>29</v>
      </c>
      <c r="M284" s="32">
        <v>0</v>
      </c>
      <c r="N284" s="32">
        <v>0</v>
      </c>
      <c r="O284" s="32">
        <v>8</v>
      </c>
      <c r="P284" s="45">
        <v>1</v>
      </c>
      <c r="Q284" s="37">
        <v>0</v>
      </c>
      <c r="R284" s="32">
        <v>209</v>
      </c>
      <c r="S284" s="38">
        <v>27</v>
      </c>
      <c r="T284" s="46">
        <f t="shared" si="30"/>
        <v>971.5</v>
      </c>
      <c r="U284" s="125">
        <v>0</v>
      </c>
      <c r="V284" s="48">
        <f t="shared" si="31"/>
        <v>0</v>
      </c>
      <c r="W284" s="48">
        <f t="shared" si="32"/>
        <v>526</v>
      </c>
      <c r="X284" s="49">
        <f t="shared" si="33"/>
        <v>67.5</v>
      </c>
      <c r="Y284" s="43">
        <f t="shared" si="34"/>
        <v>1565</v>
      </c>
      <c r="Z284" s="50">
        <f t="shared" si="35"/>
        <v>1565</v>
      </c>
    </row>
    <row r="285" spans="1:26" x14ac:dyDescent="0.3">
      <c r="A285" s="31" t="s">
        <v>629</v>
      </c>
      <c r="B285" s="31" t="s">
        <v>77</v>
      </c>
      <c r="C285" s="31" t="s">
        <v>647</v>
      </c>
      <c r="D285" s="31">
        <v>37861298</v>
      </c>
      <c r="E285" s="138" t="s">
        <v>648</v>
      </c>
      <c r="F285" s="31">
        <v>161934</v>
      </c>
      <c r="G285" s="32" t="s">
        <v>126</v>
      </c>
      <c r="H285" s="32" t="s">
        <v>639</v>
      </c>
      <c r="I285" s="45" t="s">
        <v>686</v>
      </c>
      <c r="J285" s="37">
        <v>7</v>
      </c>
      <c r="K285" s="32">
        <v>0</v>
      </c>
      <c r="L285" s="32">
        <v>41</v>
      </c>
      <c r="M285" s="32">
        <v>0</v>
      </c>
      <c r="N285" s="32">
        <v>0</v>
      </c>
      <c r="O285" s="32">
        <v>7</v>
      </c>
      <c r="P285" s="45">
        <v>4</v>
      </c>
      <c r="Q285" s="37">
        <v>0</v>
      </c>
      <c r="R285" s="32">
        <v>139</v>
      </c>
      <c r="S285" s="38">
        <v>202</v>
      </c>
      <c r="T285" s="46">
        <f t="shared" si="30"/>
        <v>1373.5</v>
      </c>
      <c r="U285" s="125">
        <v>0</v>
      </c>
      <c r="V285" s="48">
        <f t="shared" si="31"/>
        <v>0</v>
      </c>
      <c r="W285" s="48">
        <f t="shared" si="32"/>
        <v>372.5</v>
      </c>
      <c r="X285" s="49">
        <f t="shared" si="33"/>
        <v>411</v>
      </c>
      <c r="Y285" s="43">
        <f t="shared" si="34"/>
        <v>2157</v>
      </c>
      <c r="Z285" s="50">
        <f t="shared" si="35"/>
        <v>2157</v>
      </c>
    </row>
    <row r="286" spans="1:26" x14ac:dyDescent="0.3">
      <c r="A286" s="31" t="s">
        <v>629</v>
      </c>
      <c r="B286" s="31" t="s">
        <v>77</v>
      </c>
      <c r="C286" s="31" t="s">
        <v>647</v>
      </c>
      <c r="D286" s="31">
        <v>37861298</v>
      </c>
      <c r="E286" s="138" t="s">
        <v>648</v>
      </c>
      <c r="F286" s="31">
        <v>161942</v>
      </c>
      <c r="G286" s="32" t="s">
        <v>126</v>
      </c>
      <c r="H286" s="32" t="s">
        <v>632</v>
      </c>
      <c r="I286" s="45" t="s">
        <v>687</v>
      </c>
      <c r="J286" s="37">
        <v>7</v>
      </c>
      <c r="K286" s="32">
        <v>0</v>
      </c>
      <c r="L286" s="32">
        <v>37</v>
      </c>
      <c r="M286" s="32">
        <v>0</v>
      </c>
      <c r="N286" s="32">
        <v>0</v>
      </c>
      <c r="O286" s="32">
        <v>7</v>
      </c>
      <c r="P286" s="45">
        <v>2</v>
      </c>
      <c r="Q286" s="37">
        <v>0</v>
      </c>
      <c r="R286" s="32">
        <v>281</v>
      </c>
      <c r="S286" s="38">
        <v>160</v>
      </c>
      <c r="T286" s="46">
        <f t="shared" si="30"/>
        <v>1239.5</v>
      </c>
      <c r="U286" s="125">
        <v>283.57</v>
      </c>
      <c r="V286" s="48">
        <f t="shared" si="31"/>
        <v>0</v>
      </c>
      <c r="W286" s="48">
        <f t="shared" si="32"/>
        <v>656.5</v>
      </c>
      <c r="X286" s="49">
        <f t="shared" si="33"/>
        <v>294</v>
      </c>
      <c r="Y286" s="43">
        <f t="shared" si="34"/>
        <v>2473.5699999999997</v>
      </c>
      <c r="Z286" s="50">
        <f t="shared" si="35"/>
        <v>2474</v>
      </c>
    </row>
    <row r="287" spans="1:26" x14ac:dyDescent="0.3">
      <c r="A287" s="31" t="s">
        <v>629</v>
      </c>
      <c r="B287" s="31" t="s">
        <v>77</v>
      </c>
      <c r="C287" s="31" t="s">
        <v>647</v>
      </c>
      <c r="D287" s="31">
        <v>37861298</v>
      </c>
      <c r="E287" s="138" t="s">
        <v>648</v>
      </c>
      <c r="F287" s="31">
        <v>161951</v>
      </c>
      <c r="G287" s="32" t="s">
        <v>126</v>
      </c>
      <c r="H287" s="32" t="s">
        <v>688</v>
      </c>
      <c r="I287" s="45" t="s">
        <v>689</v>
      </c>
      <c r="J287" s="37">
        <v>8</v>
      </c>
      <c r="K287" s="32">
        <v>0</v>
      </c>
      <c r="L287" s="32">
        <v>24</v>
      </c>
      <c r="M287" s="32">
        <v>0</v>
      </c>
      <c r="N287" s="32">
        <v>2</v>
      </c>
      <c r="O287" s="32">
        <v>8</v>
      </c>
      <c r="P287" s="45">
        <v>0</v>
      </c>
      <c r="Q287" s="37">
        <v>69</v>
      </c>
      <c r="R287" s="32">
        <v>206</v>
      </c>
      <c r="S287" s="38">
        <v>0</v>
      </c>
      <c r="T287" s="46">
        <f t="shared" si="30"/>
        <v>804</v>
      </c>
      <c r="U287" s="125">
        <v>276.55</v>
      </c>
      <c r="V287" s="48">
        <f t="shared" si="31"/>
        <v>130.5</v>
      </c>
      <c r="W287" s="48">
        <f t="shared" si="32"/>
        <v>520</v>
      </c>
      <c r="X287" s="49">
        <f t="shared" si="33"/>
        <v>0</v>
      </c>
      <c r="Y287" s="43">
        <f t="shared" si="34"/>
        <v>1731.05</v>
      </c>
      <c r="Z287" s="50">
        <f t="shared" si="35"/>
        <v>1731</v>
      </c>
    </row>
    <row r="288" spans="1:26" x14ac:dyDescent="0.3">
      <c r="A288" s="31" t="s">
        <v>629</v>
      </c>
      <c r="B288" s="31" t="s">
        <v>77</v>
      </c>
      <c r="C288" s="31" t="s">
        <v>647</v>
      </c>
      <c r="D288" s="31">
        <v>37861298</v>
      </c>
      <c r="E288" s="138" t="s">
        <v>648</v>
      </c>
      <c r="F288" s="31">
        <v>162353</v>
      </c>
      <c r="G288" s="32" t="s">
        <v>444</v>
      </c>
      <c r="H288" s="32" t="s">
        <v>639</v>
      </c>
      <c r="I288" s="45" t="s">
        <v>690</v>
      </c>
      <c r="J288" s="37">
        <v>10</v>
      </c>
      <c r="K288" s="32">
        <v>0</v>
      </c>
      <c r="L288" s="32">
        <v>47</v>
      </c>
      <c r="M288" s="32">
        <v>0</v>
      </c>
      <c r="N288" s="32">
        <v>0</v>
      </c>
      <c r="O288" s="32">
        <v>14</v>
      </c>
      <c r="P288" s="45">
        <v>2</v>
      </c>
      <c r="Q288" s="37">
        <v>0</v>
      </c>
      <c r="R288" s="32">
        <v>350</v>
      </c>
      <c r="S288" s="38">
        <v>86</v>
      </c>
      <c r="T288" s="46">
        <f t="shared" si="30"/>
        <v>1574.5</v>
      </c>
      <c r="U288" s="125">
        <v>0</v>
      </c>
      <c r="V288" s="48">
        <f t="shared" si="31"/>
        <v>0</v>
      </c>
      <c r="W288" s="48">
        <f t="shared" si="32"/>
        <v>889</v>
      </c>
      <c r="X288" s="49">
        <f t="shared" si="33"/>
        <v>183</v>
      </c>
      <c r="Y288" s="43">
        <f t="shared" si="34"/>
        <v>2646.5</v>
      </c>
      <c r="Z288" s="50">
        <f t="shared" si="35"/>
        <v>2647</v>
      </c>
    </row>
    <row r="289" spans="1:26" x14ac:dyDescent="0.3">
      <c r="A289" s="31" t="s">
        <v>629</v>
      </c>
      <c r="B289" s="31" t="s">
        <v>77</v>
      </c>
      <c r="C289" s="31" t="s">
        <v>647</v>
      </c>
      <c r="D289" s="31">
        <v>37861298</v>
      </c>
      <c r="E289" s="138" t="s">
        <v>648</v>
      </c>
      <c r="F289" s="31">
        <v>162370</v>
      </c>
      <c r="G289" s="32" t="s">
        <v>691</v>
      </c>
      <c r="H289" s="32" t="s">
        <v>632</v>
      </c>
      <c r="I289" s="45" t="s">
        <v>692</v>
      </c>
      <c r="J289" s="37">
        <v>10</v>
      </c>
      <c r="K289" s="32">
        <v>0</v>
      </c>
      <c r="L289" s="32">
        <v>32</v>
      </c>
      <c r="M289" s="32">
        <v>0</v>
      </c>
      <c r="N289" s="32">
        <v>0</v>
      </c>
      <c r="O289" s="32">
        <v>22</v>
      </c>
      <c r="P289" s="45">
        <v>0</v>
      </c>
      <c r="Q289" s="37">
        <v>0</v>
      </c>
      <c r="R289" s="32">
        <v>311</v>
      </c>
      <c r="S289" s="38">
        <v>0</v>
      </c>
      <c r="T289" s="46">
        <f t="shared" si="30"/>
        <v>1072</v>
      </c>
      <c r="U289" s="125">
        <v>130.52000000000001</v>
      </c>
      <c r="V289" s="48">
        <f t="shared" si="31"/>
        <v>0</v>
      </c>
      <c r="W289" s="48">
        <f t="shared" si="32"/>
        <v>919</v>
      </c>
      <c r="X289" s="49">
        <f t="shared" si="33"/>
        <v>0</v>
      </c>
      <c r="Y289" s="43">
        <f t="shared" si="34"/>
        <v>2121.52</v>
      </c>
      <c r="Z289" s="50">
        <f t="shared" si="35"/>
        <v>2122</v>
      </c>
    </row>
    <row r="290" spans="1:26" x14ac:dyDescent="0.3">
      <c r="A290" s="31" t="s">
        <v>629</v>
      </c>
      <c r="B290" s="31" t="s">
        <v>77</v>
      </c>
      <c r="C290" s="31" t="s">
        <v>647</v>
      </c>
      <c r="D290" s="31">
        <v>37861298</v>
      </c>
      <c r="E290" s="138" t="s">
        <v>648</v>
      </c>
      <c r="F290" s="31">
        <v>162795</v>
      </c>
      <c r="G290" s="32" t="s">
        <v>86</v>
      </c>
      <c r="H290" s="32" t="s">
        <v>639</v>
      </c>
      <c r="I290" s="45" t="s">
        <v>693</v>
      </c>
      <c r="J290" s="37">
        <v>11</v>
      </c>
      <c r="K290" s="32">
        <v>0</v>
      </c>
      <c r="L290" s="32">
        <v>34</v>
      </c>
      <c r="M290" s="32">
        <v>0</v>
      </c>
      <c r="N290" s="32">
        <v>0</v>
      </c>
      <c r="O290" s="32">
        <v>16</v>
      </c>
      <c r="P290" s="45">
        <v>0</v>
      </c>
      <c r="Q290" s="37">
        <v>0</v>
      </c>
      <c r="R290" s="32">
        <v>317</v>
      </c>
      <c r="S290" s="38">
        <v>0</v>
      </c>
      <c r="T290" s="46">
        <f t="shared" si="30"/>
        <v>1139</v>
      </c>
      <c r="U290" s="125">
        <v>1911.74</v>
      </c>
      <c r="V290" s="48">
        <f t="shared" si="31"/>
        <v>0</v>
      </c>
      <c r="W290" s="48">
        <f t="shared" si="32"/>
        <v>850</v>
      </c>
      <c r="X290" s="49">
        <f t="shared" si="33"/>
        <v>0</v>
      </c>
      <c r="Y290" s="43">
        <f t="shared" si="34"/>
        <v>3900.74</v>
      </c>
      <c r="Z290" s="50">
        <f t="shared" si="35"/>
        <v>3901</v>
      </c>
    </row>
    <row r="291" spans="1:26" x14ac:dyDescent="0.3">
      <c r="A291" s="31" t="s">
        <v>629</v>
      </c>
      <c r="B291" s="31" t="s">
        <v>77</v>
      </c>
      <c r="C291" s="31" t="s">
        <v>647</v>
      </c>
      <c r="D291" s="31">
        <v>37861298</v>
      </c>
      <c r="E291" s="138" t="s">
        <v>648</v>
      </c>
      <c r="F291" s="31">
        <v>351989</v>
      </c>
      <c r="G291" s="32" t="s">
        <v>694</v>
      </c>
      <c r="H291" s="32" t="s">
        <v>637</v>
      </c>
      <c r="I291" s="45" t="s">
        <v>695</v>
      </c>
      <c r="J291" s="37">
        <v>9</v>
      </c>
      <c r="K291" s="32">
        <v>8</v>
      </c>
      <c r="L291" s="32">
        <v>41</v>
      </c>
      <c r="M291" s="32">
        <v>24</v>
      </c>
      <c r="N291" s="32">
        <v>12</v>
      </c>
      <c r="O291" s="32">
        <v>9</v>
      </c>
      <c r="P291" s="45">
        <v>1</v>
      </c>
      <c r="Q291" s="37">
        <v>146</v>
      </c>
      <c r="R291" s="32">
        <v>373</v>
      </c>
      <c r="S291" s="38">
        <v>50</v>
      </c>
      <c r="T291" s="46">
        <f t="shared" si="30"/>
        <v>1373.5</v>
      </c>
      <c r="U291" s="125">
        <v>0</v>
      </c>
      <c r="V291" s="48">
        <f t="shared" si="31"/>
        <v>381</v>
      </c>
      <c r="W291" s="48">
        <f t="shared" si="32"/>
        <v>867.5</v>
      </c>
      <c r="X291" s="49">
        <f t="shared" si="33"/>
        <v>102</v>
      </c>
      <c r="Y291" s="43">
        <f t="shared" si="34"/>
        <v>2724</v>
      </c>
      <c r="Z291" s="50">
        <f t="shared" si="35"/>
        <v>2724</v>
      </c>
    </row>
    <row r="292" spans="1:26" x14ac:dyDescent="0.3">
      <c r="A292" s="31" t="s">
        <v>629</v>
      </c>
      <c r="B292" s="31" t="s">
        <v>77</v>
      </c>
      <c r="C292" s="31" t="s">
        <v>647</v>
      </c>
      <c r="D292" s="31">
        <v>37861298</v>
      </c>
      <c r="E292" s="138" t="s">
        <v>648</v>
      </c>
      <c r="F292" s="31">
        <v>352098</v>
      </c>
      <c r="G292" s="32" t="s">
        <v>696</v>
      </c>
      <c r="H292" s="32" t="s">
        <v>639</v>
      </c>
      <c r="I292" s="45" t="s">
        <v>697</v>
      </c>
      <c r="J292" s="37">
        <v>4</v>
      </c>
      <c r="K292" s="32">
        <v>0</v>
      </c>
      <c r="L292" s="32">
        <v>18</v>
      </c>
      <c r="M292" s="32">
        <v>0</v>
      </c>
      <c r="N292" s="32">
        <v>0</v>
      </c>
      <c r="O292" s="32">
        <v>7</v>
      </c>
      <c r="P292" s="45">
        <v>1</v>
      </c>
      <c r="Q292" s="37">
        <v>0</v>
      </c>
      <c r="R292" s="32">
        <v>189</v>
      </c>
      <c r="S292" s="38">
        <v>42</v>
      </c>
      <c r="T292" s="46">
        <f t="shared" si="30"/>
        <v>603</v>
      </c>
      <c r="U292" s="125">
        <v>14.4</v>
      </c>
      <c r="V292" s="48">
        <f t="shared" si="31"/>
        <v>0</v>
      </c>
      <c r="W292" s="48">
        <f t="shared" si="32"/>
        <v>472.5</v>
      </c>
      <c r="X292" s="49">
        <f t="shared" si="33"/>
        <v>90</v>
      </c>
      <c r="Y292" s="43">
        <f t="shared" si="34"/>
        <v>1179.9000000000001</v>
      </c>
      <c r="Z292" s="50">
        <f t="shared" si="35"/>
        <v>1180</v>
      </c>
    </row>
    <row r="293" spans="1:26" x14ac:dyDescent="0.3">
      <c r="A293" s="31" t="s">
        <v>629</v>
      </c>
      <c r="B293" s="31" t="s">
        <v>77</v>
      </c>
      <c r="C293" s="31" t="s">
        <v>647</v>
      </c>
      <c r="D293" s="31">
        <v>37861298</v>
      </c>
      <c r="E293" s="138" t="s">
        <v>648</v>
      </c>
      <c r="F293" s="31">
        <v>352233</v>
      </c>
      <c r="G293" s="32" t="s">
        <v>698</v>
      </c>
      <c r="H293" s="32" t="s">
        <v>455</v>
      </c>
      <c r="I293" s="45" t="s">
        <v>699</v>
      </c>
      <c r="J293" s="37">
        <v>6</v>
      </c>
      <c r="K293" s="32">
        <v>3</v>
      </c>
      <c r="L293" s="32">
        <v>29</v>
      </c>
      <c r="M293" s="32">
        <v>7</v>
      </c>
      <c r="N293" s="32">
        <v>4</v>
      </c>
      <c r="O293" s="32">
        <v>8</v>
      </c>
      <c r="P293" s="45">
        <v>1</v>
      </c>
      <c r="Q293" s="37">
        <v>36</v>
      </c>
      <c r="R293" s="32">
        <v>228</v>
      </c>
      <c r="S293" s="38">
        <v>63</v>
      </c>
      <c r="T293" s="46">
        <f t="shared" si="30"/>
        <v>971.5</v>
      </c>
      <c r="U293" s="125">
        <v>66.540000000000006</v>
      </c>
      <c r="V293" s="48">
        <f t="shared" si="31"/>
        <v>108</v>
      </c>
      <c r="W293" s="48">
        <f t="shared" si="32"/>
        <v>564</v>
      </c>
      <c r="X293" s="49">
        <f t="shared" si="33"/>
        <v>121.5</v>
      </c>
      <c r="Y293" s="43">
        <f t="shared" si="34"/>
        <v>1831.54</v>
      </c>
      <c r="Z293" s="50">
        <f t="shared" si="35"/>
        <v>1832</v>
      </c>
    </row>
    <row r="294" spans="1:26" x14ac:dyDescent="0.3">
      <c r="A294" s="31" t="s">
        <v>629</v>
      </c>
      <c r="B294" s="31" t="s">
        <v>77</v>
      </c>
      <c r="C294" s="31" t="s">
        <v>647</v>
      </c>
      <c r="D294" s="31">
        <v>37861298</v>
      </c>
      <c r="E294" s="138" t="s">
        <v>648</v>
      </c>
      <c r="F294" s="31">
        <v>398411</v>
      </c>
      <c r="G294" s="32" t="s">
        <v>700</v>
      </c>
      <c r="H294" s="32" t="s">
        <v>637</v>
      </c>
      <c r="I294" s="45" t="s">
        <v>638</v>
      </c>
      <c r="J294" s="37">
        <v>8</v>
      </c>
      <c r="K294" s="32">
        <v>0</v>
      </c>
      <c r="L294" s="32">
        <v>35</v>
      </c>
      <c r="M294" s="32">
        <v>0</v>
      </c>
      <c r="N294" s="32">
        <v>0</v>
      </c>
      <c r="O294" s="32">
        <v>16</v>
      </c>
      <c r="P294" s="45">
        <v>2</v>
      </c>
      <c r="Q294" s="37">
        <v>0</v>
      </c>
      <c r="R294" s="32">
        <v>192</v>
      </c>
      <c r="S294" s="38">
        <v>85</v>
      </c>
      <c r="T294" s="46">
        <f t="shared" si="30"/>
        <v>1172.5</v>
      </c>
      <c r="U294" s="125">
        <v>0</v>
      </c>
      <c r="V294" s="48">
        <f t="shared" si="31"/>
        <v>0</v>
      </c>
      <c r="W294" s="48">
        <f t="shared" si="32"/>
        <v>600</v>
      </c>
      <c r="X294" s="49">
        <f t="shared" si="33"/>
        <v>181.5</v>
      </c>
      <c r="Y294" s="43">
        <f t="shared" si="34"/>
        <v>1954</v>
      </c>
      <c r="Z294" s="50">
        <f t="shared" si="35"/>
        <v>1954</v>
      </c>
    </row>
    <row r="295" spans="1:26" x14ac:dyDescent="0.3">
      <c r="A295" s="31" t="s">
        <v>629</v>
      </c>
      <c r="B295" s="31" t="s">
        <v>77</v>
      </c>
      <c r="C295" s="31" t="s">
        <v>647</v>
      </c>
      <c r="D295" s="31">
        <v>37861298</v>
      </c>
      <c r="E295" s="138" t="s">
        <v>648</v>
      </c>
      <c r="F295" s="31">
        <v>399388</v>
      </c>
      <c r="G295" s="32" t="s">
        <v>701</v>
      </c>
      <c r="H295" s="32" t="s">
        <v>645</v>
      </c>
      <c r="I295" s="45" t="s">
        <v>702</v>
      </c>
      <c r="J295" s="37">
        <v>6</v>
      </c>
      <c r="K295" s="32">
        <v>1</v>
      </c>
      <c r="L295" s="32">
        <v>15</v>
      </c>
      <c r="M295" s="32">
        <v>2</v>
      </c>
      <c r="N295" s="32">
        <v>0</v>
      </c>
      <c r="O295" s="32">
        <v>8</v>
      </c>
      <c r="P295" s="45">
        <v>1</v>
      </c>
      <c r="Q295" s="37">
        <v>0</v>
      </c>
      <c r="R295" s="32">
        <v>66</v>
      </c>
      <c r="S295" s="38">
        <v>11</v>
      </c>
      <c r="T295" s="46">
        <f t="shared" si="30"/>
        <v>502.5</v>
      </c>
      <c r="U295" s="125">
        <v>0</v>
      </c>
      <c r="V295" s="48">
        <f t="shared" si="31"/>
        <v>0</v>
      </c>
      <c r="W295" s="48">
        <f t="shared" si="32"/>
        <v>240</v>
      </c>
      <c r="X295" s="49">
        <f t="shared" si="33"/>
        <v>43.5</v>
      </c>
      <c r="Y295" s="43">
        <f t="shared" si="34"/>
        <v>786</v>
      </c>
      <c r="Z295" s="50">
        <f t="shared" si="35"/>
        <v>786</v>
      </c>
    </row>
    <row r="296" spans="1:26" x14ac:dyDescent="0.3">
      <c r="A296" s="31" t="s">
        <v>629</v>
      </c>
      <c r="B296" s="31" t="s">
        <v>77</v>
      </c>
      <c r="C296" s="31" t="s">
        <v>647</v>
      </c>
      <c r="D296" s="31">
        <v>37861298</v>
      </c>
      <c r="E296" s="138" t="s">
        <v>648</v>
      </c>
      <c r="F296" s="31">
        <v>399850</v>
      </c>
      <c r="G296" s="32" t="s">
        <v>703</v>
      </c>
      <c r="H296" s="32" t="s">
        <v>656</v>
      </c>
      <c r="I296" s="45" t="s">
        <v>704</v>
      </c>
      <c r="J296" s="37">
        <v>2</v>
      </c>
      <c r="K296" s="32">
        <v>0</v>
      </c>
      <c r="L296" s="32">
        <v>6</v>
      </c>
      <c r="M296" s="32">
        <v>0</v>
      </c>
      <c r="N296" s="32">
        <v>0</v>
      </c>
      <c r="O296" s="32">
        <v>2</v>
      </c>
      <c r="P296" s="45">
        <v>0</v>
      </c>
      <c r="Q296" s="37">
        <v>0</v>
      </c>
      <c r="R296" s="32">
        <v>86</v>
      </c>
      <c r="S296" s="38">
        <v>0</v>
      </c>
      <c r="T296" s="46">
        <f t="shared" si="30"/>
        <v>201</v>
      </c>
      <c r="U296" s="125">
        <v>0</v>
      </c>
      <c r="V296" s="48">
        <f t="shared" si="31"/>
        <v>0</v>
      </c>
      <c r="W296" s="48">
        <f t="shared" si="32"/>
        <v>199</v>
      </c>
      <c r="X296" s="49">
        <f t="shared" si="33"/>
        <v>0</v>
      </c>
      <c r="Y296" s="43">
        <f t="shared" si="34"/>
        <v>400</v>
      </c>
      <c r="Z296" s="50">
        <f t="shared" si="35"/>
        <v>400</v>
      </c>
    </row>
    <row r="297" spans="1:26" x14ac:dyDescent="0.3">
      <c r="A297" s="31" t="s">
        <v>629</v>
      </c>
      <c r="B297" s="31" t="s">
        <v>77</v>
      </c>
      <c r="C297" s="31" t="s">
        <v>647</v>
      </c>
      <c r="D297" s="31">
        <v>37861298</v>
      </c>
      <c r="E297" s="138" t="s">
        <v>648</v>
      </c>
      <c r="F297" s="31">
        <v>399965</v>
      </c>
      <c r="G297" s="32" t="s">
        <v>705</v>
      </c>
      <c r="H297" s="32" t="s">
        <v>455</v>
      </c>
      <c r="I297" s="45" t="s">
        <v>706</v>
      </c>
      <c r="J297" s="37">
        <v>18</v>
      </c>
      <c r="K297" s="32">
        <v>0</v>
      </c>
      <c r="L297" s="32">
        <v>41</v>
      </c>
      <c r="M297" s="32">
        <v>0</v>
      </c>
      <c r="N297" s="32">
        <v>0</v>
      </c>
      <c r="O297" s="32">
        <v>21</v>
      </c>
      <c r="P297" s="45">
        <v>6</v>
      </c>
      <c r="Q297" s="37">
        <v>0</v>
      </c>
      <c r="R297" s="32">
        <v>156</v>
      </c>
      <c r="S297" s="38">
        <v>65</v>
      </c>
      <c r="T297" s="46">
        <f t="shared" si="30"/>
        <v>1373.5</v>
      </c>
      <c r="U297" s="125">
        <v>89.8</v>
      </c>
      <c r="V297" s="48">
        <f t="shared" si="31"/>
        <v>0</v>
      </c>
      <c r="W297" s="48">
        <f t="shared" si="32"/>
        <v>595.5</v>
      </c>
      <c r="X297" s="49">
        <f t="shared" si="33"/>
        <v>259.5</v>
      </c>
      <c r="Y297" s="43">
        <f t="shared" si="34"/>
        <v>2318.3000000000002</v>
      </c>
      <c r="Z297" s="50">
        <f t="shared" si="35"/>
        <v>2318</v>
      </c>
    </row>
    <row r="298" spans="1:26" x14ac:dyDescent="0.3">
      <c r="A298" s="31" t="s">
        <v>629</v>
      </c>
      <c r="B298" s="31" t="s">
        <v>77</v>
      </c>
      <c r="C298" s="31" t="s">
        <v>647</v>
      </c>
      <c r="D298" s="31">
        <v>37861298</v>
      </c>
      <c r="E298" s="138" t="s">
        <v>648</v>
      </c>
      <c r="F298" s="31">
        <v>420191</v>
      </c>
      <c r="G298" s="32" t="s">
        <v>707</v>
      </c>
      <c r="H298" s="32" t="s">
        <v>639</v>
      </c>
      <c r="I298" s="45" t="s">
        <v>708</v>
      </c>
      <c r="J298" s="37">
        <v>10</v>
      </c>
      <c r="K298" s="32">
        <v>0</v>
      </c>
      <c r="L298" s="32">
        <v>48</v>
      </c>
      <c r="M298" s="32">
        <v>0</v>
      </c>
      <c r="N298" s="32">
        <v>0</v>
      </c>
      <c r="O298" s="32">
        <v>15</v>
      </c>
      <c r="P298" s="45">
        <v>2</v>
      </c>
      <c r="Q298" s="37">
        <v>0</v>
      </c>
      <c r="R298" s="32">
        <v>313</v>
      </c>
      <c r="S298" s="38">
        <v>89</v>
      </c>
      <c r="T298" s="46">
        <f t="shared" si="30"/>
        <v>1608</v>
      </c>
      <c r="U298" s="125">
        <v>443.79</v>
      </c>
      <c r="V298" s="48">
        <f t="shared" si="31"/>
        <v>0</v>
      </c>
      <c r="W298" s="48">
        <f t="shared" si="32"/>
        <v>828.5</v>
      </c>
      <c r="X298" s="49">
        <f t="shared" si="33"/>
        <v>187.5</v>
      </c>
      <c r="Y298" s="43">
        <f t="shared" si="34"/>
        <v>3067.79</v>
      </c>
      <c r="Z298" s="50">
        <f t="shared" si="35"/>
        <v>3068</v>
      </c>
    </row>
    <row r="299" spans="1:26" x14ac:dyDescent="0.3">
      <c r="A299" s="31" t="s">
        <v>629</v>
      </c>
      <c r="B299" s="31" t="s">
        <v>77</v>
      </c>
      <c r="C299" s="31" t="s">
        <v>647</v>
      </c>
      <c r="D299" s="31">
        <v>37861298</v>
      </c>
      <c r="E299" s="138" t="s">
        <v>648</v>
      </c>
      <c r="F299" s="31">
        <v>500780</v>
      </c>
      <c r="G299" s="32" t="s">
        <v>47</v>
      </c>
      <c r="H299" s="32" t="s">
        <v>709</v>
      </c>
      <c r="I299" s="45" t="s">
        <v>710</v>
      </c>
      <c r="J299" s="37">
        <v>2</v>
      </c>
      <c r="K299" s="32">
        <v>0</v>
      </c>
      <c r="L299" s="32">
        <v>10</v>
      </c>
      <c r="M299" s="32">
        <v>0</v>
      </c>
      <c r="N299" s="32">
        <v>0</v>
      </c>
      <c r="O299" s="32">
        <v>2</v>
      </c>
      <c r="P299" s="45">
        <v>1</v>
      </c>
      <c r="Q299" s="37">
        <v>0</v>
      </c>
      <c r="R299" s="32">
        <v>35</v>
      </c>
      <c r="S299" s="38">
        <v>54</v>
      </c>
      <c r="T299" s="46">
        <f t="shared" si="30"/>
        <v>335</v>
      </c>
      <c r="U299" s="125">
        <v>24</v>
      </c>
      <c r="V299" s="48">
        <f t="shared" si="31"/>
        <v>0</v>
      </c>
      <c r="W299" s="48">
        <f t="shared" si="32"/>
        <v>97</v>
      </c>
      <c r="X299" s="49">
        <f t="shared" si="33"/>
        <v>108</v>
      </c>
      <c r="Y299" s="43">
        <f t="shared" si="34"/>
        <v>564</v>
      </c>
      <c r="Z299" s="50">
        <f t="shared" si="35"/>
        <v>564</v>
      </c>
    </row>
    <row r="300" spans="1:26" x14ac:dyDescent="0.3">
      <c r="A300" s="31" t="s">
        <v>629</v>
      </c>
      <c r="B300" s="31" t="s">
        <v>77</v>
      </c>
      <c r="C300" s="31" t="s">
        <v>647</v>
      </c>
      <c r="D300" s="31">
        <v>37861298</v>
      </c>
      <c r="E300" s="138" t="s">
        <v>648</v>
      </c>
      <c r="F300" s="31">
        <v>596868</v>
      </c>
      <c r="G300" s="32" t="s">
        <v>694</v>
      </c>
      <c r="H300" s="32" t="s">
        <v>632</v>
      </c>
      <c r="I300" s="45" t="s">
        <v>711</v>
      </c>
      <c r="J300" s="37">
        <v>11</v>
      </c>
      <c r="K300" s="32">
        <v>3</v>
      </c>
      <c r="L300" s="32">
        <v>55</v>
      </c>
      <c r="M300" s="32">
        <v>9</v>
      </c>
      <c r="N300" s="32">
        <v>3</v>
      </c>
      <c r="O300" s="32">
        <v>19</v>
      </c>
      <c r="P300" s="45">
        <v>2</v>
      </c>
      <c r="Q300" s="37">
        <v>56</v>
      </c>
      <c r="R300" s="32">
        <v>364</v>
      </c>
      <c r="S300" s="38">
        <v>132</v>
      </c>
      <c r="T300" s="46">
        <f t="shared" si="30"/>
        <v>1842.5</v>
      </c>
      <c r="U300" s="125">
        <v>433.45</v>
      </c>
      <c r="V300" s="48">
        <f t="shared" si="31"/>
        <v>124.5</v>
      </c>
      <c r="W300" s="48">
        <f t="shared" si="32"/>
        <v>984.5</v>
      </c>
      <c r="X300" s="49">
        <f t="shared" si="33"/>
        <v>252</v>
      </c>
      <c r="Y300" s="43">
        <f t="shared" si="34"/>
        <v>3636.95</v>
      </c>
      <c r="Z300" s="50">
        <f t="shared" si="35"/>
        <v>3637</v>
      </c>
    </row>
    <row r="301" spans="1:26" x14ac:dyDescent="0.3">
      <c r="A301" s="31" t="s">
        <v>629</v>
      </c>
      <c r="B301" s="31" t="s">
        <v>77</v>
      </c>
      <c r="C301" s="31" t="s">
        <v>647</v>
      </c>
      <c r="D301" s="31">
        <v>37861298</v>
      </c>
      <c r="E301" s="138" t="s">
        <v>648</v>
      </c>
      <c r="F301" s="31">
        <v>596876</v>
      </c>
      <c r="G301" s="32" t="s">
        <v>712</v>
      </c>
      <c r="H301" s="32" t="s">
        <v>632</v>
      </c>
      <c r="I301" s="45" t="s">
        <v>713</v>
      </c>
      <c r="J301" s="37">
        <v>14</v>
      </c>
      <c r="K301" s="32">
        <v>3</v>
      </c>
      <c r="L301" s="32">
        <v>68</v>
      </c>
      <c r="M301" s="32">
        <v>7</v>
      </c>
      <c r="N301" s="32">
        <v>8</v>
      </c>
      <c r="O301" s="32">
        <v>18</v>
      </c>
      <c r="P301" s="45">
        <v>2</v>
      </c>
      <c r="Q301" s="37">
        <v>76</v>
      </c>
      <c r="R301" s="32">
        <v>437</v>
      </c>
      <c r="S301" s="38">
        <v>217</v>
      </c>
      <c r="T301" s="46">
        <f t="shared" si="30"/>
        <v>2278</v>
      </c>
      <c r="U301" s="125">
        <v>522.4</v>
      </c>
      <c r="V301" s="48">
        <f t="shared" si="31"/>
        <v>222</v>
      </c>
      <c r="W301" s="48">
        <f t="shared" si="32"/>
        <v>1117</v>
      </c>
      <c r="X301" s="49">
        <f t="shared" si="33"/>
        <v>379.5</v>
      </c>
      <c r="Y301" s="43">
        <f t="shared" si="34"/>
        <v>4518.8999999999996</v>
      </c>
      <c r="Z301" s="50">
        <f t="shared" si="35"/>
        <v>4519</v>
      </c>
    </row>
    <row r="302" spans="1:26" x14ac:dyDescent="0.3">
      <c r="A302" s="31" t="s">
        <v>629</v>
      </c>
      <c r="B302" s="31" t="s">
        <v>77</v>
      </c>
      <c r="C302" s="31" t="s">
        <v>647</v>
      </c>
      <c r="D302" s="31">
        <v>37861298</v>
      </c>
      <c r="E302" s="138" t="s">
        <v>648</v>
      </c>
      <c r="F302" s="31">
        <v>607321</v>
      </c>
      <c r="G302" s="32" t="s">
        <v>97</v>
      </c>
      <c r="H302" s="32" t="s">
        <v>632</v>
      </c>
      <c r="I302" s="45" t="s">
        <v>714</v>
      </c>
      <c r="J302" s="37">
        <v>9</v>
      </c>
      <c r="K302" s="32">
        <v>0</v>
      </c>
      <c r="L302" s="32">
        <v>41</v>
      </c>
      <c r="M302" s="32">
        <v>0</v>
      </c>
      <c r="N302" s="32">
        <v>0</v>
      </c>
      <c r="O302" s="32">
        <v>13</v>
      </c>
      <c r="P302" s="45">
        <v>0</v>
      </c>
      <c r="Q302" s="37">
        <v>0</v>
      </c>
      <c r="R302" s="32">
        <v>317</v>
      </c>
      <c r="S302" s="38">
        <v>0</v>
      </c>
      <c r="T302" s="46">
        <f t="shared" si="30"/>
        <v>1373.5</v>
      </c>
      <c r="U302" s="125">
        <v>382.35</v>
      </c>
      <c r="V302" s="48">
        <f t="shared" si="31"/>
        <v>0</v>
      </c>
      <c r="W302" s="48">
        <f t="shared" si="32"/>
        <v>809.5</v>
      </c>
      <c r="X302" s="49">
        <f t="shared" si="33"/>
        <v>0</v>
      </c>
      <c r="Y302" s="43">
        <f t="shared" si="34"/>
        <v>2565.35</v>
      </c>
      <c r="Z302" s="50">
        <f t="shared" si="35"/>
        <v>2565</v>
      </c>
    </row>
    <row r="303" spans="1:26" x14ac:dyDescent="0.3">
      <c r="A303" s="31" t="s">
        <v>629</v>
      </c>
      <c r="B303" s="31" t="s">
        <v>77</v>
      </c>
      <c r="C303" s="31" t="s">
        <v>647</v>
      </c>
      <c r="D303" s="31">
        <v>37861298</v>
      </c>
      <c r="E303" s="138" t="s">
        <v>648</v>
      </c>
      <c r="F303" s="31">
        <v>607339</v>
      </c>
      <c r="G303" s="32" t="s">
        <v>715</v>
      </c>
      <c r="H303" s="32" t="s">
        <v>649</v>
      </c>
      <c r="I303" s="45" t="s">
        <v>716</v>
      </c>
      <c r="J303" s="37">
        <v>10</v>
      </c>
      <c r="K303" s="32">
        <v>0</v>
      </c>
      <c r="L303" s="32">
        <v>47</v>
      </c>
      <c r="M303" s="32">
        <v>0</v>
      </c>
      <c r="N303" s="32">
        <v>0</v>
      </c>
      <c r="O303" s="32">
        <v>13</v>
      </c>
      <c r="P303" s="45">
        <v>1</v>
      </c>
      <c r="Q303" s="37">
        <v>0</v>
      </c>
      <c r="R303" s="32">
        <v>408</v>
      </c>
      <c r="S303" s="38">
        <v>57</v>
      </c>
      <c r="T303" s="46">
        <f t="shared" si="30"/>
        <v>1574.5</v>
      </c>
      <c r="U303" s="125">
        <v>1246.5999999999999</v>
      </c>
      <c r="V303" s="48">
        <f t="shared" si="31"/>
        <v>0</v>
      </c>
      <c r="W303" s="48">
        <f t="shared" si="32"/>
        <v>991.5</v>
      </c>
      <c r="X303" s="49">
        <f t="shared" si="33"/>
        <v>112.5</v>
      </c>
      <c r="Y303" s="43">
        <f t="shared" si="34"/>
        <v>3925.1</v>
      </c>
      <c r="Z303" s="50">
        <f t="shared" si="35"/>
        <v>3925</v>
      </c>
    </row>
    <row r="304" spans="1:26" x14ac:dyDescent="0.3">
      <c r="A304" s="31" t="s">
        <v>629</v>
      </c>
      <c r="B304" s="31" t="s">
        <v>77</v>
      </c>
      <c r="C304" s="31" t="s">
        <v>647</v>
      </c>
      <c r="D304" s="31">
        <v>37861298</v>
      </c>
      <c r="E304" s="138" t="s">
        <v>648</v>
      </c>
      <c r="F304" s="31">
        <v>654230</v>
      </c>
      <c r="G304" s="32" t="s">
        <v>717</v>
      </c>
      <c r="H304" s="32" t="s">
        <v>649</v>
      </c>
      <c r="I304" s="45" t="s">
        <v>718</v>
      </c>
      <c r="J304" s="37">
        <v>9</v>
      </c>
      <c r="K304" s="32">
        <v>0</v>
      </c>
      <c r="L304" s="32">
        <v>37</v>
      </c>
      <c r="M304" s="32">
        <v>0</v>
      </c>
      <c r="N304" s="32">
        <v>0</v>
      </c>
      <c r="O304" s="32">
        <v>15</v>
      </c>
      <c r="P304" s="45">
        <v>2</v>
      </c>
      <c r="Q304" s="37">
        <v>0</v>
      </c>
      <c r="R304" s="32">
        <v>214</v>
      </c>
      <c r="S304" s="38">
        <v>59</v>
      </c>
      <c r="T304" s="46">
        <f t="shared" si="30"/>
        <v>1239.5</v>
      </c>
      <c r="U304" s="125">
        <v>2.9</v>
      </c>
      <c r="V304" s="48">
        <f t="shared" si="31"/>
        <v>0</v>
      </c>
      <c r="W304" s="48">
        <f t="shared" si="32"/>
        <v>630.5</v>
      </c>
      <c r="X304" s="49">
        <f t="shared" si="33"/>
        <v>142.5</v>
      </c>
      <c r="Y304" s="43">
        <f t="shared" si="34"/>
        <v>2015.4</v>
      </c>
      <c r="Z304" s="50">
        <f t="shared" si="35"/>
        <v>2015</v>
      </c>
    </row>
    <row r="305" spans="1:26" x14ac:dyDescent="0.3">
      <c r="A305" s="31" t="s">
        <v>629</v>
      </c>
      <c r="B305" s="31" t="s">
        <v>77</v>
      </c>
      <c r="C305" s="31" t="s">
        <v>647</v>
      </c>
      <c r="D305" s="31">
        <v>37861298</v>
      </c>
      <c r="E305" s="138" t="s">
        <v>648</v>
      </c>
      <c r="F305" s="31">
        <v>891550</v>
      </c>
      <c r="G305" s="32" t="s">
        <v>112</v>
      </c>
      <c r="H305" s="32" t="s">
        <v>709</v>
      </c>
      <c r="I305" s="45" t="s">
        <v>719</v>
      </c>
      <c r="J305" s="37">
        <v>9</v>
      </c>
      <c r="K305" s="32">
        <v>0</v>
      </c>
      <c r="L305" s="32">
        <v>28</v>
      </c>
      <c r="M305" s="32">
        <v>0</v>
      </c>
      <c r="N305" s="32">
        <v>2</v>
      </c>
      <c r="O305" s="32">
        <v>12</v>
      </c>
      <c r="P305" s="45">
        <v>0</v>
      </c>
      <c r="Q305" s="37">
        <v>61</v>
      </c>
      <c r="R305" s="32">
        <v>196</v>
      </c>
      <c r="S305" s="38">
        <v>0</v>
      </c>
      <c r="T305" s="46">
        <f t="shared" si="30"/>
        <v>938</v>
      </c>
      <c r="U305" s="125">
        <v>147.80000000000001</v>
      </c>
      <c r="V305" s="48">
        <f t="shared" si="31"/>
        <v>118.5</v>
      </c>
      <c r="W305" s="48">
        <f t="shared" si="32"/>
        <v>554</v>
      </c>
      <c r="X305" s="49">
        <f t="shared" si="33"/>
        <v>0</v>
      </c>
      <c r="Y305" s="43">
        <f t="shared" si="34"/>
        <v>1758.3</v>
      </c>
      <c r="Z305" s="50">
        <f t="shared" si="35"/>
        <v>1758</v>
      </c>
    </row>
    <row r="306" spans="1:26" x14ac:dyDescent="0.3">
      <c r="A306" s="31" t="s">
        <v>629</v>
      </c>
      <c r="B306" s="31" t="s">
        <v>77</v>
      </c>
      <c r="C306" s="31" t="s">
        <v>647</v>
      </c>
      <c r="D306" s="31">
        <v>37861298</v>
      </c>
      <c r="E306" s="138" t="s">
        <v>648</v>
      </c>
      <c r="F306" s="31">
        <v>891592</v>
      </c>
      <c r="G306" s="32" t="s">
        <v>720</v>
      </c>
      <c r="H306" s="32" t="s">
        <v>455</v>
      </c>
      <c r="I306" s="45" t="s">
        <v>721</v>
      </c>
      <c r="J306" s="37">
        <v>14</v>
      </c>
      <c r="K306" s="32">
        <v>0</v>
      </c>
      <c r="L306" s="32">
        <v>54</v>
      </c>
      <c r="M306" s="32">
        <v>0</v>
      </c>
      <c r="N306" s="32">
        <v>0</v>
      </c>
      <c r="O306" s="32">
        <v>19</v>
      </c>
      <c r="P306" s="45">
        <v>1</v>
      </c>
      <c r="Q306" s="37">
        <v>0</v>
      </c>
      <c r="R306" s="32">
        <v>428</v>
      </c>
      <c r="S306" s="38">
        <v>104</v>
      </c>
      <c r="T306" s="46">
        <f t="shared" si="30"/>
        <v>1809</v>
      </c>
      <c r="U306" s="125">
        <v>410.9</v>
      </c>
      <c r="V306" s="48">
        <f t="shared" si="31"/>
        <v>0</v>
      </c>
      <c r="W306" s="48">
        <f t="shared" si="32"/>
        <v>1112.5</v>
      </c>
      <c r="X306" s="49">
        <f t="shared" si="33"/>
        <v>183</v>
      </c>
      <c r="Y306" s="43">
        <f t="shared" si="34"/>
        <v>3515.4</v>
      </c>
      <c r="Z306" s="50">
        <f t="shared" si="35"/>
        <v>3515</v>
      </c>
    </row>
    <row r="307" spans="1:26" x14ac:dyDescent="0.3">
      <c r="A307" s="31" t="s">
        <v>629</v>
      </c>
      <c r="B307" s="31" t="s">
        <v>77</v>
      </c>
      <c r="C307" s="31" t="s">
        <v>647</v>
      </c>
      <c r="D307" s="31">
        <v>37861298</v>
      </c>
      <c r="E307" s="138" t="s">
        <v>648</v>
      </c>
      <c r="F307" s="31">
        <v>891606</v>
      </c>
      <c r="G307" s="32" t="s">
        <v>104</v>
      </c>
      <c r="H307" s="32" t="s">
        <v>649</v>
      </c>
      <c r="I307" s="45" t="s">
        <v>722</v>
      </c>
      <c r="J307" s="37">
        <v>13</v>
      </c>
      <c r="K307" s="32">
        <v>3</v>
      </c>
      <c r="L307" s="32">
        <v>35</v>
      </c>
      <c r="M307" s="32">
        <v>10</v>
      </c>
      <c r="N307" s="32">
        <v>5</v>
      </c>
      <c r="O307" s="32">
        <v>16</v>
      </c>
      <c r="P307" s="45">
        <v>1</v>
      </c>
      <c r="Q307" s="37">
        <v>93</v>
      </c>
      <c r="R307" s="32">
        <v>336</v>
      </c>
      <c r="S307" s="38">
        <v>36</v>
      </c>
      <c r="T307" s="46">
        <f t="shared" si="30"/>
        <v>1172.5</v>
      </c>
      <c r="U307" s="125">
        <v>0</v>
      </c>
      <c r="V307" s="48">
        <f t="shared" si="31"/>
        <v>207</v>
      </c>
      <c r="W307" s="48">
        <f t="shared" si="32"/>
        <v>888</v>
      </c>
      <c r="X307" s="49">
        <f t="shared" si="33"/>
        <v>81</v>
      </c>
      <c r="Y307" s="43">
        <f t="shared" si="34"/>
        <v>2348.5</v>
      </c>
      <c r="Z307" s="50">
        <f t="shared" si="35"/>
        <v>2349</v>
      </c>
    </row>
    <row r="308" spans="1:26" x14ac:dyDescent="0.3">
      <c r="A308" s="31" t="s">
        <v>629</v>
      </c>
      <c r="B308" s="31" t="s">
        <v>77</v>
      </c>
      <c r="C308" s="31" t="s">
        <v>647</v>
      </c>
      <c r="D308" s="31">
        <v>37861298</v>
      </c>
      <c r="E308" s="138" t="s">
        <v>648</v>
      </c>
      <c r="F308" s="31">
        <v>891860</v>
      </c>
      <c r="G308" s="32" t="s">
        <v>723</v>
      </c>
      <c r="H308" s="32" t="s">
        <v>637</v>
      </c>
      <c r="I308" s="45" t="s">
        <v>724</v>
      </c>
      <c r="J308" s="37">
        <v>9</v>
      </c>
      <c r="K308" s="32">
        <v>0</v>
      </c>
      <c r="L308" s="32">
        <v>48</v>
      </c>
      <c r="M308" s="32">
        <v>0</v>
      </c>
      <c r="N308" s="32">
        <v>0</v>
      </c>
      <c r="O308" s="32">
        <v>14</v>
      </c>
      <c r="P308" s="45">
        <v>2</v>
      </c>
      <c r="Q308" s="37">
        <v>0</v>
      </c>
      <c r="R308" s="32">
        <v>304</v>
      </c>
      <c r="S308" s="38">
        <v>85</v>
      </c>
      <c r="T308" s="46">
        <f t="shared" si="30"/>
        <v>1608</v>
      </c>
      <c r="U308" s="125">
        <v>374.4</v>
      </c>
      <c r="V308" s="48">
        <f t="shared" si="31"/>
        <v>0</v>
      </c>
      <c r="W308" s="48">
        <f t="shared" si="32"/>
        <v>797</v>
      </c>
      <c r="X308" s="49">
        <f t="shared" si="33"/>
        <v>181.5</v>
      </c>
      <c r="Y308" s="43">
        <f t="shared" si="34"/>
        <v>2960.9</v>
      </c>
      <c r="Z308" s="50">
        <f t="shared" si="35"/>
        <v>2961</v>
      </c>
    </row>
    <row r="309" spans="1:26" x14ac:dyDescent="0.3">
      <c r="A309" s="31" t="s">
        <v>629</v>
      </c>
      <c r="B309" s="31" t="s">
        <v>77</v>
      </c>
      <c r="C309" s="31" t="s">
        <v>647</v>
      </c>
      <c r="D309" s="31">
        <v>37861298</v>
      </c>
      <c r="E309" s="138" t="s">
        <v>648</v>
      </c>
      <c r="F309" s="31">
        <v>891908</v>
      </c>
      <c r="G309" s="32" t="s">
        <v>725</v>
      </c>
      <c r="H309" s="32" t="s">
        <v>673</v>
      </c>
      <c r="I309" s="45" t="s">
        <v>726</v>
      </c>
      <c r="J309" s="37">
        <v>10</v>
      </c>
      <c r="K309" s="32">
        <v>0</v>
      </c>
      <c r="L309" s="32">
        <v>28</v>
      </c>
      <c r="M309" s="32">
        <v>0</v>
      </c>
      <c r="N309" s="32">
        <v>1</v>
      </c>
      <c r="O309" s="32">
        <v>15</v>
      </c>
      <c r="P309" s="45">
        <v>1</v>
      </c>
      <c r="Q309" s="37">
        <v>8</v>
      </c>
      <c r="R309" s="32">
        <v>174</v>
      </c>
      <c r="S309" s="38">
        <v>20</v>
      </c>
      <c r="T309" s="46">
        <f t="shared" si="30"/>
        <v>938</v>
      </c>
      <c r="U309" s="125">
        <v>58.5</v>
      </c>
      <c r="V309" s="48">
        <f t="shared" si="31"/>
        <v>25.5</v>
      </c>
      <c r="W309" s="48">
        <f t="shared" si="32"/>
        <v>550.5</v>
      </c>
      <c r="X309" s="49">
        <f t="shared" si="33"/>
        <v>57</v>
      </c>
      <c r="Y309" s="43">
        <f t="shared" si="34"/>
        <v>1629.5</v>
      </c>
      <c r="Z309" s="50">
        <f t="shared" si="35"/>
        <v>1630</v>
      </c>
    </row>
    <row r="310" spans="1:26" x14ac:dyDescent="0.3">
      <c r="A310" s="31" t="s">
        <v>629</v>
      </c>
      <c r="B310" s="31" t="s">
        <v>77</v>
      </c>
      <c r="C310" s="31" t="s">
        <v>647</v>
      </c>
      <c r="D310" s="31">
        <v>37861298</v>
      </c>
      <c r="E310" s="138" t="s">
        <v>648</v>
      </c>
      <c r="F310" s="31">
        <v>893129</v>
      </c>
      <c r="G310" s="32" t="s">
        <v>112</v>
      </c>
      <c r="H310" s="32" t="s">
        <v>635</v>
      </c>
      <c r="I310" s="45" t="s">
        <v>727</v>
      </c>
      <c r="J310" s="37">
        <v>9</v>
      </c>
      <c r="K310" s="32">
        <v>0</v>
      </c>
      <c r="L310" s="32">
        <v>39</v>
      </c>
      <c r="M310" s="32">
        <v>0</v>
      </c>
      <c r="N310" s="32">
        <v>0</v>
      </c>
      <c r="O310" s="32">
        <v>13</v>
      </c>
      <c r="P310" s="45">
        <v>1</v>
      </c>
      <c r="Q310" s="37">
        <v>0</v>
      </c>
      <c r="R310" s="32">
        <v>257</v>
      </c>
      <c r="S310" s="38">
        <v>44</v>
      </c>
      <c r="T310" s="46">
        <f t="shared" si="30"/>
        <v>1306.5</v>
      </c>
      <c r="U310" s="125">
        <v>0</v>
      </c>
      <c r="V310" s="48">
        <f t="shared" si="31"/>
        <v>0</v>
      </c>
      <c r="W310" s="48">
        <f t="shared" si="32"/>
        <v>689.5</v>
      </c>
      <c r="X310" s="49">
        <f t="shared" si="33"/>
        <v>93</v>
      </c>
      <c r="Y310" s="43">
        <f t="shared" si="34"/>
        <v>2089</v>
      </c>
      <c r="Z310" s="50">
        <f t="shared" si="35"/>
        <v>2089</v>
      </c>
    </row>
    <row r="311" spans="1:26" x14ac:dyDescent="0.3">
      <c r="A311" s="31" t="s">
        <v>629</v>
      </c>
      <c r="B311" s="31" t="s">
        <v>77</v>
      </c>
      <c r="C311" s="31" t="s">
        <v>647</v>
      </c>
      <c r="D311" s="31">
        <v>37861298</v>
      </c>
      <c r="E311" s="138" t="s">
        <v>648</v>
      </c>
      <c r="F311" s="31">
        <v>893293</v>
      </c>
      <c r="G311" s="32" t="s">
        <v>728</v>
      </c>
      <c r="H311" s="32" t="s">
        <v>632</v>
      </c>
      <c r="I311" s="45" t="s">
        <v>729</v>
      </c>
      <c r="J311" s="37">
        <v>8</v>
      </c>
      <c r="K311" s="32">
        <v>4</v>
      </c>
      <c r="L311" s="32">
        <v>36</v>
      </c>
      <c r="M311" s="32">
        <v>12</v>
      </c>
      <c r="N311" s="32">
        <v>6</v>
      </c>
      <c r="O311" s="32">
        <v>12</v>
      </c>
      <c r="P311" s="45">
        <v>0</v>
      </c>
      <c r="Q311" s="37">
        <v>31</v>
      </c>
      <c r="R311" s="32">
        <v>285</v>
      </c>
      <c r="S311" s="38">
        <v>0</v>
      </c>
      <c r="T311" s="46">
        <f t="shared" si="30"/>
        <v>1206</v>
      </c>
      <c r="U311" s="125">
        <v>0</v>
      </c>
      <c r="V311" s="48">
        <f t="shared" si="31"/>
        <v>127.5</v>
      </c>
      <c r="W311" s="48">
        <f t="shared" si="32"/>
        <v>732</v>
      </c>
      <c r="X311" s="49">
        <f t="shared" si="33"/>
        <v>0</v>
      </c>
      <c r="Y311" s="43">
        <f t="shared" si="34"/>
        <v>2065.5</v>
      </c>
      <c r="Z311" s="50">
        <f t="shared" si="35"/>
        <v>2066</v>
      </c>
    </row>
    <row r="312" spans="1:26" x14ac:dyDescent="0.3">
      <c r="A312" s="31" t="s">
        <v>629</v>
      </c>
      <c r="B312" s="31" t="s">
        <v>77</v>
      </c>
      <c r="C312" s="31" t="s">
        <v>647</v>
      </c>
      <c r="D312" s="31">
        <v>37861298</v>
      </c>
      <c r="E312" s="138" t="s">
        <v>648</v>
      </c>
      <c r="F312" s="31">
        <v>893315</v>
      </c>
      <c r="G312" s="32" t="s">
        <v>694</v>
      </c>
      <c r="H312" s="32" t="s">
        <v>639</v>
      </c>
      <c r="I312" s="45" t="s">
        <v>730</v>
      </c>
      <c r="J312" s="37">
        <v>5</v>
      </c>
      <c r="K312" s="32">
        <v>3</v>
      </c>
      <c r="L312" s="32">
        <v>14</v>
      </c>
      <c r="M312" s="32">
        <v>7</v>
      </c>
      <c r="N312" s="32">
        <v>6</v>
      </c>
      <c r="O312" s="32">
        <v>6</v>
      </c>
      <c r="P312" s="45">
        <v>0</v>
      </c>
      <c r="Q312" s="37">
        <v>71</v>
      </c>
      <c r="R312" s="32">
        <v>83</v>
      </c>
      <c r="S312" s="38">
        <v>0</v>
      </c>
      <c r="T312" s="46">
        <f t="shared" si="30"/>
        <v>469</v>
      </c>
      <c r="U312" s="125">
        <v>10.050000000000001</v>
      </c>
      <c r="V312" s="48">
        <f t="shared" si="31"/>
        <v>187.5</v>
      </c>
      <c r="W312" s="48">
        <f t="shared" si="32"/>
        <v>247</v>
      </c>
      <c r="X312" s="49">
        <f t="shared" si="33"/>
        <v>0</v>
      </c>
      <c r="Y312" s="43">
        <f t="shared" si="34"/>
        <v>913.55</v>
      </c>
      <c r="Z312" s="50">
        <f t="shared" si="35"/>
        <v>914</v>
      </c>
    </row>
    <row r="313" spans="1:26" x14ac:dyDescent="0.3">
      <c r="A313" s="31" t="s">
        <v>629</v>
      </c>
      <c r="B313" s="31" t="s">
        <v>77</v>
      </c>
      <c r="C313" s="31" t="s">
        <v>647</v>
      </c>
      <c r="D313" s="31">
        <v>37861298</v>
      </c>
      <c r="E313" s="138" t="s">
        <v>648</v>
      </c>
      <c r="F313" s="31">
        <v>893421</v>
      </c>
      <c r="G313" s="32" t="s">
        <v>731</v>
      </c>
      <c r="H313" s="32" t="s">
        <v>649</v>
      </c>
      <c r="I313" s="45" t="s">
        <v>732</v>
      </c>
      <c r="J313" s="37">
        <v>9</v>
      </c>
      <c r="K313" s="32">
        <v>0</v>
      </c>
      <c r="L313" s="32">
        <v>36</v>
      </c>
      <c r="M313" s="32">
        <v>0</v>
      </c>
      <c r="N313" s="32">
        <v>2</v>
      </c>
      <c r="O313" s="32">
        <v>17</v>
      </c>
      <c r="P313" s="45">
        <v>1</v>
      </c>
      <c r="Q313" s="37">
        <v>5</v>
      </c>
      <c r="R313" s="32">
        <v>304</v>
      </c>
      <c r="S313" s="38">
        <v>114</v>
      </c>
      <c r="T313" s="46">
        <f t="shared" si="30"/>
        <v>1206</v>
      </c>
      <c r="U313" s="125">
        <v>0</v>
      </c>
      <c r="V313" s="48">
        <f t="shared" si="31"/>
        <v>34.5</v>
      </c>
      <c r="W313" s="48">
        <f t="shared" si="32"/>
        <v>837.5</v>
      </c>
      <c r="X313" s="49">
        <f t="shared" si="33"/>
        <v>198</v>
      </c>
      <c r="Y313" s="43">
        <f t="shared" si="34"/>
        <v>2276</v>
      </c>
      <c r="Z313" s="50">
        <f t="shared" si="35"/>
        <v>2276</v>
      </c>
    </row>
    <row r="314" spans="1:26" x14ac:dyDescent="0.3">
      <c r="A314" s="31" t="s">
        <v>629</v>
      </c>
      <c r="B314" s="31" t="s">
        <v>77</v>
      </c>
      <c r="C314" s="31" t="s">
        <v>647</v>
      </c>
      <c r="D314" s="31">
        <v>37861298</v>
      </c>
      <c r="E314" s="138" t="s">
        <v>648</v>
      </c>
      <c r="F314" s="31">
        <v>893480</v>
      </c>
      <c r="G314" s="32" t="s">
        <v>400</v>
      </c>
      <c r="H314" s="32" t="s">
        <v>637</v>
      </c>
      <c r="I314" s="45" t="s">
        <v>733</v>
      </c>
      <c r="J314" s="37">
        <v>11</v>
      </c>
      <c r="K314" s="32">
        <v>3</v>
      </c>
      <c r="L314" s="32">
        <v>47</v>
      </c>
      <c r="M314" s="32">
        <v>9</v>
      </c>
      <c r="N314" s="32">
        <v>8</v>
      </c>
      <c r="O314" s="32">
        <v>16</v>
      </c>
      <c r="P314" s="45">
        <v>1</v>
      </c>
      <c r="Q314" s="37">
        <v>77</v>
      </c>
      <c r="R314" s="32">
        <v>395</v>
      </c>
      <c r="S314" s="38">
        <v>47</v>
      </c>
      <c r="T314" s="46">
        <f t="shared" si="30"/>
        <v>1574.5</v>
      </c>
      <c r="U314" s="125">
        <v>297.8</v>
      </c>
      <c r="V314" s="48">
        <f t="shared" si="31"/>
        <v>223.5</v>
      </c>
      <c r="W314" s="48">
        <f t="shared" si="32"/>
        <v>1006</v>
      </c>
      <c r="X314" s="49">
        <f t="shared" si="33"/>
        <v>97.5</v>
      </c>
      <c r="Y314" s="43">
        <f t="shared" si="34"/>
        <v>3199.3</v>
      </c>
      <c r="Z314" s="50">
        <f t="shared" si="35"/>
        <v>3199</v>
      </c>
    </row>
    <row r="315" spans="1:26" x14ac:dyDescent="0.3">
      <c r="A315" s="31" t="s">
        <v>629</v>
      </c>
      <c r="B315" s="31" t="s">
        <v>77</v>
      </c>
      <c r="C315" s="31" t="s">
        <v>647</v>
      </c>
      <c r="D315" s="31">
        <v>37861298</v>
      </c>
      <c r="E315" s="138" t="s">
        <v>648</v>
      </c>
      <c r="F315" s="31">
        <v>893498</v>
      </c>
      <c r="G315" s="32" t="s">
        <v>400</v>
      </c>
      <c r="H315" s="32" t="s">
        <v>635</v>
      </c>
      <c r="I315" s="45" t="s">
        <v>734</v>
      </c>
      <c r="J315" s="37">
        <v>7</v>
      </c>
      <c r="K315" s="32">
        <v>0</v>
      </c>
      <c r="L315" s="32">
        <v>30</v>
      </c>
      <c r="M315" s="32">
        <v>0</v>
      </c>
      <c r="N315" s="32">
        <v>0</v>
      </c>
      <c r="O315" s="32">
        <v>9</v>
      </c>
      <c r="P315" s="45">
        <v>1</v>
      </c>
      <c r="Q315" s="37">
        <v>0</v>
      </c>
      <c r="R315" s="32">
        <v>205</v>
      </c>
      <c r="S315" s="38">
        <v>80</v>
      </c>
      <c r="T315" s="46">
        <f t="shared" si="30"/>
        <v>1005</v>
      </c>
      <c r="U315" s="125">
        <v>162.1</v>
      </c>
      <c r="V315" s="48">
        <f t="shared" si="31"/>
        <v>0</v>
      </c>
      <c r="W315" s="48">
        <f t="shared" si="32"/>
        <v>531.5</v>
      </c>
      <c r="X315" s="49">
        <f t="shared" si="33"/>
        <v>147</v>
      </c>
      <c r="Y315" s="43">
        <f t="shared" si="34"/>
        <v>1845.6</v>
      </c>
      <c r="Z315" s="50">
        <f t="shared" si="35"/>
        <v>1846</v>
      </c>
    </row>
    <row r="316" spans="1:26" x14ac:dyDescent="0.3">
      <c r="A316" s="31" t="s">
        <v>629</v>
      </c>
      <c r="B316" s="31" t="s">
        <v>77</v>
      </c>
      <c r="C316" s="31" t="s">
        <v>647</v>
      </c>
      <c r="D316" s="31">
        <v>37861298</v>
      </c>
      <c r="E316" s="138" t="s">
        <v>648</v>
      </c>
      <c r="F316" s="31">
        <v>17050073</v>
      </c>
      <c r="G316" s="32" t="s">
        <v>707</v>
      </c>
      <c r="H316" s="32" t="s">
        <v>632</v>
      </c>
      <c r="I316" s="45" t="s">
        <v>735</v>
      </c>
      <c r="J316" s="37">
        <v>8</v>
      </c>
      <c r="K316" s="32">
        <v>0</v>
      </c>
      <c r="L316" s="32">
        <v>42</v>
      </c>
      <c r="M316" s="32">
        <v>0</v>
      </c>
      <c r="N316" s="32">
        <v>1</v>
      </c>
      <c r="O316" s="32">
        <v>10</v>
      </c>
      <c r="P316" s="45">
        <v>1</v>
      </c>
      <c r="Q316" s="37">
        <v>47</v>
      </c>
      <c r="R316" s="32">
        <v>376</v>
      </c>
      <c r="S316" s="38">
        <v>108</v>
      </c>
      <c r="T316" s="46">
        <f t="shared" si="30"/>
        <v>1407</v>
      </c>
      <c r="U316" s="125">
        <v>332.6</v>
      </c>
      <c r="V316" s="48">
        <f t="shared" si="31"/>
        <v>84</v>
      </c>
      <c r="W316" s="48">
        <f t="shared" si="32"/>
        <v>887</v>
      </c>
      <c r="X316" s="49">
        <f t="shared" si="33"/>
        <v>189</v>
      </c>
      <c r="Y316" s="43">
        <f t="shared" si="34"/>
        <v>2899.6</v>
      </c>
      <c r="Z316" s="50">
        <f t="shared" si="35"/>
        <v>2900</v>
      </c>
    </row>
    <row r="317" spans="1:26" x14ac:dyDescent="0.3">
      <c r="A317" s="31" t="s">
        <v>629</v>
      </c>
      <c r="B317" s="31" t="s">
        <v>77</v>
      </c>
      <c r="C317" s="31" t="s">
        <v>647</v>
      </c>
      <c r="D317" s="31">
        <v>37861298</v>
      </c>
      <c r="E317" s="138" t="s">
        <v>648</v>
      </c>
      <c r="F317" s="31">
        <v>17050111</v>
      </c>
      <c r="G317" s="32" t="s">
        <v>736</v>
      </c>
      <c r="H317" s="32" t="s">
        <v>645</v>
      </c>
      <c r="I317" s="45" t="s">
        <v>654</v>
      </c>
      <c r="J317" s="37">
        <v>10</v>
      </c>
      <c r="K317" s="32">
        <v>4</v>
      </c>
      <c r="L317" s="32">
        <v>18</v>
      </c>
      <c r="M317" s="32">
        <v>6</v>
      </c>
      <c r="N317" s="32">
        <v>5</v>
      </c>
      <c r="O317" s="32">
        <v>11</v>
      </c>
      <c r="P317" s="45">
        <v>1</v>
      </c>
      <c r="Q317" s="37">
        <v>35</v>
      </c>
      <c r="R317" s="32">
        <v>66</v>
      </c>
      <c r="S317" s="38">
        <v>14</v>
      </c>
      <c r="T317" s="46">
        <f t="shared" si="30"/>
        <v>603</v>
      </c>
      <c r="U317" s="125">
        <v>0</v>
      </c>
      <c r="V317" s="48">
        <f t="shared" si="31"/>
        <v>120</v>
      </c>
      <c r="W317" s="48">
        <f t="shared" si="32"/>
        <v>280.5</v>
      </c>
      <c r="X317" s="49">
        <f t="shared" si="33"/>
        <v>48</v>
      </c>
      <c r="Y317" s="43">
        <f t="shared" si="34"/>
        <v>1051.5</v>
      </c>
      <c r="Z317" s="50">
        <f t="shared" si="35"/>
        <v>1052</v>
      </c>
    </row>
    <row r="318" spans="1:26" x14ac:dyDescent="0.3">
      <c r="A318" s="31" t="s">
        <v>629</v>
      </c>
      <c r="B318" s="31" t="s">
        <v>77</v>
      </c>
      <c r="C318" s="31" t="s">
        <v>647</v>
      </c>
      <c r="D318" s="31">
        <v>37861298</v>
      </c>
      <c r="E318" s="138" t="s">
        <v>648</v>
      </c>
      <c r="F318" s="31">
        <v>17050138</v>
      </c>
      <c r="G318" s="32" t="s">
        <v>47</v>
      </c>
      <c r="H318" s="32" t="s">
        <v>688</v>
      </c>
      <c r="I318" s="45" t="s">
        <v>737</v>
      </c>
      <c r="J318" s="37">
        <v>6</v>
      </c>
      <c r="K318" s="32">
        <v>0</v>
      </c>
      <c r="L318" s="32">
        <v>26</v>
      </c>
      <c r="M318" s="32">
        <v>0</v>
      </c>
      <c r="N318" s="32">
        <v>0</v>
      </c>
      <c r="O318" s="32">
        <v>8</v>
      </c>
      <c r="P318" s="45">
        <v>1</v>
      </c>
      <c r="Q318" s="37">
        <v>0</v>
      </c>
      <c r="R318" s="32">
        <v>198</v>
      </c>
      <c r="S318" s="38">
        <v>155</v>
      </c>
      <c r="T318" s="46">
        <f t="shared" si="30"/>
        <v>871</v>
      </c>
      <c r="U318" s="125">
        <v>0</v>
      </c>
      <c r="V318" s="48">
        <f t="shared" si="31"/>
        <v>0</v>
      </c>
      <c r="W318" s="48">
        <f t="shared" si="32"/>
        <v>504</v>
      </c>
      <c r="X318" s="49">
        <f t="shared" si="33"/>
        <v>259.5</v>
      </c>
      <c r="Y318" s="43">
        <f t="shared" si="34"/>
        <v>1634.5</v>
      </c>
      <c r="Z318" s="50">
        <f t="shared" si="35"/>
        <v>1635</v>
      </c>
    </row>
    <row r="319" spans="1:26" x14ac:dyDescent="0.3">
      <c r="A319" s="31" t="s">
        <v>629</v>
      </c>
      <c r="B319" s="31" t="s">
        <v>77</v>
      </c>
      <c r="C319" s="31" t="s">
        <v>647</v>
      </c>
      <c r="D319" s="31">
        <v>37861298</v>
      </c>
      <c r="E319" s="138" t="s">
        <v>648</v>
      </c>
      <c r="F319" s="31">
        <v>17050308</v>
      </c>
      <c r="G319" s="32" t="s">
        <v>112</v>
      </c>
      <c r="H319" s="32" t="s">
        <v>738</v>
      </c>
      <c r="I319" s="45" t="s">
        <v>739</v>
      </c>
      <c r="J319" s="37">
        <v>5</v>
      </c>
      <c r="K319" s="32">
        <v>3</v>
      </c>
      <c r="L319" s="32">
        <v>20</v>
      </c>
      <c r="M319" s="32">
        <v>10</v>
      </c>
      <c r="N319" s="32">
        <v>8</v>
      </c>
      <c r="O319" s="32">
        <v>4</v>
      </c>
      <c r="P319" s="45">
        <v>0</v>
      </c>
      <c r="Q319" s="37">
        <v>166</v>
      </c>
      <c r="R319" s="32">
        <v>167</v>
      </c>
      <c r="S319" s="38">
        <v>0</v>
      </c>
      <c r="T319" s="46">
        <f t="shared" si="30"/>
        <v>670</v>
      </c>
      <c r="U319" s="125">
        <v>100.15</v>
      </c>
      <c r="V319" s="48">
        <f t="shared" si="31"/>
        <v>357</v>
      </c>
      <c r="W319" s="48">
        <f t="shared" si="32"/>
        <v>388</v>
      </c>
      <c r="X319" s="49">
        <f t="shared" si="33"/>
        <v>0</v>
      </c>
      <c r="Y319" s="43">
        <f t="shared" si="34"/>
        <v>1515.15</v>
      </c>
      <c r="Z319" s="50">
        <f t="shared" si="35"/>
        <v>1515</v>
      </c>
    </row>
    <row r="320" spans="1:26" x14ac:dyDescent="0.3">
      <c r="A320" s="31" t="s">
        <v>629</v>
      </c>
      <c r="B320" s="31" t="s">
        <v>77</v>
      </c>
      <c r="C320" s="31" t="s">
        <v>647</v>
      </c>
      <c r="D320" s="31">
        <v>37861298</v>
      </c>
      <c r="E320" s="138" t="s">
        <v>648</v>
      </c>
      <c r="F320" s="31">
        <v>17050316</v>
      </c>
      <c r="G320" s="32" t="s">
        <v>112</v>
      </c>
      <c r="H320" s="32" t="s">
        <v>688</v>
      </c>
      <c r="I320" s="45" t="s">
        <v>740</v>
      </c>
      <c r="J320" s="37">
        <v>5</v>
      </c>
      <c r="K320" s="32">
        <v>0</v>
      </c>
      <c r="L320" s="32">
        <v>25</v>
      </c>
      <c r="M320" s="32">
        <v>0</v>
      </c>
      <c r="N320" s="32">
        <v>2</v>
      </c>
      <c r="O320" s="32">
        <v>6</v>
      </c>
      <c r="P320" s="45">
        <v>2</v>
      </c>
      <c r="Q320" s="37">
        <v>10</v>
      </c>
      <c r="R320" s="32">
        <v>99</v>
      </c>
      <c r="S320" s="38">
        <v>101</v>
      </c>
      <c r="T320" s="46">
        <f t="shared" si="30"/>
        <v>837.5</v>
      </c>
      <c r="U320" s="125">
        <v>202.8</v>
      </c>
      <c r="V320" s="48">
        <f t="shared" si="31"/>
        <v>42</v>
      </c>
      <c r="W320" s="48">
        <f t="shared" si="32"/>
        <v>279</v>
      </c>
      <c r="X320" s="49">
        <f t="shared" si="33"/>
        <v>205.5</v>
      </c>
      <c r="Y320" s="43">
        <f t="shared" si="34"/>
        <v>1566.8</v>
      </c>
      <c r="Z320" s="50">
        <f t="shared" si="35"/>
        <v>1567</v>
      </c>
    </row>
    <row r="321" spans="1:26" x14ac:dyDescent="0.3">
      <c r="A321" s="31" t="s">
        <v>629</v>
      </c>
      <c r="B321" s="31" t="s">
        <v>77</v>
      </c>
      <c r="C321" s="31" t="s">
        <v>647</v>
      </c>
      <c r="D321" s="31">
        <v>37861298</v>
      </c>
      <c r="E321" s="138" t="s">
        <v>648</v>
      </c>
      <c r="F321" s="31">
        <v>17053889</v>
      </c>
      <c r="G321" s="32" t="s">
        <v>741</v>
      </c>
      <c r="H321" s="32" t="s">
        <v>639</v>
      </c>
      <c r="I321" s="45" t="s">
        <v>742</v>
      </c>
      <c r="J321" s="37">
        <v>3</v>
      </c>
      <c r="K321" s="32">
        <v>0</v>
      </c>
      <c r="L321" s="32">
        <v>11</v>
      </c>
      <c r="M321" s="32">
        <v>0</v>
      </c>
      <c r="N321" s="32">
        <v>0</v>
      </c>
      <c r="O321" s="32">
        <v>5</v>
      </c>
      <c r="P321" s="45">
        <v>0</v>
      </c>
      <c r="Q321" s="37">
        <v>0</v>
      </c>
      <c r="R321" s="32">
        <v>109</v>
      </c>
      <c r="S321" s="38">
        <v>0</v>
      </c>
      <c r="T321" s="46">
        <f t="shared" si="30"/>
        <v>368.5</v>
      </c>
      <c r="U321" s="125">
        <v>85.6</v>
      </c>
      <c r="V321" s="48">
        <f t="shared" si="31"/>
        <v>0</v>
      </c>
      <c r="W321" s="48">
        <f t="shared" si="32"/>
        <v>285.5</v>
      </c>
      <c r="X321" s="49">
        <f t="shared" si="33"/>
        <v>0</v>
      </c>
      <c r="Y321" s="43">
        <f t="shared" si="34"/>
        <v>739.6</v>
      </c>
      <c r="Z321" s="50">
        <f t="shared" si="35"/>
        <v>740</v>
      </c>
    </row>
    <row r="322" spans="1:26" x14ac:dyDescent="0.3">
      <c r="A322" s="31" t="s">
        <v>629</v>
      </c>
      <c r="B322" s="31" t="s">
        <v>77</v>
      </c>
      <c r="C322" s="31" t="s">
        <v>647</v>
      </c>
      <c r="D322" s="31">
        <v>37861298</v>
      </c>
      <c r="E322" s="138" t="s">
        <v>648</v>
      </c>
      <c r="F322" s="31">
        <v>17054222</v>
      </c>
      <c r="G322" s="32" t="s">
        <v>743</v>
      </c>
      <c r="H322" s="32" t="s">
        <v>632</v>
      </c>
      <c r="I322" s="45" t="s">
        <v>744</v>
      </c>
      <c r="J322" s="37">
        <v>11</v>
      </c>
      <c r="K322" s="32">
        <v>0</v>
      </c>
      <c r="L322" s="32">
        <v>48</v>
      </c>
      <c r="M322" s="32">
        <v>0</v>
      </c>
      <c r="N322" s="32">
        <v>0</v>
      </c>
      <c r="O322" s="32">
        <v>16</v>
      </c>
      <c r="P322" s="45">
        <v>1</v>
      </c>
      <c r="Q322" s="37">
        <v>0</v>
      </c>
      <c r="R322" s="32">
        <v>402</v>
      </c>
      <c r="S322" s="38">
        <v>0</v>
      </c>
      <c r="T322" s="46">
        <f t="shared" si="30"/>
        <v>1608</v>
      </c>
      <c r="U322" s="125">
        <v>267.39999999999998</v>
      </c>
      <c r="V322" s="48">
        <f t="shared" si="31"/>
        <v>0</v>
      </c>
      <c r="W322" s="48">
        <f t="shared" si="32"/>
        <v>1020</v>
      </c>
      <c r="X322" s="49">
        <f t="shared" si="33"/>
        <v>27</v>
      </c>
      <c r="Y322" s="43">
        <f t="shared" si="34"/>
        <v>2922.4</v>
      </c>
      <c r="Z322" s="50">
        <f t="shared" si="35"/>
        <v>2922</v>
      </c>
    </row>
    <row r="323" spans="1:26" x14ac:dyDescent="0.3">
      <c r="A323" s="31" t="s">
        <v>629</v>
      </c>
      <c r="B323" s="31" t="s">
        <v>77</v>
      </c>
      <c r="C323" s="31" t="s">
        <v>647</v>
      </c>
      <c r="D323" s="31">
        <v>37861298</v>
      </c>
      <c r="E323" s="138" t="s">
        <v>648</v>
      </c>
      <c r="F323" s="31">
        <v>17054249</v>
      </c>
      <c r="G323" s="32" t="s">
        <v>743</v>
      </c>
      <c r="H323" s="32" t="s">
        <v>637</v>
      </c>
      <c r="I323" s="45" t="s">
        <v>745</v>
      </c>
      <c r="J323" s="37">
        <v>2</v>
      </c>
      <c r="K323" s="32">
        <v>0</v>
      </c>
      <c r="L323" s="32">
        <v>14</v>
      </c>
      <c r="M323" s="32">
        <v>0</v>
      </c>
      <c r="N323" s="32">
        <v>0</v>
      </c>
      <c r="O323" s="32">
        <v>2</v>
      </c>
      <c r="P323" s="45">
        <v>1</v>
      </c>
      <c r="Q323" s="37">
        <v>0</v>
      </c>
      <c r="R323" s="32">
        <v>26</v>
      </c>
      <c r="S323" s="38">
        <v>87</v>
      </c>
      <c r="T323" s="46">
        <f t="shared" si="30"/>
        <v>469</v>
      </c>
      <c r="U323" s="125">
        <v>0</v>
      </c>
      <c r="V323" s="48">
        <f t="shared" si="31"/>
        <v>0</v>
      </c>
      <c r="W323" s="48">
        <f t="shared" si="32"/>
        <v>79</v>
      </c>
      <c r="X323" s="49">
        <f t="shared" si="33"/>
        <v>157.5</v>
      </c>
      <c r="Y323" s="43">
        <f t="shared" si="34"/>
        <v>705.5</v>
      </c>
      <c r="Z323" s="50">
        <f t="shared" si="35"/>
        <v>706</v>
      </c>
    </row>
    <row r="324" spans="1:26" x14ac:dyDescent="0.3">
      <c r="A324" s="31" t="s">
        <v>629</v>
      </c>
      <c r="B324" s="31" t="s">
        <v>77</v>
      </c>
      <c r="C324" s="31" t="s">
        <v>647</v>
      </c>
      <c r="D324" s="31">
        <v>37861298</v>
      </c>
      <c r="E324" s="138" t="s">
        <v>648</v>
      </c>
      <c r="F324" s="31">
        <v>31873715</v>
      </c>
      <c r="G324" s="32" t="s">
        <v>63</v>
      </c>
      <c r="H324" s="32" t="s">
        <v>656</v>
      </c>
      <c r="I324" s="45" t="s">
        <v>746</v>
      </c>
      <c r="J324" s="37">
        <v>14</v>
      </c>
      <c r="K324" s="32">
        <v>0</v>
      </c>
      <c r="L324" s="32">
        <v>40</v>
      </c>
      <c r="M324" s="32">
        <v>0</v>
      </c>
      <c r="N324" s="32">
        <v>4</v>
      </c>
      <c r="O324" s="32">
        <v>23</v>
      </c>
      <c r="P324" s="45">
        <v>1</v>
      </c>
      <c r="Q324" s="37">
        <v>49</v>
      </c>
      <c r="R324" s="32">
        <v>265</v>
      </c>
      <c r="S324" s="38">
        <v>22</v>
      </c>
      <c r="T324" s="46">
        <f t="shared" si="30"/>
        <v>1340</v>
      </c>
      <c r="U324" s="125">
        <v>187.45</v>
      </c>
      <c r="V324" s="48">
        <f t="shared" si="31"/>
        <v>127.5</v>
      </c>
      <c r="W324" s="48">
        <f t="shared" si="32"/>
        <v>840.5</v>
      </c>
      <c r="X324" s="49">
        <f t="shared" si="33"/>
        <v>60</v>
      </c>
      <c r="Y324" s="43">
        <f t="shared" si="34"/>
        <v>2555.4499999999998</v>
      </c>
      <c r="Z324" s="50">
        <f t="shared" si="35"/>
        <v>2555</v>
      </c>
    </row>
    <row r="325" spans="1:26" x14ac:dyDescent="0.3">
      <c r="A325" s="31" t="s">
        <v>629</v>
      </c>
      <c r="B325" s="31" t="s">
        <v>77</v>
      </c>
      <c r="C325" s="31" t="s">
        <v>647</v>
      </c>
      <c r="D325" s="31">
        <v>37861298</v>
      </c>
      <c r="E325" s="138" t="s">
        <v>648</v>
      </c>
      <c r="F325" s="31">
        <v>34005153</v>
      </c>
      <c r="G325" s="32" t="s">
        <v>126</v>
      </c>
      <c r="H325" s="32" t="s">
        <v>635</v>
      </c>
      <c r="I325" s="45" t="s">
        <v>747</v>
      </c>
      <c r="J325" s="37">
        <v>3</v>
      </c>
      <c r="K325" s="32">
        <v>0</v>
      </c>
      <c r="L325" s="32">
        <v>7</v>
      </c>
      <c r="M325" s="32">
        <v>0</v>
      </c>
      <c r="N325" s="32">
        <v>1</v>
      </c>
      <c r="O325" s="32">
        <v>2</v>
      </c>
      <c r="P325" s="45">
        <v>0</v>
      </c>
      <c r="Q325" s="37">
        <v>49</v>
      </c>
      <c r="R325" s="32">
        <v>1</v>
      </c>
      <c r="S325" s="38">
        <v>0</v>
      </c>
      <c r="T325" s="46">
        <f t="shared" si="30"/>
        <v>234.5</v>
      </c>
      <c r="U325" s="125">
        <v>16.399999999999999</v>
      </c>
      <c r="V325" s="48">
        <f t="shared" si="31"/>
        <v>87</v>
      </c>
      <c r="W325" s="48">
        <f t="shared" si="32"/>
        <v>29</v>
      </c>
      <c r="X325" s="49">
        <f t="shared" si="33"/>
        <v>0</v>
      </c>
      <c r="Y325" s="43">
        <f t="shared" si="34"/>
        <v>366.9</v>
      </c>
      <c r="Z325" s="50">
        <f t="shared" si="35"/>
        <v>367</v>
      </c>
    </row>
    <row r="326" spans="1:26" x14ac:dyDescent="0.3">
      <c r="A326" s="31" t="s">
        <v>629</v>
      </c>
      <c r="B326" s="31" t="s">
        <v>77</v>
      </c>
      <c r="C326" s="31" t="s">
        <v>647</v>
      </c>
      <c r="D326" s="31">
        <v>37861298</v>
      </c>
      <c r="E326" s="138" t="s">
        <v>648</v>
      </c>
      <c r="F326" s="31">
        <v>37965352</v>
      </c>
      <c r="G326" s="32" t="s">
        <v>748</v>
      </c>
      <c r="H326" s="32" t="s">
        <v>649</v>
      </c>
      <c r="I326" s="45" t="s">
        <v>749</v>
      </c>
      <c r="J326" s="37">
        <v>1</v>
      </c>
      <c r="K326" s="32">
        <v>2</v>
      </c>
      <c r="L326" s="32">
        <v>1</v>
      </c>
      <c r="M326" s="32">
        <v>2</v>
      </c>
      <c r="N326" s="32">
        <v>3</v>
      </c>
      <c r="O326" s="32">
        <v>1</v>
      </c>
      <c r="P326" s="45">
        <v>0</v>
      </c>
      <c r="Q326" s="37">
        <v>10</v>
      </c>
      <c r="R326" s="32">
        <v>2</v>
      </c>
      <c r="S326" s="38">
        <v>0</v>
      </c>
      <c r="T326" s="46">
        <f t="shared" si="30"/>
        <v>33.5</v>
      </c>
      <c r="U326" s="125">
        <v>3.1</v>
      </c>
      <c r="V326" s="48">
        <f t="shared" si="31"/>
        <v>55.5</v>
      </c>
      <c r="W326" s="48">
        <f t="shared" si="32"/>
        <v>17.5</v>
      </c>
      <c r="X326" s="49">
        <f t="shared" si="33"/>
        <v>0</v>
      </c>
      <c r="Y326" s="43">
        <f t="shared" si="34"/>
        <v>109.6</v>
      </c>
      <c r="Z326" s="50">
        <f t="shared" si="35"/>
        <v>110</v>
      </c>
    </row>
    <row r="327" spans="1:26" x14ac:dyDescent="0.3">
      <c r="A327" s="31" t="s">
        <v>629</v>
      </c>
      <c r="B327" s="31" t="s">
        <v>77</v>
      </c>
      <c r="C327" s="31" t="s">
        <v>647</v>
      </c>
      <c r="D327" s="31">
        <v>37861298</v>
      </c>
      <c r="E327" s="138" t="s">
        <v>648</v>
      </c>
      <c r="F327" s="31">
        <v>42114977</v>
      </c>
      <c r="G327" s="32" t="s">
        <v>750</v>
      </c>
      <c r="H327" s="32" t="s">
        <v>688</v>
      </c>
      <c r="I327" s="45" t="s">
        <v>751</v>
      </c>
      <c r="J327" s="37">
        <v>8</v>
      </c>
      <c r="K327" s="32">
        <v>0</v>
      </c>
      <c r="L327" s="32">
        <v>30</v>
      </c>
      <c r="M327" s="32">
        <v>0</v>
      </c>
      <c r="N327" s="32">
        <v>0</v>
      </c>
      <c r="O327" s="32">
        <v>11</v>
      </c>
      <c r="P327" s="45">
        <v>1</v>
      </c>
      <c r="Q327" s="37">
        <v>0</v>
      </c>
      <c r="R327" s="32">
        <v>268</v>
      </c>
      <c r="S327" s="38">
        <v>61</v>
      </c>
      <c r="T327" s="46">
        <f t="shared" si="30"/>
        <v>1005</v>
      </c>
      <c r="U327" s="125">
        <v>54.6</v>
      </c>
      <c r="V327" s="48">
        <f t="shared" si="31"/>
        <v>0</v>
      </c>
      <c r="W327" s="48">
        <f t="shared" si="32"/>
        <v>684.5</v>
      </c>
      <c r="X327" s="49">
        <f t="shared" si="33"/>
        <v>118.5</v>
      </c>
      <c r="Y327" s="43">
        <f t="shared" si="34"/>
        <v>1862.6</v>
      </c>
      <c r="Z327" s="50">
        <f t="shared" si="35"/>
        <v>1863</v>
      </c>
    </row>
    <row r="328" spans="1:26" x14ac:dyDescent="0.3">
      <c r="A328" s="31" t="s">
        <v>629</v>
      </c>
      <c r="B328" s="31" t="s">
        <v>179</v>
      </c>
      <c r="C328" s="31" t="s">
        <v>752</v>
      </c>
      <c r="D328" s="31">
        <v>35593008</v>
      </c>
      <c r="E328" s="138" t="s">
        <v>753</v>
      </c>
      <c r="F328" s="158">
        <v>607355</v>
      </c>
      <c r="G328" s="138" t="s">
        <v>754</v>
      </c>
      <c r="H328" s="138" t="s">
        <v>637</v>
      </c>
      <c r="I328" s="148" t="s">
        <v>755</v>
      </c>
      <c r="J328" s="159">
        <v>8</v>
      </c>
      <c r="K328" s="160">
        <f>0</f>
        <v>0</v>
      </c>
      <c r="L328" s="160">
        <v>30</v>
      </c>
      <c r="M328" s="160">
        <f>0</f>
        <v>0</v>
      </c>
      <c r="N328" s="160">
        <f>0</f>
        <v>0</v>
      </c>
      <c r="O328" s="160">
        <v>10</v>
      </c>
      <c r="P328" s="161">
        <f>0</f>
        <v>0</v>
      </c>
      <c r="Q328" s="139">
        <f>0</f>
        <v>0</v>
      </c>
      <c r="R328" s="140">
        <v>291</v>
      </c>
      <c r="S328" s="142">
        <f>0</f>
        <v>0</v>
      </c>
      <c r="T328" s="143">
        <f t="shared" si="30"/>
        <v>1005</v>
      </c>
      <c r="U328" s="144">
        <v>1345.41</v>
      </c>
      <c r="V328" s="144">
        <f t="shared" si="31"/>
        <v>0</v>
      </c>
      <c r="W328" s="144">
        <f t="shared" si="32"/>
        <v>717</v>
      </c>
      <c r="X328" s="145">
        <f t="shared" si="33"/>
        <v>0</v>
      </c>
      <c r="Y328" s="146">
        <f t="shared" si="34"/>
        <v>3067.41</v>
      </c>
      <c r="Z328" s="162">
        <f t="shared" si="35"/>
        <v>3067</v>
      </c>
    </row>
    <row r="329" spans="1:26" x14ac:dyDescent="0.3">
      <c r="A329" s="31" t="s">
        <v>629</v>
      </c>
      <c r="B329" s="31" t="s">
        <v>179</v>
      </c>
      <c r="C329" s="31" t="s">
        <v>752</v>
      </c>
      <c r="D329" s="31">
        <v>35593008</v>
      </c>
      <c r="E329" s="138" t="s">
        <v>753</v>
      </c>
      <c r="F329" s="158">
        <v>17055351</v>
      </c>
      <c r="G329" s="138" t="s">
        <v>756</v>
      </c>
      <c r="H329" s="138" t="s">
        <v>632</v>
      </c>
      <c r="I329" s="148" t="s">
        <v>757</v>
      </c>
      <c r="J329" s="139">
        <v>18</v>
      </c>
      <c r="K329" s="140">
        <f>0</f>
        <v>0</v>
      </c>
      <c r="L329" s="140">
        <v>58</v>
      </c>
      <c r="M329" s="140">
        <f>0</f>
        <v>0</v>
      </c>
      <c r="N329" s="140">
        <v>3</v>
      </c>
      <c r="O329" s="140">
        <v>20</v>
      </c>
      <c r="P329" s="141">
        <v>1</v>
      </c>
      <c r="Q329" s="139">
        <v>35</v>
      </c>
      <c r="R329" s="140">
        <v>465</v>
      </c>
      <c r="S329" s="142">
        <v>121</v>
      </c>
      <c r="T329" s="143">
        <f t="shared" ref="T329:T392" si="36">$T$1*L329</f>
        <v>1943</v>
      </c>
      <c r="U329" s="144">
        <v>280.8</v>
      </c>
      <c r="V329" s="144">
        <f t="shared" ref="V329:V392" si="37">$U$1*N329+$V$1*Q329</f>
        <v>93</v>
      </c>
      <c r="W329" s="144">
        <f t="shared" ref="W329:W392" si="38">$U$1*O329+$W$1*R329</f>
        <v>1200</v>
      </c>
      <c r="X329" s="145">
        <f t="shared" ref="X329:X392" si="39">$X$1*P329+$V$1*S329</f>
        <v>208.5</v>
      </c>
      <c r="Y329" s="146">
        <f t="shared" ref="Y329:Y392" si="40">T329+U329+V329+W329+X329</f>
        <v>3725.3</v>
      </c>
      <c r="Z329" s="162">
        <f t="shared" ref="Z329:Z392" si="41">ROUND(Y329,0)</f>
        <v>3725</v>
      </c>
    </row>
    <row r="330" spans="1:26" x14ac:dyDescent="0.3">
      <c r="A330" s="31" t="s">
        <v>629</v>
      </c>
      <c r="B330" s="31" t="s">
        <v>179</v>
      </c>
      <c r="C330" s="31" t="s">
        <v>752</v>
      </c>
      <c r="D330" s="31">
        <v>35593008</v>
      </c>
      <c r="E330" s="138" t="s">
        <v>753</v>
      </c>
      <c r="F330" s="158">
        <v>42014891</v>
      </c>
      <c r="G330" s="138" t="s">
        <v>758</v>
      </c>
      <c r="H330" s="138" t="s">
        <v>534</v>
      </c>
      <c r="I330" s="148" t="s">
        <v>759</v>
      </c>
      <c r="J330" s="139">
        <v>4</v>
      </c>
      <c r="K330" s="140">
        <f>0</f>
        <v>0</v>
      </c>
      <c r="L330" s="140">
        <v>10</v>
      </c>
      <c r="M330" s="140">
        <f>0</f>
        <v>0</v>
      </c>
      <c r="N330" s="140">
        <f>0</f>
        <v>0</v>
      </c>
      <c r="O330" s="140">
        <v>6</v>
      </c>
      <c r="P330" s="141">
        <f>0</f>
        <v>0</v>
      </c>
      <c r="Q330" s="139">
        <f>0</f>
        <v>0</v>
      </c>
      <c r="R330" s="140">
        <v>103</v>
      </c>
      <c r="S330" s="142">
        <f>0</f>
        <v>0</v>
      </c>
      <c r="T330" s="143">
        <f t="shared" si="36"/>
        <v>335</v>
      </c>
      <c r="U330" s="144">
        <v>0</v>
      </c>
      <c r="V330" s="144">
        <f t="shared" si="37"/>
        <v>0</v>
      </c>
      <c r="W330" s="144">
        <f t="shared" si="38"/>
        <v>287</v>
      </c>
      <c r="X330" s="145">
        <f t="shared" si="39"/>
        <v>0</v>
      </c>
      <c r="Y330" s="146">
        <f t="shared" si="40"/>
        <v>622</v>
      </c>
      <c r="Z330" s="162">
        <f t="shared" si="41"/>
        <v>622</v>
      </c>
    </row>
    <row r="331" spans="1:26" x14ac:dyDescent="0.3">
      <c r="A331" s="31" t="s">
        <v>629</v>
      </c>
      <c r="B331" s="31" t="s">
        <v>179</v>
      </c>
      <c r="C331" s="31" t="s">
        <v>752</v>
      </c>
      <c r="D331" s="31">
        <v>35593008</v>
      </c>
      <c r="E331" s="138" t="s">
        <v>753</v>
      </c>
      <c r="F331" s="158">
        <v>52089291</v>
      </c>
      <c r="G331" s="138" t="s">
        <v>760</v>
      </c>
      <c r="H331" s="138" t="s">
        <v>597</v>
      </c>
      <c r="I331" s="148" t="s">
        <v>761</v>
      </c>
      <c r="J331" s="139">
        <v>1</v>
      </c>
      <c r="K331" s="140">
        <f>0</f>
        <v>0</v>
      </c>
      <c r="L331" s="140">
        <v>13</v>
      </c>
      <c r="M331" s="140">
        <f>0</f>
        <v>0</v>
      </c>
      <c r="N331" s="140">
        <f>0</f>
        <v>0</v>
      </c>
      <c r="O331" s="140">
        <v>4</v>
      </c>
      <c r="P331" s="141">
        <f>0</f>
        <v>0</v>
      </c>
      <c r="Q331" s="139">
        <f>0</f>
        <v>0</v>
      </c>
      <c r="R331" s="140">
        <v>146</v>
      </c>
      <c r="S331" s="142">
        <f>0</f>
        <v>0</v>
      </c>
      <c r="T331" s="143">
        <f t="shared" si="36"/>
        <v>435.5</v>
      </c>
      <c r="U331" s="144">
        <v>0</v>
      </c>
      <c r="V331" s="144">
        <f t="shared" si="37"/>
        <v>0</v>
      </c>
      <c r="W331" s="144">
        <f t="shared" si="38"/>
        <v>346</v>
      </c>
      <c r="X331" s="145">
        <f t="shared" si="39"/>
        <v>0</v>
      </c>
      <c r="Y331" s="146">
        <f t="shared" si="40"/>
        <v>781.5</v>
      </c>
      <c r="Z331" s="162">
        <f t="shared" si="41"/>
        <v>782</v>
      </c>
    </row>
    <row r="332" spans="1:26" x14ac:dyDescent="0.3">
      <c r="A332" s="31" t="s">
        <v>629</v>
      </c>
      <c r="B332" s="31" t="s">
        <v>179</v>
      </c>
      <c r="C332" s="31" t="s">
        <v>762</v>
      </c>
      <c r="D332" s="31">
        <v>586315</v>
      </c>
      <c r="E332" s="138" t="s">
        <v>763</v>
      </c>
      <c r="F332" s="158">
        <v>588024</v>
      </c>
      <c r="G332" s="138" t="s">
        <v>764</v>
      </c>
      <c r="H332" s="138" t="s">
        <v>534</v>
      </c>
      <c r="I332" s="148" t="s">
        <v>765</v>
      </c>
      <c r="J332" s="139">
        <v>14</v>
      </c>
      <c r="K332" s="140">
        <v>0</v>
      </c>
      <c r="L332" s="140">
        <v>29</v>
      </c>
      <c r="M332" s="140">
        <v>0</v>
      </c>
      <c r="N332" s="140">
        <v>1</v>
      </c>
      <c r="O332" s="140">
        <v>16</v>
      </c>
      <c r="P332" s="141">
        <v>0</v>
      </c>
      <c r="Q332" s="139">
        <v>4</v>
      </c>
      <c r="R332" s="140">
        <v>324</v>
      </c>
      <c r="S332" s="142">
        <v>0</v>
      </c>
      <c r="T332" s="143">
        <f t="shared" si="36"/>
        <v>971.5</v>
      </c>
      <c r="U332" s="144">
        <v>226.2</v>
      </c>
      <c r="V332" s="144">
        <f t="shared" si="37"/>
        <v>19.5</v>
      </c>
      <c r="W332" s="144">
        <f t="shared" si="38"/>
        <v>864</v>
      </c>
      <c r="X332" s="145">
        <f t="shared" si="39"/>
        <v>0</v>
      </c>
      <c r="Y332" s="146">
        <f t="shared" si="40"/>
        <v>2081.1999999999998</v>
      </c>
      <c r="Z332" s="163">
        <f t="shared" si="41"/>
        <v>2081</v>
      </c>
    </row>
    <row r="333" spans="1:26" x14ac:dyDescent="0.3">
      <c r="A333" s="31" t="s">
        <v>629</v>
      </c>
      <c r="B333" s="31" t="s">
        <v>179</v>
      </c>
      <c r="C333" s="31" t="s">
        <v>762</v>
      </c>
      <c r="D333" s="31">
        <v>586315</v>
      </c>
      <c r="E333" s="138" t="s">
        <v>763</v>
      </c>
      <c r="F333" s="158">
        <v>31824986</v>
      </c>
      <c r="G333" s="138" t="s">
        <v>766</v>
      </c>
      <c r="H333" s="138" t="s">
        <v>632</v>
      </c>
      <c r="I333" s="148" t="s">
        <v>767</v>
      </c>
      <c r="J333" s="139">
        <v>14</v>
      </c>
      <c r="K333" s="140">
        <v>1</v>
      </c>
      <c r="L333" s="140">
        <v>67</v>
      </c>
      <c r="M333" s="140">
        <v>1</v>
      </c>
      <c r="N333" s="140">
        <v>1</v>
      </c>
      <c r="O333" s="140">
        <v>15</v>
      </c>
      <c r="P333" s="141">
        <v>2</v>
      </c>
      <c r="Q333" s="139">
        <v>10</v>
      </c>
      <c r="R333" s="140">
        <v>525</v>
      </c>
      <c r="S333" s="142">
        <v>177</v>
      </c>
      <c r="T333" s="143">
        <f t="shared" si="36"/>
        <v>2244.5</v>
      </c>
      <c r="U333" s="144">
        <v>483.6</v>
      </c>
      <c r="V333" s="144">
        <f t="shared" si="37"/>
        <v>28.5</v>
      </c>
      <c r="W333" s="144">
        <f t="shared" si="38"/>
        <v>1252.5</v>
      </c>
      <c r="X333" s="145">
        <f t="shared" si="39"/>
        <v>319.5</v>
      </c>
      <c r="Y333" s="146">
        <f t="shared" si="40"/>
        <v>4328.6000000000004</v>
      </c>
      <c r="Z333" s="163">
        <f t="shared" si="41"/>
        <v>4329</v>
      </c>
    </row>
    <row r="334" spans="1:26" x14ac:dyDescent="0.3">
      <c r="A334" s="31" t="s">
        <v>629</v>
      </c>
      <c r="B334" s="31" t="s">
        <v>179</v>
      </c>
      <c r="C334" s="31" t="s">
        <v>762</v>
      </c>
      <c r="D334" s="31">
        <v>586315</v>
      </c>
      <c r="E334" s="138" t="s">
        <v>763</v>
      </c>
      <c r="F334" s="158">
        <v>35662867</v>
      </c>
      <c r="G334" s="138" t="s">
        <v>768</v>
      </c>
      <c r="H334" s="138" t="s">
        <v>546</v>
      </c>
      <c r="I334" s="148" t="s">
        <v>769</v>
      </c>
      <c r="J334" s="139">
        <v>18</v>
      </c>
      <c r="K334" s="140">
        <v>0</v>
      </c>
      <c r="L334" s="140">
        <v>56</v>
      </c>
      <c r="M334" s="140">
        <v>0</v>
      </c>
      <c r="N334" s="140">
        <v>0</v>
      </c>
      <c r="O334" s="140">
        <v>19</v>
      </c>
      <c r="P334" s="141">
        <v>0</v>
      </c>
      <c r="Q334" s="139">
        <v>0</v>
      </c>
      <c r="R334" s="140">
        <v>540</v>
      </c>
      <c r="S334" s="142">
        <v>0</v>
      </c>
      <c r="T334" s="143">
        <f t="shared" si="36"/>
        <v>1876</v>
      </c>
      <c r="U334" s="144">
        <v>437.45</v>
      </c>
      <c r="V334" s="144">
        <f t="shared" si="37"/>
        <v>0</v>
      </c>
      <c r="W334" s="144">
        <f t="shared" si="38"/>
        <v>1336.5</v>
      </c>
      <c r="X334" s="145">
        <f t="shared" si="39"/>
        <v>0</v>
      </c>
      <c r="Y334" s="146">
        <f t="shared" si="40"/>
        <v>3649.95</v>
      </c>
      <c r="Z334" s="163">
        <f t="shared" si="41"/>
        <v>3650</v>
      </c>
    </row>
    <row r="335" spans="1:26" x14ac:dyDescent="0.3">
      <c r="A335" s="31" t="s">
        <v>629</v>
      </c>
      <c r="B335" s="31" t="s">
        <v>179</v>
      </c>
      <c r="C335" s="31" t="s">
        <v>770</v>
      </c>
      <c r="D335" s="31">
        <v>179191</v>
      </c>
      <c r="E335" s="138" t="s">
        <v>771</v>
      </c>
      <c r="F335" s="158">
        <v>54023998</v>
      </c>
      <c r="G335" s="138" t="s">
        <v>772</v>
      </c>
      <c r="H335" s="138" t="s">
        <v>773</v>
      </c>
      <c r="I335" s="148" t="s">
        <v>774</v>
      </c>
      <c r="J335" s="139">
        <v>2</v>
      </c>
      <c r="K335" s="140">
        <v>0</v>
      </c>
      <c r="L335" s="140">
        <v>2</v>
      </c>
      <c r="M335" s="140">
        <v>0</v>
      </c>
      <c r="N335" s="140">
        <v>0</v>
      </c>
      <c r="O335" s="140">
        <v>4</v>
      </c>
      <c r="P335" s="141">
        <v>0</v>
      </c>
      <c r="Q335" s="139">
        <v>0</v>
      </c>
      <c r="R335" s="140">
        <v>10</v>
      </c>
      <c r="S335" s="142">
        <v>0</v>
      </c>
      <c r="T335" s="143">
        <f t="shared" si="36"/>
        <v>67</v>
      </c>
      <c r="U335" s="144">
        <v>9.5</v>
      </c>
      <c r="V335" s="144">
        <f t="shared" si="37"/>
        <v>0</v>
      </c>
      <c r="W335" s="144">
        <f t="shared" si="38"/>
        <v>74</v>
      </c>
      <c r="X335" s="145">
        <f t="shared" si="39"/>
        <v>0</v>
      </c>
      <c r="Y335" s="146">
        <f t="shared" si="40"/>
        <v>150.5</v>
      </c>
      <c r="Z335" s="163">
        <f t="shared" si="41"/>
        <v>151</v>
      </c>
    </row>
    <row r="336" spans="1:26" x14ac:dyDescent="0.3">
      <c r="A336" s="31" t="s">
        <v>629</v>
      </c>
      <c r="B336" s="31" t="s">
        <v>224</v>
      </c>
      <c r="C336" s="31" t="s">
        <v>775</v>
      </c>
      <c r="D336" s="31">
        <v>90000176</v>
      </c>
      <c r="E336" s="138" t="s">
        <v>776</v>
      </c>
      <c r="F336" s="158">
        <v>55620892</v>
      </c>
      <c r="G336" s="138" t="s">
        <v>777</v>
      </c>
      <c r="H336" s="138" t="s">
        <v>778</v>
      </c>
      <c r="I336" s="148" t="s">
        <v>779</v>
      </c>
      <c r="J336" s="139">
        <v>13</v>
      </c>
      <c r="K336" s="140">
        <v>0</v>
      </c>
      <c r="L336" s="140">
        <v>56</v>
      </c>
      <c r="M336" s="140">
        <v>0</v>
      </c>
      <c r="N336" s="140">
        <v>0</v>
      </c>
      <c r="O336" s="140">
        <v>15</v>
      </c>
      <c r="P336" s="141">
        <v>1</v>
      </c>
      <c r="Q336" s="139">
        <v>0</v>
      </c>
      <c r="R336" s="140">
        <v>594</v>
      </c>
      <c r="S336" s="142">
        <v>118</v>
      </c>
      <c r="T336" s="143">
        <f t="shared" si="36"/>
        <v>1876</v>
      </c>
      <c r="U336" s="144">
        <v>625.4</v>
      </c>
      <c r="V336" s="144">
        <f t="shared" si="37"/>
        <v>0</v>
      </c>
      <c r="W336" s="144">
        <f t="shared" si="38"/>
        <v>1390.5</v>
      </c>
      <c r="X336" s="145">
        <f t="shared" si="39"/>
        <v>204</v>
      </c>
      <c r="Y336" s="146">
        <f t="shared" si="40"/>
        <v>4095.9</v>
      </c>
      <c r="Z336" s="163">
        <f t="shared" si="41"/>
        <v>4096</v>
      </c>
    </row>
    <row r="337" spans="1:26" x14ac:dyDescent="0.3">
      <c r="A337" s="31" t="s">
        <v>629</v>
      </c>
      <c r="B337" s="31" t="s">
        <v>224</v>
      </c>
      <c r="C337" s="31" t="s">
        <v>780</v>
      </c>
      <c r="D337" s="31">
        <v>34104691</v>
      </c>
      <c r="E337" s="138" t="s">
        <v>781</v>
      </c>
      <c r="F337" s="158">
        <v>37854950</v>
      </c>
      <c r="G337" s="138" t="s">
        <v>782</v>
      </c>
      <c r="H337" s="138" t="s">
        <v>632</v>
      </c>
      <c r="I337" s="148" t="s">
        <v>783</v>
      </c>
      <c r="J337" s="147">
        <v>2</v>
      </c>
      <c r="K337" s="138">
        <v>0</v>
      </c>
      <c r="L337" s="138">
        <v>8</v>
      </c>
      <c r="M337" s="138">
        <v>0</v>
      </c>
      <c r="N337" s="138">
        <v>0</v>
      </c>
      <c r="O337" s="138">
        <v>3</v>
      </c>
      <c r="P337" s="148">
        <v>0</v>
      </c>
      <c r="Q337" s="147">
        <v>0</v>
      </c>
      <c r="R337" s="138">
        <v>48</v>
      </c>
      <c r="S337" s="149">
        <v>0</v>
      </c>
      <c r="T337" s="150">
        <f t="shared" si="36"/>
        <v>268</v>
      </c>
      <c r="U337" s="151">
        <v>0</v>
      </c>
      <c r="V337" s="152">
        <f t="shared" si="37"/>
        <v>0</v>
      </c>
      <c r="W337" s="152">
        <f t="shared" si="38"/>
        <v>136.5</v>
      </c>
      <c r="X337" s="153">
        <f t="shared" si="39"/>
        <v>0</v>
      </c>
      <c r="Y337" s="154">
        <f t="shared" si="40"/>
        <v>404.5</v>
      </c>
      <c r="Z337" s="155">
        <f t="shared" si="41"/>
        <v>405</v>
      </c>
    </row>
    <row r="338" spans="1:26" x14ac:dyDescent="0.3">
      <c r="A338" s="31" t="s">
        <v>629</v>
      </c>
      <c r="B338" s="31" t="s">
        <v>224</v>
      </c>
      <c r="C338" s="31" t="s">
        <v>784</v>
      </c>
      <c r="D338" s="31">
        <v>90000195</v>
      </c>
      <c r="E338" s="138" t="s">
        <v>785</v>
      </c>
      <c r="F338" s="158">
        <v>37853899</v>
      </c>
      <c r="G338" s="138" t="s">
        <v>227</v>
      </c>
      <c r="H338" s="138" t="s">
        <v>637</v>
      </c>
      <c r="I338" s="148" t="s">
        <v>786</v>
      </c>
      <c r="J338" s="53">
        <v>3</v>
      </c>
      <c r="K338" s="52">
        <v>0</v>
      </c>
      <c r="L338" s="52">
        <v>16</v>
      </c>
      <c r="M338" s="52">
        <v>0</v>
      </c>
      <c r="N338" s="52">
        <v>0</v>
      </c>
      <c r="O338" s="52">
        <v>3</v>
      </c>
      <c r="P338" s="33">
        <v>1</v>
      </c>
      <c r="Q338" s="53">
        <v>0</v>
      </c>
      <c r="R338" s="52">
        <v>129</v>
      </c>
      <c r="S338" s="54">
        <v>120</v>
      </c>
      <c r="T338" s="55">
        <f t="shared" si="36"/>
        <v>536</v>
      </c>
      <c r="U338" s="47">
        <v>0</v>
      </c>
      <c r="V338" s="56">
        <f t="shared" si="37"/>
        <v>0</v>
      </c>
      <c r="W338" s="56">
        <f t="shared" si="38"/>
        <v>298.5</v>
      </c>
      <c r="X338" s="57">
        <f t="shared" si="39"/>
        <v>207</v>
      </c>
      <c r="Y338" s="58">
        <f t="shared" si="40"/>
        <v>1041.5</v>
      </c>
      <c r="Z338" s="59">
        <f t="shared" si="41"/>
        <v>1042</v>
      </c>
    </row>
    <row r="339" spans="1:26" x14ac:dyDescent="0.3">
      <c r="A339" s="31" t="s">
        <v>629</v>
      </c>
      <c r="B339" s="31" t="s">
        <v>224</v>
      </c>
      <c r="C339" s="31" t="s">
        <v>787</v>
      </c>
      <c r="D339" s="31">
        <v>90000342</v>
      </c>
      <c r="E339" s="138" t="s">
        <v>788</v>
      </c>
      <c r="F339" s="158">
        <v>30022754</v>
      </c>
      <c r="G339" s="138" t="s">
        <v>789</v>
      </c>
      <c r="H339" s="138" t="s">
        <v>397</v>
      </c>
      <c r="I339" s="148" t="s">
        <v>790</v>
      </c>
      <c r="J339" s="139">
        <v>9</v>
      </c>
      <c r="K339" s="140">
        <v>0</v>
      </c>
      <c r="L339" s="140">
        <v>15</v>
      </c>
      <c r="M339" s="140">
        <v>0</v>
      </c>
      <c r="N339" s="140">
        <v>4</v>
      </c>
      <c r="O339" s="140">
        <v>5</v>
      </c>
      <c r="P339" s="141">
        <v>1</v>
      </c>
      <c r="Q339" s="139">
        <v>31</v>
      </c>
      <c r="R339" s="140">
        <v>76</v>
      </c>
      <c r="S339" s="142">
        <v>44</v>
      </c>
      <c r="T339" s="143">
        <f t="shared" si="36"/>
        <v>502.5</v>
      </c>
      <c r="U339" s="144">
        <v>183.2</v>
      </c>
      <c r="V339" s="144">
        <f t="shared" si="37"/>
        <v>100.5</v>
      </c>
      <c r="W339" s="144">
        <f t="shared" si="38"/>
        <v>219.5</v>
      </c>
      <c r="X339" s="145">
        <f t="shared" si="39"/>
        <v>93</v>
      </c>
      <c r="Y339" s="146">
        <f t="shared" si="40"/>
        <v>1098.7</v>
      </c>
      <c r="Z339" s="163">
        <f t="shared" si="41"/>
        <v>1099</v>
      </c>
    </row>
    <row r="340" spans="1:26" x14ac:dyDescent="0.3">
      <c r="A340" s="31" t="s">
        <v>629</v>
      </c>
      <c r="B340" s="31" t="s">
        <v>224</v>
      </c>
      <c r="C340" s="31" t="s">
        <v>791</v>
      </c>
      <c r="D340" s="31">
        <v>35973820</v>
      </c>
      <c r="E340" s="138" t="s">
        <v>792</v>
      </c>
      <c r="F340" s="158">
        <v>37853163</v>
      </c>
      <c r="G340" s="138" t="s">
        <v>777</v>
      </c>
      <c r="H340" s="138" t="s">
        <v>673</v>
      </c>
      <c r="I340" s="148" t="s">
        <v>793</v>
      </c>
      <c r="J340" s="147">
        <v>9</v>
      </c>
      <c r="K340" s="138">
        <v>0</v>
      </c>
      <c r="L340" s="138">
        <v>24</v>
      </c>
      <c r="M340" s="138">
        <v>0</v>
      </c>
      <c r="N340" s="138">
        <v>0</v>
      </c>
      <c r="O340" s="138">
        <v>12</v>
      </c>
      <c r="P340" s="148">
        <v>1</v>
      </c>
      <c r="Q340" s="147">
        <v>0</v>
      </c>
      <c r="R340" s="138">
        <v>122</v>
      </c>
      <c r="S340" s="149">
        <v>13</v>
      </c>
      <c r="T340" s="150">
        <f t="shared" si="36"/>
        <v>804</v>
      </c>
      <c r="U340" s="151">
        <v>0</v>
      </c>
      <c r="V340" s="152">
        <f t="shared" si="37"/>
        <v>0</v>
      </c>
      <c r="W340" s="152">
        <f t="shared" si="38"/>
        <v>406</v>
      </c>
      <c r="X340" s="153">
        <f t="shared" si="39"/>
        <v>46.5</v>
      </c>
      <c r="Y340" s="154">
        <f t="shared" si="40"/>
        <v>1256.5</v>
      </c>
      <c r="Z340" s="155">
        <f t="shared" si="41"/>
        <v>1257</v>
      </c>
    </row>
    <row r="341" spans="1:26" x14ac:dyDescent="0.3">
      <c r="A341" s="31" t="s">
        <v>629</v>
      </c>
      <c r="B341" s="31" t="s">
        <v>224</v>
      </c>
      <c r="C341" s="31" t="s">
        <v>794</v>
      </c>
      <c r="D341" s="31">
        <v>45691908</v>
      </c>
      <c r="E341" s="138" t="s">
        <v>795</v>
      </c>
      <c r="F341" s="158">
        <v>42120411</v>
      </c>
      <c r="G341" s="138" t="s">
        <v>796</v>
      </c>
      <c r="H341" s="138" t="s">
        <v>637</v>
      </c>
      <c r="I341" s="148" t="s">
        <v>786</v>
      </c>
      <c r="J341" s="37">
        <v>0</v>
      </c>
      <c r="K341" s="32">
        <v>0</v>
      </c>
      <c r="L341" s="32">
        <v>0</v>
      </c>
      <c r="M341" s="32">
        <v>0</v>
      </c>
      <c r="N341" s="32">
        <v>0</v>
      </c>
      <c r="O341" s="32">
        <v>0</v>
      </c>
      <c r="P341" s="45">
        <v>0</v>
      </c>
      <c r="Q341" s="37">
        <v>0</v>
      </c>
      <c r="R341" s="32">
        <v>0</v>
      </c>
      <c r="S341" s="38">
        <v>0</v>
      </c>
      <c r="T341" s="46">
        <f t="shared" si="36"/>
        <v>0</v>
      </c>
      <c r="U341" s="125">
        <v>0</v>
      </c>
      <c r="V341" s="48">
        <f t="shared" si="37"/>
        <v>0</v>
      </c>
      <c r="W341" s="48">
        <f t="shared" si="38"/>
        <v>0</v>
      </c>
      <c r="X341" s="153">
        <f t="shared" si="39"/>
        <v>0</v>
      </c>
      <c r="Y341" s="154">
        <f t="shared" si="40"/>
        <v>0</v>
      </c>
      <c r="Z341" s="155">
        <f t="shared" si="41"/>
        <v>0</v>
      </c>
    </row>
    <row r="342" spans="1:26" x14ac:dyDescent="0.3">
      <c r="A342" s="31" t="s">
        <v>629</v>
      </c>
      <c r="B342" s="31" t="s">
        <v>224</v>
      </c>
      <c r="C342" s="31" t="s">
        <v>794</v>
      </c>
      <c r="D342" s="31">
        <v>45691908</v>
      </c>
      <c r="E342" s="138" t="s">
        <v>795</v>
      </c>
      <c r="F342" s="31">
        <v>42120420</v>
      </c>
      <c r="G342" s="138" t="s">
        <v>797</v>
      </c>
      <c r="H342" s="138" t="s">
        <v>637</v>
      </c>
      <c r="I342" s="148" t="s">
        <v>786</v>
      </c>
      <c r="J342" s="139">
        <v>6</v>
      </c>
      <c r="K342" s="140">
        <v>0</v>
      </c>
      <c r="L342" s="140">
        <v>21</v>
      </c>
      <c r="M342" s="140">
        <v>0</v>
      </c>
      <c r="N342" s="140">
        <v>0</v>
      </c>
      <c r="O342" s="140">
        <v>10</v>
      </c>
      <c r="P342" s="141">
        <v>0</v>
      </c>
      <c r="Q342" s="139">
        <v>0</v>
      </c>
      <c r="R342" s="140">
        <v>146</v>
      </c>
      <c r="S342" s="142">
        <v>0</v>
      </c>
      <c r="T342" s="143">
        <f t="shared" si="36"/>
        <v>703.5</v>
      </c>
      <c r="U342" s="144">
        <v>0</v>
      </c>
      <c r="V342" s="144">
        <f t="shared" si="37"/>
        <v>0</v>
      </c>
      <c r="W342" s="144">
        <f t="shared" si="38"/>
        <v>427</v>
      </c>
      <c r="X342" s="156">
        <f t="shared" si="39"/>
        <v>0</v>
      </c>
      <c r="Y342" s="157">
        <f t="shared" si="40"/>
        <v>1130.5</v>
      </c>
      <c r="Z342" s="506">
        <f t="shared" si="41"/>
        <v>1131</v>
      </c>
    </row>
    <row r="343" spans="1:26" x14ac:dyDescent="0.3">
      <c r="A343" s="31" t="s">
        <v>629</v>
      </c>
      <c r="B343" s="31" t="s">
        <v>224</v>
      </c>
      <c r="C343" s="31" t="s">
        <v>798</v>
      </c>
      <c r="D343" s="31">
        <v>50172891</v>
      </c>
      <c r="E343" s="138" t="s">
        <v>799</v>
      </c>
      <c r="F343" s="31">
        <v>42124956</v>
      </c>
      <c r="G343" s="32" t="s">
        <v>796</v>
      </c>
      <c r="H343" s="32" t="s">
        <v>632</v>
      </c>
      <c r="I343" s="45" t="s">
        <v>800</v>
      </c>
      <c r="J343" s="139">
        <v>7</v>
      </c>
      <c r="K343" s="140">
        <v>2</v>
      </c>
      <c r="L343" s="140">
        <v>17</v>
      </c>
      <c r="M343" s="140">
        <v>13</v>
      </c>
      <c r="N343" s="140">
        <v>3</v>
      </c>
      <c r="O343" s="140">
        <v>16</v>
      </c>
      <c r="P343" s="141">
        <v>1</v>
      </c>
      <c r="Q343" s="139">
        <v>79</v>
      </c>
      <c r="R343" s="140">
        <v>176</v>
      </c>
      <c r="S343" s="142">
        <v>46</v>
      </c>
      <c r="T343" s="143">
        <f t="shared" si="36"/>
        <v>569.5</v>
      </c>
      <c r="U343" s="144">
        <v>0</v>
      </c>
      <c r="V343" s="144">
        <f t="shared" si="37"/>
        <v>159</v>
      </c>
      <c r="W343" s="144">
        <f t="shared" si="38"/>
        <v>568</v>
      </c>
      <c r="X343" s="145">
        <f t="shared" si="39"/>
        <v>96</v>
      </c>
      <c r="Y343" s="146">
        <f t="shared" si="40"/>
        <v>1392.5</v>
      </c>
      <c r="Z343" s="163">
        <f t="shared" si="41"/>
        <v>1393</v>
      </c>
    </row>
    <row r="344" spans="1:26" x14ac:dyDescent="0.3">
      <c r="A344" s="31" t="s">
        <v>629</v>
      </c>
      <c r="B344" s="31" t="s">
        <v>224</v>
      </c>
      <c r="C344" s="31" t="s">
        <v>801</v>
      </c>
      <c r="D344" s="31">
        <v>50320840</v>
      </c>
      <c r="E344" s="138" t="s">
        <v>802</v>
      </c>
      <c r="F344" s="31">
        <v>37857134</v>
      </c>
      <c r="G344" s="32" t="s">
        <v>803</v>
      </c>
      <c r="H344" s="32" t="s">
        <v>632</v>
      </c>
      <c r="I344" s="45" t="s">
        <v>804</v>
      </c>
      <c r="J344" s="139">
        <v>4</v>
      </c>
      <c r="K344" s="140">
        <v>0</v>
      </c>
      <c r="L344" s="140">
        <v>15</v>
      </c>
      <c r="M344" s="140">
        <v>0</v>
      </c>
      <c r="N344" s="140">
        <v>0</v>
      </c>
      <c r="O344" s="140">
        <v>9</v>
      </c>
      <c r="P344" s="141">
        <v>1</v>
      </c>
      <c r="Q344" s="139">
        <v>0</v>
      </c>
      <c r="R344" s="140">
        <v>52</v>
      </c>
      <c r="S344" s="142">
        <v>3</v>
      </c>
      <c r="T344" s="143">
        <f t="shared" si="36"/>
        <v>502.5</v>
      </c>
      <c r="U344" s="144">
        <v>0</v>
      </c>
      <c r="V344" s="144">
        <f t="shared" si="37"/>
        <v>0</v>
      </c>
      <c r="W344" s="144">
        <f t="shared" si="38"/>
        <v>225.5</v>
      </c>
      <c r="X344" s="156">
        <f t="shared" si="39"/>
        <v>31.5</v>
      </c>
      <c r="Y344" s="157">
        <f t="shared" si="40"/>
        <v>759.5</v>
      </c>
      <c r="Z344" s="506">
        <f t="shared" si="41"/>
        <v>760</v>
      </c>
    </row>
    <row r="345" spans="1:26" x14ac:dyDescent="0.3">
      <c r="A345" s="164" t="s">
        <v>629</v>
      </c>
      <c r="B345" s="164" t="s">
        <v>175</v>
      </c>
      <c r="C345" s="165" t="s">
        <v>805</v>
      </c>
      <c r="D345" s="164">
        <v>308994</v>
      </c>
      <c r="E345" s="166" t="s">
        <v>806</v>
      </c>
      <c r="F345" s="164">
        <v>37863932</v>
      </c>
      <c r="G345" s="166" t="s">
        <v>807</v>
      </c>
      <c r="H345" s="167" t="s">
        <v>808</v>
      </c>
      <c r="I345" s="168" t="s">
        <v>809</v>
      </c>
      <c r="J345" s="139">
        <v>1</v>
      </c>
      <c r="K345" s="140">
        <v>0</v>
      </c>
      <c r="L345" s="140">
        <v>2</v>
      </c>
      <c r="M345" s="140">
        <v>0</v>
      </c>
      <c r="N345" s="140">
        <v>0</v>
      </c>
      <c r="O345" s="140">
        <v>1</v>
      </c>
      <c r="P345" s="141">
        <v>0</v>
      </c>
      <c r="Q345" s="139">
        <v>22</v>
      </c>
      <c r="R345" s="140">
        <v>0</v>
      </c>
      <c r="S345" s="142">
        <v>0</v>
      </c>
      <c r="T345" s="143">
        <f t="shared" si="36"/>
        <v>67</v>
      </c>
      <c r="U345" s="144">
        <v>0</v>
      </c>
      <c r="V345" s="144">
        <f t="shared" si="37"/>
        <v>33</v>
      </c>
      <c r="W345" s="144">
        <f t="shared" si="38"/>
        <v>13.5</v>
      </c>
      <c r="X345" s="145">
        <f t="shared" si="39"/>
        <v>0</v>
      </c>
      <c r="Y345" s="146">
        <f t="shared" si="40"/>
        <v>113.5</v>
      </c>
      <c r="Z345" s="163">
        <f t="shared" si="41"/>
        <v>114</v>
      </c>
    </row>
    <row r="346" spans="1:26" x14ac:dyDescent="0.3">
      <c r="A346" s="31" t="s">
        <v>810</v>
      </c>
      <c r="B346" s="31" t="s">
        <v>41</v>
      </c>
      <c r="C346" s="31" t="s">
        <v>811</v>
      </c>
      <c r="D346" s="31">
        <v>54132975</v>
      </c>
      <c r="E346" s="169" t="s">
        <v>812</v>
      </c>
      <c r="F346" s="31">
        <v>160563</v>
      </c>
      <c r="G346" s="169" t="s">
        <v>813</v>
      </c>
      <c r="H346" s="169" t="s">
        <v>814</v>
      </c>
      <c r="I346" s="170" t="s">
        <v>815</v>
      </c>
      <c r="J346" s="37">
        <v>28</v>
      </c>
      <c r="K346" s="32">
        <v>0</v>
      </c>
      <c r="L346" s="32">
        <v>64</v>
      </c>
      <c r="M346" s="32">
        <v>0</v>
      </c>
      <c r="N346" s="32">
        <v>10</v>
      </c>
      <c r="O346" s="32">
        <v>25</v>
      </c>
      <c r="P346" s="45">
        <v>2</v>
      </c>
      <c r="Q346" s="37">
        <v>79</v>
      </c>
      <c r="R346" s="32">
        <v>430</v>
      </c>
      <c r="S346" s="38">
        <v>70</v>
      </c>
      <c r="T346" s="46">
        <f t="shared" si="36"/>
        <v>2144</v>
      </c>
      <c r="U346" s="125">
        <v>509.5</v>
      </c>
      <c r="V346" s="48">
        <f t="shared" si="37"/>
        <v>253.5</v>
      </c>
      <c r="W346" s="48">
        <f t="shared" si="38"/>
        <v>1197.5</v>
      </c>
      <c r="X346" s="49">
        <f t="shared" si="39"/>
        <v>159</v>
      </c>
      <c r="Y346" s="43">
        <f t="shared" si="40"/>
        <v>4263.5</v>
      </c>
      <c r="Z346" s="50">
        <f t="shared" si="41"/>
        <v>4264</v>
      </c>
    </row>
    <row r="347" spans="1:26" x14ac:dyDescent="0.3">
      <c r="A347" s="31" t="s">
        <v>810</v>
      </c>
      <c r="B347" s="31" t="s">
        <v>41</v>
      </c>
      <c r="C347" s="31" t="s">
        <v>811</v>
      </c>
      <c r="D347" s="31">
        <v>54132975</v>
      </c>
      <c r="E347" s="169" t="s">
        <v>812</v>
      </c>
      <c r="F347" s="31">
        <v>160822</v>
      </c>
      <c r="G347" s="169" t="s">
        <v>816</v>
      </c>
      <c r="H347" s="169" t="s">
        <v>817</v>
      </c>
      <c r="I347" s="170" t="s">
        <v>818</v>
      </c>
      <c r="J347" s="37">
        <v>17</v>
      </c>
      <c r="K347" s="32">
        <v>0</v>
      </c>
      <c r="L347" s="32">
        <v>33</v>
      </c>
      <c r="M347" s="32">
        <v>0</v>
      </c>
      <c r="N347" s="32">
        <v>1</v>
      </c>
      <c r="O347" s="32">
        <v>16</v>
      </c>
      <c r="P347" s="45">
        <v>1</v>
      </c>
      <c r="Q347" s="37">
        <v>5</v>
      </c>
      <c r="R347" s="32">
        <v>312</v>
      </c>
      <c r="S347" s="38">
        <v>28</v>
      </c>
      <c r="T347" s="46">
        <f t="shared" si="36"/>
        <v>1105.5</v>
      </c>
      <c r="U347" s="125">
        <v>36.6</v>
      </c>
      <c r="V347" s="48">
        <f t="shared" si="37"/>
        <v>21</v>
      </c>
      <c r="W347" s="48">
        <f t="shared" si="38"/>
        <v>840</v>
      </c>
      <c r="X347" s="49">
        <f t="shared" si="39"/>
        <v>69</v>
      </c>
      <c r="Y347" s="43">
        <f t="shared" si="40"/>
        <v>2072.1</v>
      </c>
      <c r="Z347" s="50">
        <f t="shared" si="41"/>
        <v>2072</v>
      </c>
    </row>
    <row r="348" spans="1:26" x14ac:dyDescent="0.3">
      <c r="A348" s="31" t="s">
        <v>810</v>
      </c>
      <c r="B348" s="31" t="s">
        <v>41</v>
      </c>
      <c r="C348" s="31" t="s">
        <v>811</v>
      </c>
      <c r="D348" s="31">
        <v>54132975</v>
      </c>
      <c r="E348" s="169" t="s">
        <v>812</v>
      </c>
      <c r="F348" s="31">
        <v>493775</v>
      </c>
      <c r="G348" s="169" t="s">
        <v>529</v>
      </c>
      <c r="H348" s="169" t="s">
        <v>819</v>
      </c>
      <c r="I348" s="170" t="s">
        <v>820</v>
      </c>
      <c r="J348" s="37">
        <v>1</v>
      </c>
      <c r="K348" s="32">
        <v>0</v>
      </c>
      <c r="L348" s="32">
        <v>3</v>
      </c>
      <c r="M348" s="32">
        <v>0</v>
      </c>
      <c r="N348" s="32">
        <v>0</v>
      </c>
      <c r="O348" s="32">
        <v>1</v>
      </c>
      <c r="P348" s="45">
        <v>0</v>
      </c>
      <c r="Q348" s="37">
        <v>0</v>
      </c>
      <c r="R348" s="32">
        <v>7</v>
      </c>
      <c r="S348" s="38">
        <v>0</v>
      </c>
      <c r="T348" s="46">
        <f t="shared" si="36"/>
        <v>100.5</v>
      </c>
      <c r="U348" s="125">
        <v>10.18</v>
      </c>
      <c r="V348" s="48">
        <f t="shared" si="37"/>
        <v>0</v>
      </c>
      <c r="W348" s="48">
        <f t="shared" si="38"/>
        <v>27.5</v>
      </c>
      <c r="X348" s="49">
        <f t="shared" si="39"/>
        <v>0</v>
      </c>
      <c r="Y348" s="43">
        <f t="shared" si="40"/>
        <v>138.18</v>
      </c>
      <c r="Z348" s="50">
        <f t="shared" si="41"/>
        <v>138</v>
      </c>
    </row>
    <row r="349" spans="1:26" x14ac:dyDescent="0.3">
      <c r="A349" s="31" t="s">
        <v>810</v>
      </c>
      <c r="B349" s="31" t="s">
        <v>41</v>
      </c>
      <c r="C349" s="31" t="s">
        <v>811</v>
      </c>
      <c r="D349" s="31">
        <v>54132975</v>
      </c>
      <c r="E349" s="169" t="s">
        <v>812</v>
      </c>
      <c r="F349" s="31">
        <v>593125</v>
      </c>
      <c r="G349" s="169" t="s">
        <v>76</v>
      </c>
      <c r="H349" s="169" t="s">
        <v>821</v>
      </c>
      <c r="I349" s="170" t="s">
        <v>822</v>
      </c>
      <c r="J349" s="37">
        <v>2</v>
      </c>
      <c r="K349" s="32">
        <v>0</v>
      </c>
      <c r="L349" s="32">
        <v>5</v>
      </c>
      <c r="M349" s="32">
        <v>0</v>
      </c>
      <c r="N349" s="32">
        <v>0</v>
      </c>
      <c r="O349" s="32">
        <v>4</v>
      </c>
      <c r="P349" s="45">
        <v>0</v>
      </c>
      <c r="Q349" s="37">
        <v>0</v>
      </c>
      <c r="R349" s="32">
        <v>72</v>
      </c>
      <c r="S349" s="38">
        <v>0</v>
      </c>
      <c r="T349" s="46">
        <f t="shared" si="36"/>
        <v>167.5</v>
      </c>
      <c r="U349" s="125">
        <v>39</v>
      </c>
      <c r="V349" s="48">
        <f t="shared" si="37"/>
        <v>0</v>
      </c>
      <c r="W349" s="48">
        <f t="shared" si="38"/>
        <v>198</v>
      </c>
      <c r="X349" s="49">
        <f t="shared" si="39"/>
        <v>0</v>
      </c>
      <c r="Y349" s="43">
        <f t="shared" si="40"/>
        <v>404.5</v>
      </c>
      <c r="Z349" s="50">
        <f t="shared" si="41"/>
        <v>405</v>
      </c>
    </row>
    <row r="350" spans="1:26" x14ac:dyDescent="0.3">
      <c r="A350" s="31" t="s">
        <v>810</v>
      </c>
      <c r="B350" s="31" t="s">
        <v>41</v>
      </c>
      <c r="C350" s="31" t="s">
        <v>811</v>
      </c>
      <c r="D350" s="31">
        <v>54132975</v>
      </c>
      <c r="E350" s="169" t="s">
        <v>812</v>
      </c>
      <c r="F350" s="31">
        <v>627844</v>
      </c>
      <c r="G350" s="169" t="s">
        <v>823</v>
      </c>
      <c r="H350" s="169" t="s">
        <v>824</v>
      </c>
      <c r="I350" s="170" t="s">
        <v>825</v>
      </c>
      <c r="J350" s="37">
        <v>18</v>
      </c>
      <c r="K350" s="32">
        <v>0</v>
      </c>
      <c r="L350" s="32">
        <v>41</v>
      </c>
      <c r="M350" s="32">
        <v>0</v>
      </c>
      <c r="N350" s="32">
        <v>1</v>
      </c>
      <c r="O350" s="32">
        <v>18</v>
      </c>
      <c r="P350" s="45">
        <v>1</v>
      </c>
      <c r="Q350" s="37">
        <v>11</v>
      </c>
      <c r="R350" s="32">
        <v>376</v>
      </c>
      <c r="S350" s="38">
        <v>39</v>
      </c>
      <c r="T350" s="46">
        <f t="shared" si="36"/>
        <v>1373.5</v>
      </c>
      <c r="U350" s="125">
        <v>117.18</v>
      </c>
      <c r="V350" s="48">
        <f t="shared" si="37"/>
        <v>30</v>
      </c>
      <c r="W350" s="48">
        <f t="shared" si="38"/>
        <v>995</v>
      </c>
      <c r="X350" s="49">
        <f t="shared" si="39"/>
        <v>85.5</v>
      </c>
      <c r="Y350" s="43">
        <f t="shared" si="40"/>
        <v>2601.1800000000003</v>
      </c>
      <c r="Z350" s="50">
        <f t="shared" si="41"/>
        <v>2601</v>
      </c>
    </row>
    <row r="351" spans="1:26" x14ac:dyDescent="0.3">
      <c r="A351" s="31" t="s">
        <v>810</v>
      </c>
      <c r="B351" s="31" t="s">
        <v>41</v>
      </c>
      <c r="C351" s="31" t="s">
        <v>811</v>
      </c>
      <c r="D351" s="31">
        <v>54132975</v>
      </c>
      <c r="E351" s="169" t="s">
        <v>812</v>
      </c>
      <c r="F351" s="31">
        <v>36133442</v>
      </c>
      <c r="G351" s="169" t="s">
        <v>826</v>
      </c>
      <c r="H351" s="169" t="s">
        <v>827</v>
      </c>
      <c r="I351" s="170" t="s">
        <v>828</v>
      </c>
      <c r="J351" s="37">
        <v>1</v>
      </c>
      <c r="K351" s="32">
        <v>0</v>
      </c>
      <c r="L351" s="32">
        <v>3</v>
      </c>
      <c r="M351" s="32">
        <v>0</v>
      </c>
      <c r="N351" s="32">
        <v>0</v>
      </c>
      <c r="O351" s="32">
        <v>1</v>
      </c>
      <c r="P351" s="45">
        <v>0</v>
      </c>
      <c r="Q351" s="37">
        <v>0</v>
      </c>
      <c r="R351" s="32">
        <v>5</v>
      </c>
      <c r="S351" s="38">
        <v>0</v>
      </c>
      <c r="T351" s="46">
        <f t="shared" si="36"/>
        <v>100.5</v>
      </c>
      <c r="U351" s="125">
        <v>0</v>
      </c>
      <c r="V351" s="48">
        <f t="shared" si="37"/>
        <v>0</v>
      </c>
      <c r="W351" s="48">
        <f t="shared" si="38"/>
        <v>23.5</v>
      </c>
      <c r="X351" s="49">
        <f t="shared" si="39"/>
        <v>0</v>
      </c>
      <c r="Y351" s="43">
        <f t="shared" si="40"/>
        <v>124</v>
      </c>
      <c r="Z351" s="50">
        <f t="shared" si="41"/>
        <v>124</v>
      </c>
    </row>
    <row r="352" spans="1:26" x14ac:dyDescent="0.3">
      <c r="A352" s="31" t="s">
        <v>810</v>
      </c>
      <c r="B352" s="31" t="s">
        <v>41</v>
      </c>
      <c r="C352" s="31" t="s">
        <v>811</v>
      </c>
      <c r="D352" s="31">
        <v>54132975</v>
      </c>
      <c r="E352" s="32" t="s">
        <v>812</v>
      </c>
      <c r="F352" s="31">
        <v>36134252</v>
      </c>
      <c r="G352" s="32" t="s">
        <v>542</v>
      </c>
      <c r="H352" s="32" t="s">
        <v>827</v>
      </c>
      <c r="I352" s="45" t="s">
        <v>829</v>
      </c>
      <c r="J352" s="37">
        <v>0</v>
      </c>
      <c r="K352" s="32">
        <v>0</v>
      </c>
      <c r="L352" s="32">
        <v>0</v>
      </c>
      <c r="M352" s="32">
        <v>0</v>
      </c>
      <c r="N352" s="32">
        <v>0</v>
      </c>
      <c r="O352" s="32">
        <v>0</v>
      </c>
      <c r="P352" s="45">
        <v>0</v>
      </c>
      <c r="Q352" s="37">
        <v>0</v>
      </c>
      <c r="R352" s="32">
        <v>0</v>
      </c>
      <c r="S352" s="38">
        <v>0</v>
      </c>
      <c r="T352" s="46">
        <f t="shared" si="36"/>
        <v>0</v>
      </c>
      <c r="U352" s="125">
        <v>0</v>
      </c>
      <c r="V352" s="48">
        <f t="shared" si="37"/>
        <v>0</v>
      </c>
      <c r="W352" s="48">
        <f t="shared" si="38"/>
        <v>0</v>
      </c>
      <c r="X352" s="49">
        <f t="shared" si="39"/>
        <v>0</v>
      </c>
      <c r="Y352" s="43">
        <f t="shared" si="40"/>
        <v>0</v>
      </c>
      <c r="Z352" s="50">
        <f t="shared" si="41"/>
        <v>0</v>
      </c>
    </row>
    <row r="353" spans="1:26" x14ac:dyDescent="0.3">
      <c r="A353" s="31" t="s">
        <v>810</v>
      </c>
      <c r="B353" s="31" t="s">
        <v>41</v>
      </c>
      <c r="C353" s="31" t="s">
        <v>811</v>
      </c>
      <c r="D353" s="31">
        <v>54132975</v>
      </c>
      <c r="E353" s="169" t="s">
        <v>812</v>
      </c>
      <c r="F353" s="31">
        <v>36142131</v>
      </c>
      <c r="G353" s="169" t="s">
        <v>76</v>
      </c>
      <c r="H353" s="169" t="s">
        <v>199</v>
      </c>
      <c r="I353" s="170" t="s">
        <v>830</v>
      </c>
      <c r="J353" s="37">
        <v>2</v>
      </c>
      <c r="K353" s="32">
        <v>0</v>
      </c>
      <c r="L353" s="32">
        <v>4</v>
      </c>
      <c r="M353" s="32">
        <v>0</v>
      </c>
      <c r="N353" s="32">
        <v>0</v>
      </c>
      <c r="O353" s="32">
        <v>2</v>
      </c>
      <c r="P353" s="45">
        <v>0</v>
      </c>
      <c r="Q353" s="37">
        <v>0</v>
      </c>
      <c r="R353" s="32">
        <v>12</v>
      </c>
      <c r="S353" s="38">
        <v>0</v>
      </c>
      <c r="T353" s="46">
        <f t="shared" si="36"/>
        <v>134</v>
      </c>
      <c r="U353" s="125">
        <v>20.7</v>
      </c>
      <c r="V353" s="48">
        <f t="shared" si="37"/>
        <v>0</v>
      </c>
      <c r="W353" s="48">
        <f t="shared" si="38"/>
        <v>51</v>
      </c>
      <c r="X353" s="49">
        <f t="shared" si="39"/>
        <v>0</v>
      </c>
      <c r="Y353" s="43">
        <f t="shared" si="40"/>
        <v>205.7</v>
      </c>
      <c r="Z353" s="50">
        <f t="shared" si="41"/>
        <v>206</v>
      </c>
    </row>
    <row r="354" spans="1:26" x14ac:dyDescent="0.3">
      <c r="A354" s="31" t="s">
        <v>810</v>
      </c>
      <c r="B354" s="31" t="s">
        <v>41</v>
      </c>
      <c r="C354" s="31" t="s">
        <v>811</v>
      </c>
      <c r="D354" s="31">
        <v>54132975</v>
      </c>
      <c r="E354" s="169" t="s">
        <v>812</v>
      </c>
      <c r="F354" s="31">
        <v>36148563</v>
      </c>
      <c r="G354" s="169" t="s">
        <v>831</v>
      </c>
      <c r="H354" s="169" t="s">
        <v>199</v>
      </c>
      <c r="I354" s="170" t="s">
        <v>832</v>
      </c>
      <c r="J354" s="37">
        <v>12</v>
      </c>
      <c r="K354" s="32">
        <v>0</v>
      </c>
      <c r="L354" s="32">
        <v>33</v>
      </c>
      <c r="M354" s="32">
        <v>0</v>
      </c>
      <c r="N354" s="32">
        <v>2</v>
      </c>
      <c r="O354" s="32">
        <v>16</v>
      </c>
      <c r="P354" s="45">
        <v>1</v>
      </c>
      <c r="Q354" s="37">
        <v>3</v>
      </c>
      <c r="R354" s="32">
        <v>194</v>
      </c>
      <c r="S354" s="38">
        <v>53</v>
      </c>
      <c r="T354" s="46">
        <f t="shared" si="36"/>
        <v>1105.5</v>
      </c>
      <c r="U354" s="125">
        <v>143.69999999999999</v>
      </c>
      <c r="V354" s="48">
        <f t="shared" si="37"/>
        <v>31.5</v>
      </c>
      <c r="W354" s="48">
        <f t="shared" si="38"/>
        <v>604</v>
      </c>
      <c r="X354" s="49">
        <f t="shared" si="39"/>
        <v>106.5</v>
      </c>
      <c r="Y354" s="43">
        <f t="shared" si="40"/>
        <v>1991.2</v>
      </c>
      <c r="Z354" s="50">
        <f t="shared" si="41"/>
        <v>1991</v>
      </c>
    </row>
    <row r="355" spans="1:26" x14ac:dyDescent="0.3">
      <c r="A355" s="31" t="s">
        <v>810</v>
      </c>
      <c r="B355" s="31" t="s">
        <v>41</v>
      </c>
      <c r="C355" s="31" t="s">
        <v>811</v>
      </c>
      <c r="D355" s="31">
        <v>54132975</v>
      </c>
      <c r="E355" s="32" t="s">
        <v>812</v>
      </c>
      <c r="F355" s="31">
        <v>37982567</v>
      </c>
      <c r="G355" s="32" t="s">
        <v>63</v>
      </c>
      <c r="H355" s="32" t="s">
        <v>814</v>
      </c>
      <c r="I355" s="45" t="s">
        <v>833</v>
      </c>
      <c r="J355" s="37">
        <v>0</v>
      </c>
      <c r="K355" s="32">
        <v>0</v>
      </c>
      <c r="L355" s="32">
        <v>0</v>
      </c>
      <c r="M355" s="32">
        <v>0</v>
      </c>
      <c r="N355" s="32">
        <v>0</v>
      </c>
      <c r="O355" s="32">
        <v>0</v>
      </c>
      <c r="P355" s="45">
        <v>0</v>
      </c>
      <c r="Q355" s="37">
        <v>0</v>
      </c>
      <c r="R355" s="32">
        <v>0</v>
      </c>
      <c r="S355" s="38">
        <v>0</v>
      </c>
      <c r="T355" s="46">
        <f t="shared" si="36"/>
        <v>0</v>
      </c>
      <c r="U355" s="125">
        <v>0</v>
      </c>
      <c r="V355" s="48">
        <f t="shared" si="37"/>
        <v>0</v>
      </c>
      <c r="W355" s="48">
        <f t="shared" si="38"/>
        <v>0</v>
      </c>
      <c r="X355" s="49">
        <f t="shared" si="39"/>
        <v>0</v>
      </c>
      <c r="Y355" s="43">
        <f t="shared" si="40"/>
        <v>0</v>
      </c>
      <c r="Z355" s="50">
        <f t="shared" si="41"/>
        <v>0</v>
      </c>
    </row>
    <row r="356" spans="1:26" x14ac:dyDescent="0.3">
      <c r="A356" s="31" t="s">
        <v>810</v>
      </c>
      <c r="B356" s="31" t="s">
        <v>41</v>
      </c>
      <c r="C356" s="31" t="s">
        <v>811</v>
      </c>
      <c r="D356" s="31">
        <v>54132975</v>
      </c>
      <c r="E356" s="169" t="s">
        <v>812</v>
      </c>
      <c r="F356" s="31">
        <v>37982702</v>
      </c>
      <c r="G356" s="169" t="s">
        <v>76</v>
      </c>
      <c r="H356" s="169" t="s">
        <v>834</v>
      </c>
      <c r="I356" s="170" t="s">
        <v>835</v>
      </c>
      <c r="J356" s="37">
        <v>1</v>
      </c>
      <c r="K356" s="32">
        <v>0</v>
      </c>
      <c r="L356" s="32">
        <v>2</v>
      </c>
      <c r="M356" s="32">
        <v>0</v>
      </c>
      <c r="N356" s="32">
        <v>0</v>
      </c>
      <c r="O356" s="32">
        <v>1</v>
      </c>
      <c r="P356" s="45">
        <v>0</v>
      </c>
      <c r="Q356" s="37">
        <v>0</v>
      </c>
      <c r="R356" s="32">
        <v>5</v>
      </c>
      <c r="S356" s="38">
        <v>0</v>
      </c>
      <c r="T356" s="46">
        <f t="shared" si="36"/>
        <v>67</v>
      </c>
      <c r="U356" s="125">
        <v>1.68</v>
      </c>
      <c r="V356" s="48">
        <f t="shared" si="37"/>
        <v>0</v>
      </c>
      <c r="W356" s="48">
        <f t="shared" si="38"/>
        <v>23.5</v>
      </c>
      <c r="X356" s="49">
        <f t="shared" si="39"/>
        <v>0</v>
      </c>
      <c r="Y356" s="43">
        <f t="shared" si="40"/>
        <v>92.18</v>
      </c>
      <c r="Z356" s="50">
        <f t="shared" si="41"/>
        <v>92</v>
      </c>
    </row>
    <row r="357" spans="1:26" x14ac:dyDescent="0.3">
      <c r="A357" s="31" t="s">
        <v>810</v>
      </c>
      <c r="B357" s="31" t="s">
        <v>41</v>
      </c>
      <c r="C357" s="31" t="s">
        <v>811</v>
      </c>
      <c r="D357" s="31">
        <v>54132975</v>
      </c>
      <c r="E357" s="32" t="s">
        <v>812</v>
      </c>
      <c r="F357" s="31">
        <v>50593030</v>
      </c>
      <c r="G357" s="32" t="s">
        <v>76</v>
      </c>
      <c r="H357" s="32" t="s">
        <v>836</v>
      </c>
      <c r="I357" s="45" t="s">
        <v>837</v>
      </c>
      <c r="J357" s="37">
        <v>0</v>
      </c>
      <c r="K357" s="32">
        <v>0</v>
      </c>
      <c r="L357" s="32">
        <v>0</v>
      </c>
      <c r="M357" s="32">
        <v>0</v>
      </c>
      <c r="N357" s="32">
        <v>0</v>
      </c>
      <c r="O357" s="32">
        <v>0</v>
      </c>
      <c r="P357" s="45">
        <v>0</v>
      </c>
      <c r="Q357" s="37">
        <v>0</v>
      </c>
      <c r="R357" s="32">
        <v>0</v>
      </c>
      <c r="S357" s="38">
        <v>0</v>
      </c>
      <c r="T357" s="46">
        <f t="shared" si="36"/>
        <v>0</v>
      </c>
      <c r="U357" s="125">
        <v>0</v>
      </c>
      <c r="V357" s="48">
        <f t="shared" si="37"/>
        <v>0</v>
      </c>
      <c r="W357" s="48">
        <f t="shared" si="38"/>
        <v>0</v>
      </c>
      <c r="X357" s="49">
        <f t="shared" si="39"/>
        <v>0</v>
      </c>
      <c r="Y357" s="43">
        <f t="shared" si="40"/>
        <v>0</v>
      </c>
      <c r="Z357" s="50">
        <f t="shared" si="41"/>
        <v>0</v>
      </c>
    </row>
    <row r="358" spans="1:26" x14ac:dyDescent="0.3">
      <c r="A358" s="31" t="s">
        <v>810</v>
      </c>
      <c r="B358" s="31" t="s">
        <v>77</v>
      </c>
      <c r="C358" s="31" t="s">
        <v>838</v>
      </c>
      <c r="D358" s="31">
        <v>37808427</v>
      </c>
      <c r="E358" s="169" t="s">
        <v>839</v>
      </c>
      <c r="F358" s="31">
        <v>158518</v>
      </c>
      <c r="G358" s="169" t="s">
        <v>400</v>
      </c>
      <c r="H358" s="169" t="s">
        <v>840</v>
      </c>
      <c r="I358" s="170" t="s">
        <v>841</v>
      </c>
      <c r="J358" s="147">
        <v>15</v>
      </c>
      <c r="K358" s="138">
        <v>0</v>
      </c>
      <c r="L358" s="138">
        <v>57</v>
      </c>
      <c r="M358" s="138">
        <v>0</v>
      </c>
      <c r="N358" s="138">
        <v>0</v>
      </c>
      <c r="O358" s="138">
        <v>24</v>
      </c>
      <c r="P358" s="148">
        <v>1</v>
      </c>
      <c r="Q358" s="147">
        <v>0</v>
      </c>
      <c r="R358" s="138">
        <v>396</v>
      </c>
      <c r="S358" s="149">
        <v>58</v>
      </c>
      <c r="T358" s="46">
        <f t="shared" si="36"/>
        <v>1909.5</v>
      </c>
      <c r="U358" s="151">
        <v>96.64</v>
      </c>
      <c r="V358" s="48">
        <f t="shared" si="37"/>
        <v>0</v>
      </c>
      <c r="W358" s="48">
        <f t="shared" si="38"/>
        <v>1116</v>
      </c>
      <c r="X358" s="49">
        <f t="shared" si="39"/>
        <v>114</v>
      </c>
      <c r="Y358" s="43">
        <f t="shared" si="40"/>
        <v>3236.1400000000003</v>
      </c>
      <c r="Z358" s="50">
        <f t="shared" si="41"/>
        <v>3236</v>
      </c>
    </row>
    <row r="359" spans="1:26" x14ac:dyDescent="0.3">
      <c r="A359" s="31" t="s">
        <v>810</v>
      </c>
      <c r="B359" s="31" t="s">
        <v>77</v>
      </c>
      <c r="C359" s="31" t="s">
        <v>838</v>
      </c>
      <c r="D359" s="31">
        <v>37808427</v>
      </c>
      <c r="E359" s="169" t="s">
        <v>839</v>
      </c>
      <c r="F359" s="31">
        <v>158551</v>
      </c>
      <c r="G359" s="169" t="s">
        <v>400</v>
      </c>
      <c r="H359" s="169" t="s">
        <v>827</v>
      </c>
      <c r="I359" s="170" t="s">
        <v>828</v>
      </c>
      <c r="J359" s="147">
        <v>14</v>
      </c>
      <c r="K359" s="138">
        <v>7</v>
      </c>
      <c r="L359" s="138">
        <v>64</v>
      </c>
      <c r="M359" s="138">
        <v>16</v>
      </c>
      <c r="N359" s="138">
        <v>13</v>
      </c>
      <c r="O359" s="138">
        <v>21</v>
      </c>
      <c r="P359" s="148">
        <v>2</v>
      </c>
      <c r="Q359" s="147">
        <v>92</v>
      </c>
      <c r="R359" s="138">
        <v>470</v>
      </c>
      <c r="S359" s="149">
        <v>91</v>
      </c>
      <c r="T359" s="46">
        <f t="shared" si="36"/>
        <v>2144</v>
      </c>
      <c r="U359" s="151">
        <v>1027.0999999999999</v>
      </c>
      <c r="V359" s="48">
        <f t="shared" si="37"/>
        <v>313.5</v>
      </c>
      <c r="W359" s="48">
        <f t="shared" si="38"/>
        <v>1223.5</v>
      </c>
      <c r="X359" s="49">
        <f t="shared" si="39"/>
        <v>190.5</v>
      </c>
      <c r="Y359" s="43">
        <f t="shared" si="40"/>
        <v>4898.6000000000004</v>
      </c>
      <c r="Z359" s="50">
        <f t="shared" si="41"/>
        <v>4899</v>
      </c>
    </row>
    <row r="360" spans="1:26" x14ac:dyDescent="0.3">
      <c r="A360" s="31" t="s">
        <v>810</v>
      </c>
      <c r="B360" s="31" t="s">
        <v>77</v>
      </c>
      <c r="C360" s="31" t="s">
        <v>838</v>
      </c>
      <c r="D360" s="31">
        <v>37808427</v>
      </c>
      <c r="E360" s="169" t="s">
        <v>839</v>
      </c>
      <c r="F360" s="31">
        <v>158615</v>
      </c>
      <c r="G360" s="169" t="s">
        <v>63</v>
      </c>
      <c r="H360" s="169" t="s">
        <v>199</v>
      </c>
      <c r="I360" s="170" t="s">
        <v>842</v>
      </c>
      <c r="J360" s="147">
        <f>5+1</f>
        <v>6</v>
      </c>
      <c r="K360" s="138">
        <v>0</v>
      </c>
      <c r="L360" s="138">
        <f>19+2</f>
        <v>21</v>
      </c>
      <c r="M360" s="138">
        <v>0</v>
      </c>
      <c r="N360" s="138">
        <v>0</v>
      </c>
      <c r="O360" s="138">
        <f>6+2</f>
        <v>8</v>
      </c>
      <c r="P360" s="148">
        <v>1</v>
      </c>
      <c r="Q360" s="147">
        <v>0</v>
      </c>
      <c r="R360" s="138">
        <f>222+10</f>
        <v>232</v>
      </c>
      <c r="S360" s="149">
        <v>57</v>
      </c>
      <c r="T360" s="46">
        <f t="shared" si="36"/>
        <v>703.5</v>
      </c>
      <c r="U360" s="151">
        <f>176.3+24.6</f>
        <v>200.9</v>
      </c>
      <c r="V360" s="48">
        <f t="shared" si="37"/>
        <v>0</v>
      </c>
      <c r="W360" s="48">
        <f t="shared" si="38"/>
        <v>572</v>
      </c>
      <c r="X360" s="49">
        <f t="shared" si="39"/>
        <v>112.5</v>
      </c>
      <c r="Y360" s="43">
        <f t="shared" si="40"/>
        <v>1588.9</v>
      </c>
      <c r="Z360" s="50">
        <f t="shared" si="41"/>
        <v>1589</v>
      </c>
    </row>
    <row r="361" spans="1:26" x14ac:dyDescent="0.3">
      <c r="A361" s="31" t="s">
        <v>810</v>
      </c>
      <c r="B361" s="31" t="s">
        <v>77</v>
      </c>
      <c r="C361" s="31" t="s">
        <v>838</v>
      </c>
      <c r="D361" s="31">
        <v>37808427</v>
      </c>
      <c r="E361" s="169" t="s">
        <v>839</v>
      </c>
      <c r="F361" s="31">
        <v>158623</v>
      </c>
      <c r="G361" s="169" t="s">
        <v>156</v>
      </c>
      <c r="H361" s="169" t="s">
        <v>199</v>
      </c>
      <c r="I361" s="170" t="s">
        <v>843</v>
      </c>
      <c r="J361" s="147">
        <v>15</v>
      </c>
      <c r="K361" s="138">
        <v>0</v>
      </c>
      <c r="L361" s="138">
        <v>42</v>
      </c>
      <c r="M361" s="138">
        <v>0</v>
      </c>
      <c r="N361" s="138">
        <v>0</v>
      </c>
      <c r="O361" s="138">
        <v>18</v>
      </c>
      <c r="P361" s="148">
        <v>2</v>
      </c>
      <c r="Q361" s="147">
        <v>0</v>
      </c>
      <c r="R361" s="138">
        <v>296</v>
      </c>
      <c r="S361" s="149">
        <v>116</v>
      </c>
      <c r="T361" s="46">
        <f t="shared" si="36"/>
        <v>1407</v>
      </c>
      <c r="U361" s="151">
        <v>42.85</v>
      </c>
      <c r="V361" s="48">
        <f t="shared" si="37"/>
        <v>0</v>
      </c>
      <c r="W361" s="48">
        <f t="shared" si="38"/>
        <v>835</v>
      </c>
      <c r="X361" s="49">
        <f t="shared" si="39"/>
        <v>228</v>
      </c>
      <c r="Y361" s="43">
        <f t="shared" si="40"/>
        <v>2512.85</v>
      </c>
      <c r="Z361" s="50">
        <f t="shared" si="41"/>
        <v>2513</v>
      </c>
    </row>
    <row r="362" spans="1:26" x14ac:dyDescent="0.3">
      <c r="A362" s="31" t="s">
        <v>810</v>
      </c>
      <c r="B362" s="31" t="s">
        <v>77</v>
      </c>
      <c r="C362" s="31" t="s">
        <v>838</v>
      </c>
      <c r="D362" s="31">
        <v>37808427</v>
      </c>
      <c r="E362" s="169" t="s">
        <v>839</v>
      </c>
      <c r="F362" s="31">
        <v>160555</v>
      </c>
      <c r="G362" s="169" t="s">
        <v>47</v>
      </c>
      <c r="H362" s="169" t="s">
        <v>836</v>
      </c>
      <c r="I362" s="170" t="s">
        <v>844</v>
      </c>
      <c r="J362" s="147">
        <v>11</v>
      </c>
      <c r="K362" s="138">
        <v>0</v>
      </c>
      <c r="L362" s="138">
        <v>29</v>
      </c>
      <c r="M362" s="138">
        <v>0</v>
      </c>
      <c r="N362" s="138">
        <v>1</v>
      </c>
      <c r="O362" s="138">
        <v>13</v>
      </c>
      <c r="P362" s="148">
        <v>1</v>
      </c>
      <c r="Q362" s="147">
        <v>8</v>
      </c>
      <c r="R362" s="138">
        <v>241</v>
      </c>
      <c r="S362" s="149">
        <v>69</v>
      </c>
      <c r="T362" s="46">
        <f t="shared" si="36"/>
        <v>971.5</v>
      </c>
      <c r="U362" s="151">
        <v>152.02000000000001</v>
      </c>
      <c r="V362" s="48">
        <f t="shared" si="37"/>
        <v>25.5</v>
      </c>
      <c r="W362" s="48">
        <f t="shared" si="38"/>
        <v>657.5</v>
      </c>
      <c r="X362" s="49">
        <f t="shared" si="39"/>
        <v>130.5</v>
      </c>
      <c r="Y362" s="43">
        <f t="shared" si="40"/>
        <v>1937.02</v>
      </c>
      <c r="Z362" s="50">
        <f t="shared" si="41"/>
        <v>1937</v>
      </c>
    </row>
    <row r="363" spans="1:26" x14ac:dyDescent="0.3">
      <c r="A363" s="31" t="s">
        <v>810</v>
      </c>
      <c r="B363" s="31" t="s">
        <v>77</v>
      </c>
      <c r="C363" s="31" t="s">
        <v>838</v>
      </c>
      <c r="D363" s="31">
        <v>37808427</v>
      </c>
      <c r="E363" s="169" t="s">
        <v>839</v>
      </c>
      <c r="F363" s="31">
        <v>160571</v>
      </c>
      <c r="G363" s="169" t="s">
        <v>845</v>
      </c>
      <c r="H363" s="169" t="s">
        <v>840</v>
      </c>
      <c r="I363" s="170" t="s">
        <v>846</v>
      </c>
      <c r="J363" s="147">
        <v>18</v>
      </c>
      <c r="K363" s="138">
        <v>0</v>
      </c>
      <c r="L363" s="138">
        <v>39</v>
      </c>
      <c r="M363" s="138">
        <v>0</v>
      </c>
      <c r="N363" s="138">
        <v>1</v>
      </c>
      <c r="O363" s="138">
        <v>20</v>
      </c>
      <c r="P363" s="148">
        <v>1</v>
      </c>
      <c r="Q363" s="147">
        <v>15</v>
      </c>
      <c r="R363" s="138">
        <v>541</v>
      </c>
      <c r="S363" s="149">
        <v>189</v>
      </c>
      <c r="T363" s="46">
        <f t="shared" si="36"/>
        <v>1306.5</v>
      </c>
      <c r="U363" s="151">
        <v>503.8</v>
      </c>
      <c r="V363" s="48">
        <f t="shared" si="37"/>
        <v>36</v>
      </c>
      <c r="W363" s="48">
        <f t="shared" si="38"/>
        <v>1352</v>
      </c>
      <c r="X363" s="49">
        <f t="shared" si="39"/>
        <v>310.5</v>
      </c>
      <c r="Y363" s="43">
        <f t="shared" si="40"/>
        <v>3508.8</v>
      </c>
      <c r="Z363" s="50">
        <f t="shared" si="41"/>
        <v>3509</v>
      </c>
    </row>
    <row r="364" spans="1:26" x14ac:dyDescent="0.3">
      <c r="A364" s="31" t="s">
        <v>810</v>
      </c>
      <c r="B364" s="31" t="s">
        <v>77</v>
      </c>
      <c r="C364" s="31" t="s">
        <v>838</v>
      </c>
      <c r="D364" s="31">
        <v>37808427</v>
      </c>
      <c r="E364" s="169" t="s">
        <v>839</v>
      </c>
      <c r="F364" s="31">
        <v>160652</v>
      </c>
      <c r="G364" s="169" t="s">
        <v>47</v>
      </c>
      <c r="H364" s="169" t="s">
        <v>821</v>
      </c>
      <c r="I364" s="170" t="s">
        <v>847</v>
      </c>
      <c r="J364" s="147">
        <v>9</v>
      </c>
      <c r="K364" s="138">
        <v>0</v>
      </c>
      <c r="L364" s="138">
        <v>29</v>
      </c>
      <c r="M364" s="138">
        <v>0</v>
      </c>
      <c r="N364" s="138">
        <v>0</v>
      </c>
      <c r="O364" s="138">
        <v>11</v>
      </c>
      <c r="P364" s="148">
        <v>2</v>
      </c>
      <c r="Q364" s="147">
        <v>0</v>
      </c>
      <c r="R364" s="138">
        <v>246</v>
      </c>
      <c r="S364" s="149">
        <v>122</v>
      </c>
      <c r="T364" s="46">
        <f t="shared" si="36"/>
        <v>971.5</v>
      </c>
      <c r="U364" s="151">
        <v>294.85000000000002</v>
      </c>
      <c r="V364" s="48">
        <f t="shared" si="37"/>
        <v>0</v>
      </c>
      <c r="W364" s="48">
        <f t="shared" si="38"/>
        <v>640.5</v>
      </c>
      <c r="X364" s="49">
        <f t="shared" si="39"/>
        <v>237</v>
      </c>
      <c r="Y364" s="43">
        <f t="shared" si="40"/>
        <v>2143.85</v>
      </c>
      <c r="Z364" s="50">
        <f t="shared" si="41"/>
        <v>2144</v>
      </c>
    </row>
    <row r="365" spans="1:26" x14ac:dyDescent="0.3">
      <c r="A365" s="31" t="s">
        <v>810</v>
      </c>
      <c r="B365" s="31" t="s">
        <v>77</v>
      </c>
      <c r="C365" s="31" t="s">
        <v>838</v>
      </c>
      <c r="D365" s="31">
        <v>37808427</v>
      </c>
      <c r="E365" s="169" t="s">
        <v>839</v>
      </c>
      <c r="F365" s="31">
        <v>160661</v>
      </c>
      <c r="G365" s="169" t="s">
        <v>47</v>
      </c>
      <c r="H365" s="169" t="s">
        <v>848</v>
      </c>
      <c r="I365" s="170" t="s">
        <v>849</v>
      </c>
      <c r="J365" s="147">
        <v>10</v>
      </c>
      <c r="K365" s="138">
        <v>0</v>
      </c>
      <c r="L365" s="138">
        <v>37</v>
      </c>
      <c r="M365" s="138">
        <v>0</v>
      </c>
      <c r="N365" s="138">
        <v>0</v>
      </c>
      <c r="O365" s="138">
        <v>12</v>
      </c>
      <c r="P365" s="148">
        <v>1</v>
      </c>
      <c r="Q365" s="147">
        <v>0</v>
      </c>
      <c r="R365" s="138">
        <v>292</v>
      </c>
      <c r="S365" s="149">
        <v>84</v>
      </c>
      <c r="T365" s="46">
        <f t="shared" si="36"/>
        <v>1239.5</v>
      </c>
      <c r="U365" s="151">
        <v>400.35</v>
      </c>
      <c r="V365" s="48">
        <f t="shared" si="37"/>
        <v>0</v>
      </c>
      <c r="W365" s="48">
        <f t="shared" si="38"/>
        <v>746</v>
      </c>
      <c r="X365" s="49">
        <f t="shared" si="39"/>
        <v>153</v>
      </c>
      <c r="Y365" s="43">
        <f t="shared" si="40"/>
        <v>2538.85</v>
      </c>
      <c r="Z365" s="50">
        <f t="shared" si="41"/>
        <v>2539</v>
      </c>
    </row>
    <row r="366" spans="1:26" x14ac:dyDescent="0.3">
      <c r="A366" s="31" t="s">
        <v>810</v>
      </c>
      <c r="B366" s="31" t="s">
        <v>77</v>
      </c>
      <c r="C366" s="31" t="s">
        <v>838</v>
      </c>
      <c r="D366" s="31">
        <v>37808427</v>
      </c>
      <c r="E366" s="169" t="s">
        <v>839</v>
      </c>
      <c r="F366" s="31">
        <v>160679</v>
      </c>
      <c r="G366" s="169" t="s">
        <v>850</v>
      </c>
      <c r="H366" s="169" t="s">
        <v>819</v>
      </c>
      <c r="I366" s="170" t="s">
        <v>851</v>
      </c>
      <c r="J366" s="147">
        <v>11</v>
      </c>
      <c r="K366" s="138">
        <v>0</v>
      </c>
      <c r="L366" s="138">
        <v>26</v>
      </c>
      <c r="M366" s="138">
        <v>0</v>
      </c>
      <c r="N366" s="138">
        <v>2</v>
      </c>
      <c r="O366" s="138">
        <v>14</v>
      </c>
      <c r="P366" s="148">
        <v>1</v>
      </c>
      <c r="Q366" s="147">
        <v>17</v>
      </c>
      <c r="R366" s="138">
        <v>202</v>
      </c>
      <c r="S366" s="149">
        <v>41</v>
      </c>
      <c r="T366" s="46">
        <f t="shared" si="36"/>
        <v>871</v>
      </c>
      <c r="U366" s="151">
        <v>150.41</v>
      </c>
      <c r="V366" s="48">
        <f t="shared" si="37"/>
        <v>52.5</v>
      </c>
      <c r="W366" s="48">
        <f t="shared" si="38"/>
        <v>593</v>
      </c>
      <c r="X366" s="49">
        <f t="shared" si="39"/>
        <v>88.5</v>
      </c>
      <c r="Y366" s="43">
        <f t="shared" si="40"/>
        <v>1755.4099999999999</v>
      </c>
      <c r="Z366" s="50">
        <f t="shared" si="41"/>
        <v>1755</v>
      </c>
    </row>
    <row r="367" spans="1:26" x14ac:dyDescent="0.3">
      <c r="A367" s="31" t="s">
        <v>810</v>
      </c>
      <c r="B367" s="31" t="s">
        <v>77</v>
      </c>
      <c r="C367" s="31" t="s">
        <v>838</v>
      </c>
      <c r="D367" s="31">
        <v>37808427</v>
      </c>
      <c r="E367" s="169" t="s">
        <v>839</v>
      </c>
      <c r="F367" s="31">
        <v>160695</v>
      </c>
      <c r="G367" s="169" t="s">
        <v>852</v>
      </c>
      <c r="H367" s="169" t="s">
        <v>827</v>
      </c>
      <c r="I367" s="170" t="s">
        <v>853</v>
      </c>
      <c r="J367" s="147">
        <v>13</v>
      </c>
      <c r="K367" s="138">
        <v>0</v>
      </c>
      <c r="L367" s="138">
        <v>33</v>
      </c>
      <c r="M367" s="138">
        <v>0</v>
      </c>
      <c r="N367" s="138">
        <v>1</v>
      </c>
      <c r="O367" s="138">
        <v>14</v>
      </c>
      <c r="P367" s="148">
        <v>2</v>
      </c>
      <c r="Q367" s="147">
        <v>9</v>
      </c>
      <c r="R367" s="138">
        <v>206</v>
      </c>
      <c r="S367" s="149">
        <v>132</v>
      </c>
      <c r="T367" s="46">
        <f t="shared" si="36"/>
        <v>1105.5</v>
      </c>
      <c r="U367" s="151">
        <v>63.55</v>
      </c>
      <c r="V367" s="48">
        <f t="shared" si="37"/>
        <v>27</v>
      </c>
      <c r="W367" s="48">
        <f t="shared" si="38"/>
        <v>601</v>
      </c>
      <c r="X367" s="49">
        <f t="shared" si="39"/>
        <v>252</v>
      </c>
      <c r="Y367" s="43">
        <f t="shared" si="40"/>
        <v>2049.0500000000002</v>
      </c>
      <c r="Z367" s="50">
        <f t="shared" si="41"/>
        <v>2049</v>
      </c>
    </row>
    <row r="368" spans="1:26" x14ac:dyDescent="0.3">
      <c r="A368" s="31" t="s">
        <v>810</v>
      </c>
      <c r="B368" s="31" t="s">
        <v>77</v>
      </c>
      <c r="C368" s="31" t="s">
        <v>838</v>
      </c>
      <c r="D368" s="31">
        <v>37808427</v>
      </c>
      <c r="E368" s="169" t="s">
        <v>839</v>
      </c>
      <c r="F368" s="31">
        <v>160717</v>
      </c>
      <c r="G368" s="169" t="s">
        <v>81</v>
      </c>
      <c r="H368" s="169" t="s">
        <v>834</v>
      </c>
      <c r="I368" s="170" t="s">
        <v>854</v>
      </c>
      <c r="J368" s="147">
        <v>17</v>
      </c>
      <c r="K368" s="138">
        <v>0</v>
      </c>
      <c r="L368" s="138">
        <v>38</v>
      </c>
      <c r="M368" s="138">
        <v>0</v>
      </c>
      <c r="N368" s="138">
        <v>1</v>
      </c>
      <c r="O368" s="138">
        <v>22</v>
      </c>
      <c r="P368" s="148">
        <v>1</v>
      </c>
      <c r="Q368" s="147">
        <v>1</v>
      </c>
      <c r="R368" s="138">
        <v>397</v>
      </c>
      <c r="S368" s="149">
        <v>13</v>
      </c>
      <c r="T368" s="46">
        <f t="shared" si="36"/>
        <v>1273</v>
      </c>
      <c r="U368" s="151">
        <v>5.56</v>
      </c>
      <c r="V368" s="48">
        <f t="shared" si="37"/>
        <v>15</v>
      </c>
      <c r="W368" s="48">
        <f t="shared" si="38"/>
        <v>1091</v>
      </c>
      <c r="X368" s="49">
        <f t="shared" si="39"/>
        <v>46.5</v>
      </c>
      <c r="Y368" s="43">
        <f t="shared" si="40"/>
        <v>2431.06</v>
      </c>
      <c r="Z368" s="50">
        <f t="shared" si="41"/>
        <v>2431</v>
      </c>
    </row>
    <row r="369" spans="1:26" x14ac:dyDescent="0.3">
      <c r="A369" s="31" t="s">
        <v>810</v>
      </c>
      <c r="B369" s="31" t="s">
        <v>77</v>
      </c>
      <c r="C369" s="31" t="s">
        <v>838</v>
      </c>
      <c r="D369" s="31">
        <v>37808427</v>
      </c>
      <c r="E369" s="169" t="s">
        <v>839</v>
      </c>
      <c r="F369" s="31">
        <v>160776</v>
      </c>
      <c r="G369" s="169" t="s">
        <v>47</v>
      </c>
      <c r="H369" s="169" t="s">
        <v>855</v>
      </c>
      <c r="I369" s="170" t="s">
        <v>856</v>
      </c>
      <c r="J369" s="147">
        <v>9</v>
      </c>
      <c r="K369" s="138">
        <v>0</v>
      </c>
      <c r="L369" s="138">
        <v>15</v>
      </c>
      <c r="M369" s="138">
        <v>0</v>
      </c>
      <c r="N369" s="138">
        <v>1</v>
      </c>
      <c r="O369" s="138">
        <v>8</v>
      </c>
      <c r="P369" s="148">
        <v>0</v>
      </c>
      <c r="Q369" s="147">
        <v>8</v>
      </c>
      <c r="R369" s="138">
        <v>146</v>
      </c>
      <c r="S369" s="149">
        <v>0</v>
      </c>
      <c r="T369" s="46">
        <f t="shared" si="36"/>
        <v>502.5</v>
      </c>
      <c r="U369" s="151">
        <v>103.68</v>
      </c>
      <c r="V369" s="48">
        <f t="shared" si="37"/>
        <v>25.5</v>
      </c>
      <c r="W369" s="48">
        <f t="shared" si="38"/>
        <v>400</v>
      </c>
      <c r="X369" s="49">
        <f t="shared" si="39"/>
        <v>0</v>
      </c>
      <c r="Y369" s="43">
        <f t="shared" si="40"/>
        <v>1031.68</v>
      </c>
      <c r="Z369" s="50">
        <f t="shared" si="41"/>
        <v>1032</v>
      </c>
    </row>
    <row r="370" spans="1:26" x14ac:dyDescent="0.3">
      <c r="A370" s="31" t="s">
        <v>810</v>
      </c>
      <c r="B370" s="31" t="s">
        <v>77</v>
      </c>
      <c r="C370" s="31" t="s">
        <v>838</v>
      </c>
      <c r="D370" s="31">
        <v>37808427</v>
      </c>
      <c r="E370" s="169" t="s">
        <v>839</v>
      </c>
      <c r="F370" s="31">
        <v>160792</v>
      </c>
      <c r="G370" s="169" t="s">
        <v>47</v>
      </c>
      <c r="H370" s="169" t="s">
        <v>460</v>
      </c>
      <c r="I370" s="170" t="s">
        <v>857</v>
      </c>
      <c r="J370" s="147">
        <v>19</v>
      </c>
      <c r="K370" s="138">
        <v>0</v>
      </c>
      <c r="L370" s="138">
        <v>53</v>
      </c>
      <c r="M370" s="138">
        <v>0</v>
      </c>
      <c r="N370" s="138">
        <v>2</v>
      </c>
      <c r="O370" s="138">
        <v>17</v>
      </c>
      <c r="P370" s="148">
        <v>2</v>
      </c>
      <c r="Q370" s="147">
        <v>3</v>
      </c>
      <c r="R370" s="138">
        <v>377</v>
      </c>
      <c r="S370" s="149">
        <v>85</v>
      </c>
      <c r="T370" s="46">
        <f t="shared" si="36"/>
        <v>1775.5</v>
      </c>
      <c r="U370" s="151">
        <v>0</v>
      </c>
      <c r="V370" s="48">
        <f t="shared" si="37"/>
        <v>31.5</v>
      </c>
      <c r="W370" s="48">
        <f t="shared" si="38"/>
        <v>983.5</v>
      </c>
      <c r="X370" s="49">
        <f t="shared" si="39"/>
        <v>181.5</v>
      </c>
      <c r="Y370" s="43">
        <f t="shared" si="40"/>
        <v>2972</v>
      </c>
      <c r="Z370" s="50">
        <f t="shared" si="41"/>
        <v>2972</v>
      </c>
    </row>
    <row r="371" spans="1:26" x14ac:dyDescent="0.3">
      <c r="A371" s="31" t="s">
        <v>810</v>
      </c>
      <c r="B371" s="31" t="s">
        <v>77</v>
      </c>
      <c r="C371" s="31" t="s">
        <v>838</v>
      </c>
      <c r="D371" s="31">
        <v>37808427</v>
      </c>
      <c r="E371" s="169" t="s">
        <v>839</v>
      </c>
      <c r="F371" s="31">
        <v>160849</v>
      </c>
      <c r="G371" s="169" t="s">
        <v>47</v>
      </c>
      <c r="H371" s="169" t="s">
        <v>858</v>
      </c>
      <c r="I371" s="170" t="s">
        <v>859</v>
      </c>
      <c r="J371" s="147">
        <v>5</v>
      </c>
      <c r="K371" s="138">
        <v>0</v>
      </c>
      <c r="L371" s="138">
        <v>10</v>
      </c>
      <c r="M371" s="138">
        <v>0</v>
      </c>
      <c r="N371" s="138">
        <v>0</v>
      </c>
      <c r="O371" s="138">
        <v>5</v>
      </c>
      <c r="P371" s="148">
        <v>0</v>
      </c>
      <c r="Q371" s="147">
        <v>0</v>
      </c>
      <c r="R371" s="138">
        <v>117</v>
      </c>
      <c r="S371" s="149">
        <v>0</v>
      </c>
      <c r="T371" s="46">
        <f t="shared" si="36"/>
        <v>335</v>
      </c>
      <c r="U371" s="151">
        <v>83.94</v>
      </c>
      <c r="V371" s="48">
        <f t="shared" si="37"/>
        <v>0</v>
      </c>
      <c r="W371" s="48">
        <f t="shared" si="38"/>
        <v>301.5</v>
      </c>
      <c r="X371" s="49">
        <f t="shared" si="39"/>
        <v>0</v>
      </c>
      <c r="Y371" s="43">
        <f t="shared" si="40"/>
        <v>720.44</v>
      </c>
      <c r="Z371" s="50">
        <f t="shared" si="41"/>
        <v>720</v>
      </c>
    </row>
    <row r="372" spans="1:26" x14ac:dyDescent="0.3">
      <c r="A372" s="31" t="s">
        <v>810</v>
      </c>
      <c r="B372" s="31" t="s">
        <v>77</v>
      </c>
      <c r="C372" s="31" t="s">
        <v>838</v>
      </c>
      <c r="D372" s="31">
        <v>37808427</v>
      </c>
      <c r="E372" s="169" t="s">
        <v>839</v>
      </c>
      <c r="F372" s="31">
        <v>160890</v>
      </c>
      <c r="G372" s="169" t="s">
        <v>47</v>
      </c>
      <c r="H372" s="169" t="s">
        <v>199</v>
      </c>
      <c r="I372" s="170" t="s">
        <v>860</v>
      </c>
      <c r="J372" s="147">
        <v>16</v>
      </c>
      <c r="K372" s="138">
        <v>0</v>
      </c>
      <c r="L372" s="138">
        <v>36</v>
      </c>
      <c r="M372" s="138">
        <v>0</v>
      </c>
      <c r="N372" s="138">
        <v>0</v>
      </c>
      <c r="O372" s="138">
        <v>16</v>
      </c>
      <c r="P372" s="148">
        <v>1</v>
      </c>
      <c r="Q372" s="147">
        <v>0</v>
      </c>
      <c r="R372" s="138">
        <v>320</v>
      </c>
      <c r="S372" s="149">
        <v>94</v>
      </c>
      <c r="T372" s="46">
        <f t="shared" si="36"/>
        <v>1206</v>
      </c>
      <c r="U372" s="151">
        <v>239</v>
      </c>
      <c r="V372" s="48">
        <f t="shared" si="37"/>
        <v>0</v>
      </c>
      <c r="W372" s="48">
        <f t="shared" si="38"/>
        <v>856</v>
      </c>
      <c r="X372" s="49">
        <f t="shared" si="39"/>
        <v>168</v>
      </c>
      <c r="Y372" s="43">
        <f t="shared" si="40"/>
        <v>2469</v>
      </c>
      <c r="Z372" s="50">
        <f t="shared" si="41"/>
        <v>2469</v>
      </c>
    </row>
    <row r="373" spans="1:26" x14ac:dyDescent="0.3">
      <c r="A373" s="31" t="s">
        <v>810</v>
      </c>
      <c r="B373" s="31" t="s">
        <v>77</v>
      </c>
      <c r="C373" s="31" t="s">
        <v>838</v>
      </c>
      <c r="D373" s="31">
        <v>37808427</v>
      </c>
      <c r="E373" s="169" t="s">
        <v>839</v>
      </c>
      <c r="F373" s="31">
        <v>160903</v>
      </c>
      <c r="G373" s="169" t="s">
        <v>47</v>
      </c>
      <c r="H373" s="169" t="s">
        <v>199</v>
      </c>
      <c r="I373" s="170" t="s">
        <v>861</v>
      </c>
      <c r="J373" s="147">
        <v>17</v>
      </c>
      <c r="K373" s="138">
        <v>0</v>
      </c>
      <c r="L373" s="138">
        <v>42</v>
      </c>
      <c r="M373" s="138">
        <v>0</v>
      </c>
      <c r="N373" s="138">
        <v>0</v>
      </c>
      <c r="O373" s="138">
        <v>13</v>
      </c>
      <c r="P373" s="148">
        <v>2</v>
      </c>
      <c r="Q373" s="147">
        <v>0</v>
      </c>
      <c r="R373" s="138">
        <v>432</v>
      </c>
      <c r="S373" s="149">
        <v>93</v>
      </c>
      <c r="T373" s="46">
        <f t="shared" si="36"/>
        <v>1407</v>
      </c>
      <c r="U373" s="151">
        <v>0</v>
      </c>
      <c r="V373" s="48">
        <f t="shared" si="37"/>
        <v>0</v>
      </c>
      <c r="W373" s="48">
        <f t="shared" si="38"/>
        <v>1039.5</v>
      </c>
      <c r="X373" s="49">
        <f t="shared" si="39"/>
        <v>193.5</v>
      </c>
      <c r="Y373" s="43">
        <f t="shared" si="40"/>
        <v>2640</v>
      </c>
      <c r="Z373" s="50">
        <f t="shared" si="41"/>
        <v>2640</v>
      </c>
    </row>
    <row r="374" spans="1:26" x14ac:dyDescent="0.3">
      <c r="A374" s="31" t="s">
        <v>810</v>
      </c>
      <c r="B374" s="31" t="s">
        <v>77</v>
      </c>
      <c r="C374" s="31" t="s">
        <v>838</v>
      </c>
      <c r="D374" s="31">
        <v>37808427</v>
      </c>
      <c r="E374" s="169" t="s">
        <v>839</v>
      </c>
      <c r="F374" s="31">
        <v>161551</v>
      </c>
      <c r="G374" s="169" t="s">
        <v>122</v>
      </c>
      <c r="H374" s="169" t="s">
        <v>460</v>
      </c>
      <c r="I374" s="170" t="s">
        <v>862</v>
      </c>
      <c r="J374" s="147">
        <v>17</v>
      </c>
      <c r="K374" s="138">
        <v>0</v>
      </c>
      <c r="L374" s="138">
        <v>65</v>
      </c>
      <c r="M374" s="138">
        <v>0</v>
      </c>
      <c r="N374" s="138">
        <v>0</v>
      </c>
      <c r="O374" s="138">
        <v>29</v>
      </c>
      <c r="P374" s="148">
        <v>2</v>
      </c>
      <c r="Q374" s="147">
        <v>0</v>
      </c>
      <c r="R374" s="138">
        <v>424</v>
      </c>
      <c r="S374" s="149">
        <v>117</v>
      </c>
      <c r="T374" s="46">
        <f t="shared" si="36"/>
        <v>2177.5</v>
      </c>
      <c r="U374" s="151">
        <v>1337.2</v>
      </c>
      <c r="V374" s="48">
        <f t="shared" si="37"/>
        <v>0</v>
      </c>
      <c r="W374" s="48">
        <f t="shared" si="38"/>
        <v>1239.5</v>
      </c>
      <c r="X374" s="49">
        <f t="shared" si="39"/>
        <v>229.5</v>
      </c>
      <c r="Y374" s="43">
        <f t="shared" si="40"/>
        <v>4983.7</v>
      </c>
      <c r="Z374" s="50">
        <f t="shared" si="41"/>
        <v>4984</v>
      </c>
    </row>
    <row r="375" spans="1:26" x14ac:dyDescent="0.3">
      <c r="A375" s="31" t="s">
        <v>810</v>
      </c>
      <c r="B375" s="31" t="s">
        <v>77</v>
      </c>
      <c r="C375" s="31" t="s">
        <v>838</v>
      </c>
      <c r="D375" s="31">
        <v>37808427</v>
      </c>
      <c r="E375" s="169" t="s">
        <v>839</v>
      </c>
      <c r="F375" s="31">
        <v>161578</v>
      </c>
      <c r="G375" s="169" t="s">
        <v>449</v>
      </c>
      <c r="H375" s="169" t="s">
        <v>827</v>
      </c>
      <c r="I375" s="170" t="s">
        <v>863</v>
      </c>
      <c r="J375" s="147">
        <v>7</v>
      </c>
      <c r="K375" s="138">
        <v>0</v>
      </c>
      <c r="L375" s="138">
        <v>35</v>
      </c>
      <c r="M375" s="138">
        <v>0</v>
      </c>
      <c r="N375" s="138">
        <v>0</v>
      </c>
      <c r="O375" s="138">
        <v>10</v>
      </c>
      <c r="P375" s="148">
        <v>1</v>
      </c>
      <c r="Q375" s="147">
        <v>0</v>
      </c>
      <c r="R375" s="138">
        <v>339</v>
      </c>
      <c r="S375" s="149">
        <v>80</v>
      </c>
      <c r="T375" s="46">
        <f t="shared" si="36"/>
        <v>1172.5</v>
      </c>
      <c r="U375" s="151">
        <v>44.1</v>
      </c>
      <c r="V375" s="48">
        <f t="shared" si="37"/>
        <v>0</v>
      </c>
      <c r="W375" s="48">
        <f t="shared" si="38"/>
        <v>813</v>
      </c>
      <c r="X375" s="49">
        <f t="shared" si="39"/>
        <v>147</v>
      </c>
      <c r="Y375" s="43">
        <f t="shared" si="40"/>
        <v>2176.6</v>
      </c>
      <c r="Z375" s="50">
        <f t="shared" si="41"/>
        <v>2177</v>
      </c>
    </row>
    <row r="376" spans="1:26" x14ac:dyDescent="0.3">
      <c r="A376" s="31" t="s">
        <v>810</v>
      </c>
      <c r="B376" s="31" t="s">
        <v>77</v>
      </c>
      <c r="C376" s="31" t="s">
        <v>838</v>
      </c>
      <c r="D376" s="31">
        <v>37808427</v>
      </c>
      <c r="E376" s="169" t="s">
        <v>839</v>
      </c>
      <c r="F376" s="31">
        <v>161691</v>
      </c>
      <c r="G376" s="169" t="s">
        <v>684</v>
      </c>
      <c r="H376" s="169" t="s">
        <v>199</v>
      </c>
      <c r="I376" s="170" t="s">
        <v>864</v>
      </c>
      <c r="J376" s="147">
        <v>12</v>
      </c>
      <c r="K376" s="138">
        <v>0</v>
      </c>
      <c r="L376" s="138">
        <v>65</v>
      </c>
      <c r="M376" s="138">
        <v>0</v>
      </c>
      <c r="N376" s="138">
        <v>0</v>
      </c>
      <c r="O376" s="138">
        <v>18</v>
      </c>
      <c r="P376" s="148">
        <v>2</v>
      </c>
      <c r="Q376" s="147">
        <v>0</v>
      </c>
      <c r="R376" s="138">
        <v>280</v>
      </c>
      <c r="S376" s="149">
        <v>423</v>
      </c>
      <c r="T376" s="46">
        <f t="shared" si="36"/>
        <v>2177.5</v>
      </c>
      <c r="U376" s="151">
        <v>512.45000000000005</v>
      </c>
      <c r="V376" s="48">
        <f t="shared" si="37"/>
        <v>0</v>
      </c>
      <c r="W376" s="48">
        <f t="shared" si="38"/>
        <v>803</v>
      </c>
      <c r="X376" s="49">
        <f t="shared" si="39"/>
        <v>688.5</v>
      </c>
      <c r="Y376" s="43">
        <f t="shared" si="40"/>
        <v>4181.45</v>
      </c>
      <c r="Z376" s="50">
        <f t="shared" si="41"/>
        <v>4181</v>
      </c>
    </row>
    <row r="377" spans="1:26" x14ac:dyDescent="0.3">
      <c r="A377" s="31" t="s">
        <v>810</v>
      </c>
      <c r="B377" s="31" t="s">
        <v>77</v>
      </c>
      <c r="C377" s="31" t="s">
        <v>838</v>
      </c>
      <c r="D377" s="31">
        <v>37808427</v>
      </c>
      <c r="E377" s="169" t="s">
        <v>839</v>
      </c>
      <c r="F377" s="31">
        <v>162043</v>
      </c>
      <c r="G377" s="169" t="s">
        <v>865</v>
      </c>
      <c r="H377" s="169" t="s">
        <v>814</v>
      </c>
      <c r="I377" s="170" t="s">
        <v>866</v>
      </c>
      <c r="J377" s="147">
        <v>10</v>
      </c>
      <c r="K377" s="138">
        <v>0</v>
      </c>
      <c r="L377" s="138">
        <v>42</v>
      </c>
      <c r="M377" s="138">
        <v>0</v>
      </c>
      <c r="N377" s="138">
        <v>1</v>
      </c>
      <c r="O377" s="138">
        <v>12</v>
      </c>
      <c r="P377" s="148">
        <v>2</v>
      </c>
      <c r="Q377" s="147">
        <v>2</v>
      </c>
      <c r="R377" s="138">
        <v>354</v>
      </c>
      <c r="S377" s="149">
        <v>132</v>
      </c>
      <c r="T377" s="46">
        <f t="shared" si="36"/>
        <v>1407</v>
      </c>
      <c r="U377" s="151">
        <v>296.39999999999998</v>
      </c>
      <c r="V377" s="48">
        <f t="shared" si="37"/>
        <v>16.5</v>
      </c>
      <c r="W377" s="48">
        <f t="shared" si="38"/>
        <v>870</v>
      </c>
      <c r="X377" s="49">
        <f t="shared" si="39"/>
        <v>252</v>
      </c>
      <c r="Y377" s="43">
        <f t="shared" si="40"/>
        <v>2841.9</v>
      </c>
      <c r="Z377" s="50">
        <f t="shared" si="41"/>
        <v>2842</v>
      </c>
    </row>
    <row r="378" spans="1:26" x14ac:dyDescent="0.3">
      <c r="A378" s="31" t="s">
        <v>810</v>
      </c>
      <c r="B378" s="31" t="s">
        <v>77</v>
      </c>
      <c r="C378" s="31" t="s">
        <v>838</v>
      </c>
      <c r="D378" s="31">
        <v>37808427</v>
      </c>
      <c r="E378" s="169" t="s">
        <v>839</v>
      </c>
      <c r="F378" s="31">
        <v>162051</v>
      </c>
      <c r="G378" s="169" t="s">
        <v>126</v>
      </c>
      <c r="H378" s="169" t="s">
        <v>840</v>
      </c>
      <c r="I378" s="170" t="s">
        <v>867</v>
      </c>
      <c r="J378" s="147">
        <v>9</v>
      </c>
      <c r="K378" s="138">
        <v>0</v>
      </c>
      <c r="L378" s="138">
        <v>41</v>
      </c>
      <c r="M378" s="138">
        <v>0</v>
      </c>
      <c r="N378" s="138">
        <v>1</v>
      </c>
      <c r="O378" s="138">
        <v>9</v>
      </c>
      <c r="P378" s="148">
        <v>1</v>
      </c>
      <c r="Q378" s="147">
        <v>7</v>
      </c>
      <c r="R378" s="138">
        <v>264</v>
      </c>
      <c r="S378" s="149">
        <v>81</v>
      </c>
      <c r="T378" s="46">
        <f t="shared" si="36"/>
        <v>1373.5</v>
      </c>
      <c r="U378" s="151">
        <v>0</v>
      </c>
      <c r="V378" s="48">
        <f t="shared" si="37"/>
        <v>24</v>
      </c>
      <c r="W378" s="48">
        <f t="shared" si="38"/>
        <v>649.5</v>
      </c>
      <c r="X378" s="49">
        <f t="shared" si="39"/>
        <v>148.5</v>
      </c>
      <c r="Y378" s="43">
        <f t="shared" si="40"/>
        <v>2195.5</v>
      </c>
      <c r="Z378" s="50">
        <f t="shared" si="41"/>
        <v>2196</v>
      </c>
    </row>
    <row r="379" spans="1:26" x14ac:dyDescent="0.3">
      <c r="A379" s="31" t="s">
        <v>810</v>
      </c>
      <c r="B379" s="31" t="s">
        <v>77</v>
      </c>
      <c r="C379" s="31" t="s">
        <v>838</v>
      </c>
      <c r="D379" s="31">
        <v>37808427</v>
      </c>
      <c r="E379" s="169" t="s">
        <v>839</v>
      </c>
      <c r="F379" s="31">
        <v>162078</v>
      </c>
      <c r="G379" s="169" t="s">
        <v>126</v>
      </c>
      <c r="H379" s="169" t="s">
        <v>827</v>
      </c>
      <c r="I379" s="170" t="s">
        <v>868</v>
      </c>
      <c r="J379" s="147">
        <v>5</v>
      </c>
      <c r="K379" s="138">
        <v>0</v>
      </c>
      <c r="L379" s="138">
        <v>35</v>
      </c>
      <c r="M379" s="138">
        <v>0</v>
      </c>
      <c r="N379" s="138">
        <v>0</v>
      </c>
      <c r="O379" s="138">
        <v>4</v>
      </c>
      <c r="P379" s="148">
        <v>2</v>
      </c>
      <c r="Q379" s="147">
        <v>0</v>
      </c>
      <c r="R379" s="138">
        <v>110</v>
      </c>
      <c r="S379" s="149">
        <v>155</v>
      </c>
      <c r="T379" s="46">
        <f t="shared" si="36"/>
        <v>1172.5</v>
      </c>
      <c r="U379" s="151">
        <v>302.38</v>
      </c>
      <c r="V379" s="48">
        <f t="shared" si="37"/>
        <v>0</v>
      </c>
      <c r="W379" s="48">
        <f t="shared" si="38"/>
        <v>274</v>
      </c>
      <c r="X379" s="49">
        <f t="shared" si="39"/>
        <v>286.5</v>
      </c>
      <c r="Y379" s="43">
        <f t="shared" si="40"/>
        <v>2035.38</v>
      </c>
      <c r="Z379" s="50">
        <f t="shared" si="41"/>
        <v>2035</v>
      </c>
    </row>
    <row r="380" spans="1:26" x14ac:dyDescent="0.3">
      <c r="A380" s="31" t="s">
        <v>810</v>
      </c>
      <c r="B380" s="31" t="s">
        <v>77</v>
      </c>
      <c r="C380" s="31" t="s">
        <v>838</v>
      </c>
      <c r="D380" s="31">
        <v>37808427</v>
      </c>
      <c r="E380" s="169" t="s">
        <v>839</v>
      </c>
      <c r="F380" s="31">
        <v>162124</v>
      </c>
      <c r="G380" s="169" t="s">
        <v>126</v>
      </c>
      <c r="H380" s="169" t="s">
        <v>199</v>
      </c>
      <c r="I380" s="170" t="s">
        <v>869</v>
      </c>
      <c r="J380" s="147">
        <v>6</v>
      </c>
      <c r="K380" s="138">
        <v>0</v>
      </c>
      <c r="L380" s="138">
        <v>18</v>
      </c>
      <c r="M380" s="138">
        <v>0</v>
      </c>
      <c r="N380" s="138">
        <v>1</v>
      </c>
      <c r="O380" s="138">
        <v>7</v>
      </c>
      <c r="P380" s="148">
        <v>0</v>
      </c>
      <c r="Q380" s="147">
        <v>7</v>
      </c>
      <c r="R380" s="138">
        <v>148</v>
      </c>
      <c r="S380" s="149">
        <v>0</v>
      </c>
      <c r="T380" s="46">
        <f t="shared" si="36"/>
        <v>603</v>
      </c>
      <c r="U380" s="151">
        <v>0</v>
      </c>
      <c r="V380" s="48">
        <f t="shared" si="37"/>
        <v>24</v>
      </c>
      <c r="W380" s="48">
        <f t="shared" si="38"/>
        <v>390.5</v>
      </c>
      <c r="X380" s="49">
        <f t="shared" si="39"/>
        <v>0</v>
      </c>
      <c r="Y380" s="43">
        <f t="shared" si="40"/>
        <v>1017.5</v>
      </c>
      <c r="Z380" s="50">
        <f t="shared" si="41"/>
        <v>1018</v>
      </c>
    </row>
    <row r="381" spans="1:26" x14ac:dyDescent="0.3">
      <c r="A381" s="31" t="s">
        <v>810</v>
      </c>
      <c r="B381" s="31" t="s">
        <v>77</v>
      </c>
      <c r="C381" s="31" t="s">
        <v>838</v>
      </c>
      <c r="D381" s="31">
        <v>37808427</v>
      </c>
      <c r="E381" s="169" t="s">
        <v>839</v>
      </c>
      <c r="F381" s="31">
        <v>162558</v>
      </c>
      <c r="G381" s="169" t="s">
        <v>444</v>
      </c>
      <c r="H381" s="169" t="s">
        <v>199</v>
      </c>
      <c r="I381" s="170" t="s">
        <v>870</v>
      </c>
      <c r="J381" s="147">
        <v>13</v>
      </c>
      <c r="K381" s="138">
        <v>1</v>
      </c>
      <c r="L381" s="138">
        <v>61</v>
      </c>
      <c r="M381" s="138">
        <v>9</v>
      </c>
      <c r="N381" s="138">
        <v>6</v>
      </c>
      <c r="O381" s="138">
        <v>23</v>
      </c>
      <c r="P381" s="148">
        <v>2</v>
      </c>
      <c r="Q381" s="147">
        <v>94</v>
      </c>
      <c r="R381" s="138">
        <v>539</v>
      </c>
      <c r="S381" s="149">
        <v>138</v>
      </c>
      <c r="T381" s="46">
        <f t="shared" si="36"/>
        <v>2043.5</v>
      </c>
      <c r="U381" s="151">
        <v>714.55</v>
      </c>
      <c r="V381" s="48">
        <f t="shared" si="37"/>
        <v>222</v>
      </c>
      <c r="W381" s="48">
        <f t="shared" si="38"/>
        <v>1388.5</v>
      </c>
      <c r="X381" s="49">
        <f t="shared" si="39"/>
        <v>261</v>
      </c>
      <c r="Y381" s="43">
        <f t="shared" si="40"/>
        <v>4629.55</v>
      </c>
      <c r="Z381" s="50">
        <f t="shared" si="41"/>
        <v>4630</v>
      </c>
    </row>
    <row r="382" spans="1:26" ht="27" x14ac:dyDescent="0.3">
      <c r="A382" s="31" t="s">
        <v>810</v>
      </c>
      <c r="B382" s="31" t="s">
        <v>77</v>
      </c>
      <c r="C382" s="31" t="s">
        <v>838</v>
      </c>
      <c r="D382" s="31">
        <v>37808427</v>
      </c>
      <c r="E382" s="169" t="s">
        <v>839</v>
      </c>
      <c r="F382" s="31">
        <v>162701</v>
      </c>
      <c r="G382" s="169" t="s">
        <v>871</v>
      </c>
      <c r="H382" s="169" t="s">
        <v>848</v>
      </c>
      <c r="I382" s="170" t="s">
        <v>872</v>
      </c>
      <c r="J382" s="147">
        <v>4</v>
      </c>
      <c r="K382" s="138">
        <v>2</v>
      </c>
      <c r="L382" s="138">
        <v>27</v>
      </c>
      <c r="M382" s="138">
        <v>18</v>
      </c>
      <c r="N382" s="138">
        <v>4</v>
      </c>
      <c r="O382" s="138">
        <v>7</v>
      </c>
      <c r="P382" s="148">
        <v>1</v>
      </c>
      <c r="Q382" s="147">
        <v>171</v>
      </c>
      <c r="R382" s="138">
        <v>189</v>
      </c>
      <c r="S382" s="149">
        <v>5</v>
      </c>
      <c r="T382" s="46">
        <f t="shared" si="36"/>
        <v>904.5</v>
      </c>
      <c r="U382" s="151">
        <v>380.88</v>
      </c>
      <c r="V382" s="48">
        <f t="shared" si="37"/>
        <v>310.5</v>
      </c>
      <c r="W382" s="48">
        <f t="shared" si="38"/>
        <v>472.5</v>
      </c>
      <c r="X382" s="49">
        <f t="shared" si="39"/>
        <v>34.5</v>
      </c>
      <c r="Y382" s="43">
        <f t="shared" si="40"/>
        <v>2102.88</v>
      </c>
      <c r="Z382" s="50">
        <f t="shared" si="41"/>
        <v>2103</v>
      </c>
    </row>
    <row r="383" spans="1:26" x14ac:dyDescent="0.3">
      <c r="A383" s="31" t="s">
        <v>810</v>
      </c>
      <c r="B383" s="31" t="s">
        <v>77</v>
      </c>
      <c r="C383" s="31" t="s">
        <v>838</v>
      </c>
      <c r="D383" s="31">
        <v>37808427</v>
      </c>
      <c r="E383" s="169" t="s">
        <v>839</v>
      </c>
      <c r="F383" s="31">
        <v>162752</v>
      </c>
      <c r="G383" s="169" t="s">
        <v>94</v>
      </c>
      <c r="H383" s="169" t="s">
        <v>199</v>
      </c>
      <c r="I383" s="170" t="s">
        <v>873</v>
      </c>
      <c r="J383" s="171">
        <v>3</v>
      </c>
      <c r="K383" s="172">
        <v>2</v>
      </c>
      <c r="L383" s="172">
        <v>16</v>
      </c>
      <c r="M383" s="172">
        <v>8</v>
      </c>
      <c r="N383" s="172">
        <v>1</v>
      </c>
      <c r="O383" s="172">
        <v>4</v>
      </c>
      <c r="P383" s="173">
        <v>2</v>
      </c>
      <c r="Q383" s="171">
        <v>4</v>
      </c>
      <c r="R383" s="172">
        <v>174</v>
      </c>
      <c r="S383" s="174">
        <v>80</v>
      </c>
      <c r="T383" s="46">
        <f t="shared" si="36"/>
        <v>536</v>
      </c>
      <c r="U383" s="175">
        <v>0</v>
      </c>
      <c r="V383" s="48">
        <f t="shared" si="37"/>
        <v>19.5</v>
      </c>
      <c r="W383" s="48">
        <f t="shared" si="38"/>
        <v>402</v>
      </c>
      <c r="X383" s="49">
        <f t="shared" si="39"/>
        <v>174</v>
      </c>
      <c r="Y383" s="43">
        <f t="shared" si="40"/>
        <v>1131.5</v>
      </c>
      <c r="Z383" s="50">
        <f t="shared" si="41"/>
        <v>1132</v>
      </c>
    </row>
    <row r="384" spans="1:26" x14ac:dyDescent="0.3">
      <c r="A384" s="31" t="s">
        <v>810</v>
      </c>
      <c r="B384" s="31" t="s">
        <v>77</v>
      </c>
      <c r="C384" s="31" t="s">
        <v>838</v>
      </c>
      <c r="D384" s="31">
        <v>37808427</v>
      </c>
      <c r="E384" s="169" t="s">
        <v>839</v>
      </c>
      <c r="F384" s="31">
        <v>162817</v>
      </c>
      <c r="G384" s="169" t="s">
        <v>86</v>
      </c>
      <c r="H384" s="169" t="s">
        <v>874</v>
      </c>
      <c r="I384" s="170" t="s">
        <v>875</v>
      </c>
      <c r="J384" s="147">
        <v>12</v>
      </c>
      <c r="K384" s="138">
        <v>0</v>
      </c>
      <c r="L384" s="138">
        <v>38</v>
      </c>
      <c r="M384" s="138">
        <v>0</v>
      </c>
      <c r="N384" s="138">
        <v>2</v>
      </c>
      <c r="O384" s="138">
        <v>11</v>
      </c>
      <c r="P384" s="148">
        <v>1</v>
      </c>
      <c r="Q384" s="147">
        <v>19</v>
      </c>
      <c r="R384" s="138">
        <v>360</v>
      </c>
      <c r="S384" s="149">
        <v>15</v>
      </c>
      <c r="T384" s="46">
        <f t="shared" si="36"/>
        <v>1273</v>
      </c>
      <c r="U384" s="151">
        <v>172.55</v>
      </c>
      <c r="V384" s="48">
        <f t="shared" si="37"/>
        <v>55.5</v>
      </c>
      <c r="W384" s="48">
        <f t="shared" si="38"/>
        <v>868.5</v>
      </c>
      <c r="X384" s="49">
        <f t="shared" si="39"/>
        <v>49.5</v>
      </c>
      <c r="Y384" s="43">
        <f t="shared" si="40"/>
        <v>2419.0500000000002</v>
      </c>
      <c r="Z384" s="50">
        <f t="shared" si="41"/>
        <v>2419</v>
      </c>
    </row>
    <row r="385" spans="1:26" x14ac:dyDescent="0.3">
      <c r="A385" s="31" t="s">
        <v>810</v>
      </c>
      <c r="B385" s="31" t="s">
        <v>77</v>
      </c>
      <c r="C385" s="31" t="s">
        <v>838</v>
      </c>
      <c r="D385" s="31">
        <v>37808427</v>
      </c>
      <c r="E385" s="169" t="s">
        <v>839</v>
      </c>
      <c r="F385" s="31">
        <v>491942</v>
      </c>
      <c r="G385" s="169" t="s">
        <v>663</v>
      </c>
      <c r="H385" s="169" t="s">
        <v>819</v>
      </c>
      <c r="I385" s="170" t="s">
        <v>876</v>
      </c>
      <c r="J385" s="147">
        <v>4</v>
      </c>
      <c r="K385" s="138">
        <v>0</v>
      </c>
      <c r="L385" s="138">
        <v>16</v>
      </c>
      <c r="M385" s="138">
        <v>0</v>
      </c>
      <c r="N385" s="138">
        <v>1</v>
      </c>
      <c r="O385" s="138">
        <v>3</v>
      </c>
      <c r="P385" s="148">
        <v>0</v>
      </c>
      <c r="Q385" s="147">
        <v>40</v>
      </c>
      <c r="R385" s="138">
        <v>135</v>
      </c>
      <c r="S385" s="149">
        <v>0</v>
      </c>
      <c r="T385" s="46">
        <f t="shared" si="36"/>
        <v>536</v>
      </c>
      <c r="U385" s="151">
        <v>15.6</v>
      </c>
      <c r="V385" s="48">
        <f t="shared" si="37"/>
        <v>73.5</v>
      </c>
      <c r="W385" s="48">
        <f t="shared" si="38"/>
        <v>310.5</v>
      </c>
      <c r="X385" s="49">
        <f t="shared" si="39"/>
        <v>0</v>
      </c>
      <c r="Y385" s="43">
        <f t="shared" si="40"/>
        <v>935.6</v>
      </c>
      <c r="Z385" s="50">
        <f t="shared" si="41"/>
        <v>936</v>
      </c>
    </row>
    <row r="386" spans="1:26" x14ac:dyDescent="0.3">
      <c r="A386" s="31" t="s">
        <v>810</v>
      </c>
      <c r="B386" s="31" t="s">
        <v>77</v>
      </c>
      <c r="C386" s="31" t="s">
        <v>838</v>
      </c>
      <c r="D386" s="31">
        <v>37808427</v>
      </c>
      <c r="E386" s="169" t="s">
        <v>839</v>
      </c>
      <c r="F386" s="31">
        <v>517801</v>
      </c>
      <c r="G386" s="169" t="s">
        <v>877</v>
      </c>
      <c r="H386" s="169" t="s">
        <v>878</v>
      </c>
      <c r="I386" s="170" t="s">
        <v>879</v>
      </c>
      <c r="J386" s="147">
        <v>7</v>
      </c>
      <c r="K386" s="138">
        <v>3</v>
      </c>
      <c r="L386" s="138">
        <v>33</v>
      </c>
      <c r="M386" s="138">
        <v>12</v>
      </c>
      <c r="N386" s="138">
        <v>7</v>
      </c>
      <c r="O386" s="138">
        <v>9</v>
      </c>
      <c r="P386" s="148">
        <v>1</v>
      </c>
      <c r="Q386" s="147">
        <v>96</v>
      </c>
      <c r="R386" s="138">
        <v>202</v>
      </c>
      <c r="S386" s="149">
        <v>109</v>
      </c>
      <c r="T386" s="46">
        <f t="shared" si="36"/>
        <v>1105.5</v>
      </c>
      <c r="U386" s="151">
        <v>291.2</v>
      </c>
      <c r="V386" s="48">
        <f t="shared" si="37"/>
        <v>238.5</v>
      </c>
      <c r="W386" s="48">
        <f t="shared" si="38"/>
        <v>525.5</v>
      </c>
      <c r="X386" s="49">
        <f t="shared" si="39"/>
        <v>190.5</v>
      </c>
      <c r="Y386" s="43">
        <f t="shared" si="40"/>
        <v>2351.1999999999998</v>
      </c>
      <c r="Z386" s="50">
        <f t="shared" si="41"/>
        <v>2351</v>
      </c>
    </row>
    <row r="387" spans="1:26" x14ac:dyDescent="0.3">
      <c r="A387" s="31" t="s">
        <v>810</v>
      </c>
      <c r="B387" s="31" t="s">
        <v>77</v>
      </c>
      <c r="C387" s="31" t="s">
        <v>838</v>
      </c>
      <c r="D387" s="31">
        <v>37808427</v>
      </c>
      <c r="E387" s="169" t="s">
        <v>839</v>
      </c>
      <c r="F387" s="31">
        <v>607037</v>
      </c>
      <c r="G387" s="169" t="s">
        <v>97</v>
      </c>
      <c r="H387" s="169" t="s">
        <v>819</v>
      </c>
      <c r="I387" s="170" t="s">
        <v>880</v>
      </c>
      <c r="J387" s="147">
        <v>9</v>
      </c>
      <c r="K387" s="138">
        <v>0</v>
      </c>
      <c r="L387" s="138">
        <v>46</v>
      </c>
      <c r="M387" s="138">
        <v>0</v>
      </c>
      <c r="N387" s="138">
        <v>0</v>
      </c>
      <c r="O387" s="138">
        <v>12</v>
      </c>
      <c r="P387" s="148">
        <v>0</v>
      </c>
      <c r="Q387" s="147">
        <v>0</v>
      </c>
      <c r="R387" s="138">
        <v>422</v>
      </c>
      <c r="S387" s="149">
        <v>0</v>
      </c>
      <c r="T387" s="46">
        <f t="shared" si="36"/>
        <v>1541</v>
      </c>
      <c r="U387" s="151">
        <v>1834.2</v>
      </c>
      <c r="V387" s="48">
        <f t="shared" si="37"/>
        <v>0</v>
      </c>
      <c r="W387" s="48">
        <f t="shared" si="38"/>
        <v>1006</v>
      </c>
      <c r="X387" s="49">
        <f t="shared" si="39"/>
        <v>0</v>
      </c>
      <c r="Y387" s="43">
        <f t="shared" si="40"/>
        <v>4381.2</v>
      </c>
      <c r="Z387" s="50">
        <f t="shared" si="41"/>
        <v>4381</v>
      </c>
    </row>
    <row r="388" spans="1:26" x14ac:dyDescent="0.3">
      <c r="A388" s="31" t="s">
        <v>810</v>
      </c>
      <c r="B388" s="31" t="s">
        <v>77</v>
      </c>
      <c r="C388" s="31" t="s">
        <v>838</v>
      </c>
      <c r="D388" s="31">
        <v>37808427</v>
      </c>
      <c r="E388" s="169" t="s">
        <v>839</v>
      </c>
      <c r="F388" s="31">
        <v>607045</v>
      </c>
      <c r="G388" s="169" t="s">
        <v>97</v>
      </c>
      <c r="H388" s="169" t="s">
        <v>840</v>
      </c>
      <c r="I388" s="170" t="s">
        <v>881</v>
      </c>
      <c r="J388" s="147">
        <v>10</v>
      </c>
      <c r="K388" s="138">
        <v>0</v>
      </c>
      <c r="L388" s="138">
        <v>49</v>
      </c>
      <c r="M388" s="138">
        <v>0</v>
      </c>
      <c r="N388" s="138">
        <v>0</v>
      </c>
      <c r="O388" s="138">
        <v>13</v>
      </c>
      <c r="P388" s="148">
        <v>1</v>
      </c>
      <c r="Q388" s="147">
        <v>0</v>
      </c>
      <c r="R388" s="138">
        <v>313</v>
      </c>
      <c r="S388" s="149">
        <v>67</v>
      </c>
      <c r="T388" s="46">
        <f t="shared" si="36"/>
        <v>1641.5</v>
      </c>
      <c r="U388" s="151">
        <v>1781.64</v>
      </c>
      <c r="V388" s="48">
        <f t="shared" si="37"/>
        <v>0</v>
      </c>
      <c r="W388" s="48">
        <f t="shared" si="38"/>
        <v>801.5</v>
      </c>
      <c r="X388" s="49">
        <f t="shared" si="39"/>
        <v>127.5</v>
      </c>
      <c r="Y388" s="43">
        <f t="shared" si="40"/>
        <v>4352.1400000000003</v>
      </c>
      <c r="Z388" s="50">
        <f t="shared" si="41"/>
        <v>4352</v>
      </c>
    </row>
    <row r="389" spans="1:26" x14ac:dyDescent="0.3">
      <c r="A389" s="31" t="s">
        <v>810</v>
      </c>
      <c r="B389" s="31" t="s">
        <v>77</v>
      </c>
      <c r="C389" s="31" t="s">
        <v>838</v>
      </c>
      <c r="D389" s="31">
        <v>37808427</v>
      </c>
      <c r="E389" s="169" t="s">
        <v>839</v>
      </c>
      <c r="F389" s="31">
        <v>607061</v>
      </c>
      <c r="G389" s="169" t="s">
        <v>97</v>
      </c>
      <c r="H389" s="169" t="s">
        <v>199</v>
      </c>
      <c r="I389" s="170" t="s">
        <v>882</v>
      </c>
      <c r="J389" s="147">
        <v>15</v>
      </c>
      <c r="K389" s="138">
        <v>0</v>
      </c>
      <c r="L389" s="138">
        <v>65</v>
      </c>
      <c r="M389" s="138">
        <v>0</v>
      </c>
      <c r="N389" s="138">
        <v>0</v>
      </c>
      <c r="O389" s="138">
        <v>22</v>
      </c>
      <c r="P389" s="148">
        <v>1</v>
      </c>
      <c r="Q389" s="147">
        <v>0</v>
      </c>
      <c r="R389" s="138">
        <v>440</v>
      </c>
      <c r="S389" s="149">
        <v>87</v>
      </c>
      <c r="T389" s="46">
        <f t="shared" si="36"/>
        <v>2177.5</v>
      </c>
      <c r="U389" s="151">
        <v>894.43</v>
      </c>
      <c r="V389" s="48">
        <f t="shared" si="37"/>
        <v>0</v>
      </c>
      <c r="W389" s="48">
        <f t="shared" si="38"/>
        <v>1177</v>
      </c>
      <c r="X389" s="49">
        <f t="shared" si="39"/>
        <v>157.5</v>
      </c>
      <c r="Y389" s="43">
        <f t="shared" si="40"/>
        <v>4406.43</v>
      </c>
      <c r="Z389" s="50">
        <f t="shared" si="41"/>
        <v>4406</v>
      </c>
    </row>
    <row r="390" spans="1:26" x14ac:dyDescent="0.3">
      <c r="A390" s="31" t="s">
        <v>810</v>
      </c>
      <c r="B390" s="31" t="s">
        <v>77</v>
      </c>
      <c r="C390" s="31" t="s">
        <v>838</v>
      </c>
      <c r="D390" s="31">
        <v>37808427</v>
      </c>
      <c r="E390" s="169" t="s">
        <v>839</v>
      </c>
      <c r="F390" s="31">
        <v>626261</v>
      </c>
      <c r="G390" s="169" t="s">
        <v>883</v>
      </c>
      <c r="H390" s="169" t="s">
        <v>827</v>
      </c>
      <c r="I390" s="170" t="s">
        <v>884</v>
      </c>
      <c r="J390" s="147">
        <v>14</v>
      </c>
      <c r="K390" s="138">
        <v>0</v>
      </c>
      <c r="L390" s="138">
        <v>32</v>
      </c>
      <c r="M390" s="138">
        <v>0</v>
      </c>
      <c r="N390" s="138">
        <v>1</v>
      </c>
      <c r="O390" s="138">
        <v>14</v>
      </c>
      <c r="P390" s="148">
        <v>1</v>
      </c>
      <c r="Q390" s="147">
        <v>2</v>
      </c>
      <c r="R390" s="138">
        <v>247</v>
      </c>
      <c r="S390" s="149">
        <v>26</v>
      </c>
      <c r="T390" s="46">
        <f t="shared" si="36"/>
        <v>1072</v>
      </c>
      <c r="U390" s="151">
        <v>0</v>
      </c>
      <c r="V390" s="48">
        <f t="shared" si="37"/>
        <v>16.5</v>
      </c>
      <c r="W390" s="48">
        <f t="shared" si="38"/>
        <v>683</v>
      </c>
      <c r="X390" s="49">
        <f t="shared" si="39"/>
        <v>66</v>
      </c>
      <c r="Y390" s="43">
        <f t="shared" si="40"/>
        <v>1837.5</v>
      </c>
      <c r="Z390" s="50">
        <f t="shared" si="41"/>
        <v>1838</v>
      </c>
    </row>
    <row r="391" spans="1:26" x14ac:dyDescent="0.3">
      <c r="A391" s="31" t="s">
        <v>810</v>
      </c>
      <c r="B391" s="31" t="s">
        <v>77</v>
      </c>
      <c r="C391" s="31" t="s">
        <v>838</v>
      </c>
      <c r="D391" s="31">
        <v>37808427</v>
      </c>
      <c r="E391" s="169" t="s">
        <v>839</v>
      </c>
      <c r="F391" s="31">
        <v>626848</v>
      </c>
      <c r="G391" s="169" t="s">
        <v>47</v>
      </c>
      <c r="H391" s="169" t="s">
        <v>878</v>
      </c>
      <c r="I391" s="170" t="s">
        <v>885</v>
      </c>
      <c r="J391" s="147">
        <v>7</v>
      </c>
      <c r="K391" s="138">
        <v>0</v>
      </c>
      <c r="L391" s="138">
        <v>20</v>
      </c>
      <c r="M391" s="138">
        <v>0</v>
      </c>
      <c r="N391" s="138">
        <v>0</v>
      </c>
      <c r="O391" s="138">
        <v>7</v>
      </c>
      <c r="P391" s="148">
        <v>1</v>
      </c>
      <c r="Q391" s="147">
        <v>0</v>
      </c>
      <c r="R391" s="138">
        <v>227</v>
      </c>
      <c r="S391" s="149">
        <v>110</v>
      </c>
      <c r="T391" s="46">
        <f t="shared" si="36"/>
        <v>670</v>
      </c>
      <c r="U391" s="151">
        <v>0</v>
      </c>
      <c r="V391" s="48">
        <f t="shared" si="37"/>
        <v>0</v>
      </c>
      <c r="W391" s="48">
        <f t="shared" si="38"/>
        <v>548.5</v>
      </c>
      <c r="X391" s="49">
        <f t="shared" si="39"/>
        <v>192</v>
      </c>
      <c r="Y391" s="43">
        <f t="shared" si="40"/>
        <v>1410.5</v>
      </c>
      <c r="Z391" s="50">
        <f t="shared" si="41"/>
        <v>1411</v>
      </c>
    </row>
    <row r="392" spans="1:26" x14ac:dyDescent="0.3">
      <c r="A392" s="31" t="s">
        <v>810</v>
      </c>
      <c r="B392" s="31" t="s">
        <v>77</v>
      </c>
      <c r="C392" s="31" t="s">
        <v>838</v>
      </c>
      <c r="D392" s="31">
        <v>37808427</v>
      </c>
      <c r="E392" s="169" t="s">
        <v>839</v>
      </c>
      <c r="F392" s="31">
        <v>651117</v>
      </c>
      <c r="G392" s="169" t="s">
        <v>160</v>
      </c>
      <c r="H392" s="169" t="s">
        <v>199</v>
      </c>
      <c r="I392" s="170" t="s">
        <v>886</v>
      </c>
      <c r="J392" s="147">
        <v>22</v>
      </c>
      <c r="K392" s="138">
        <v>1</v>
      </c>
      <c r="L392" s="138">
        <v>64</v>
      </c>
      <c r="M392" s="138">
        <v>2</v>
      </c>
      <c r="N392" s="138">
        <v>4</v>
      </c>
      <c r="O392" s="138">
        <v>33</v>
      </c>
      <c r="P392" s="148">
        <v>1</v>
      </c>
      <c r="Q392" s="147">
        <v>40</v>
      </c>
      <c r="R392" s="138">
        <v>431</v>
      </c>
      <c r="S392" s="149">
        <v>62</v>
      </c>
      <c r="T392" s="46">
        <f t="shared" si="36"/>
        <v>2144</v>
      </c>
      <c r="U392" s="151">
        <v>557.04999999999995</v>
      </c>
      <c r="V392" s="48">
        <f t="shared" si="37"/>
        <v>114</v>
      </c>
      <c r="W392" s="48">
        <f t="shared" si="38"/>
        <v>1307.5</v>
      </c>
      <c r="X392" s="49">
        <f t="shared" si="39"/>
        <v>120</v>
      </c>
      <c r="Y392" s="43">
        <f t="shared" si="40"/>
        <v>4242.55</v>
      </c>
      <c r="Z392" s="50">
        <f t="shared" si="41"/>
        <v>4243</v>
      </c>
    </row>
    <row r="393" spans="1:26" x14ac:dyDescent="0.3">
      <c r="A393" s="31" t="s">
        <v>810</v>
      </c>
      <c r="B393" s="31" t="s">
        <v>77</v>
      </c>
      <c r="C393" s="31" t="s">
        <v>838</v>
      </c>
      <c r="D393" s="31">
        <v>37808427</v>
      </c>
      <c r="E393" s="169" t="s">
        <v>839</v>
      </c>
      <c r="F393" s="31">
        <v>695041</v>
      </c>
      <c r="G393" s="169" t="s">
        <v>400</v>
      </c>
      <c r="H393" s="169" t="s">
        <v>814</v>
      </c>
      <c r="I393" s="170" t="s">
        <v>887</v>
      </c>
      <c r="J393" s="147">
        <v>10</v>
      </c>
      <c r="K393" s="138">
        <v>0</v>
      </c>
      <c r="L393" s="138">
        <v>47</v>
      </c>
      <c r="M393" s="138">
        <v>0</v>
      </c>
      <c r="N393" s="138">
        <v>0</v>
      </c>
      <c r="O393" s="138">
        <v>16</v>
      </c>
      <c r="P393" s="148">
        <v>2</v>
      </c>
      <c r="Q393" s="147">
        <v>0</v>
      </c>
      <c r="R393" s="138">
        <v>386</v>
      </c>
      <c r="S393" s="149">
        <v>185</v>
      </c>
      <c r="T393" s="46">
        <f t="shared" ref="T393:T456" si="42">$T$1*L393</f>
        <v>1574.5</v>
      </c>
      <c r="U393" s="151">
        <v>386.45</v>
      </c>
      <c r="V393" s="48">
        <f t="shared" ref="V393:V456" si="43">$U$1*N393+$V$1*Q393</f>
        <v>0</v>
      </c>
      <c r="W393" s="48">
        <f t="shared" ref="W393:W438" si="44">$U$1*O393+$W$1*R393</f>
        <v>988</v>
      </c>
      <c r="X393" s="49">
        <f t="shared" ref="X393:X456" si="45">$X$1*P393+$V$1*S393</f>
        <v>331.5</v>
      </c>
      <c r="Y393" s="43">
        <f t="shared" ref="Y393:Y456" si="46">T393+U393+V393+W393+X393</f>
        <v>3280.45</v>
      </c>
      <c r="Z393" s="50">
        <f t="shared" ref="Z393:Z456" si="47">ROUND(Y393,0)</f>
        <v>3280</v>
      </c>
    </row>
    <row r="394" spans="1:26" x14ac:dyDescent="0.3">
      <c r="A394" s="31" t="s">
        <v>810</v>
      </c>
      <c r="B394" s="31" t="s">
        <v>77</v>
      </c>
      <c r="C394" s="31" t="s">
        <v>838</v>
      </c>
      <c r="D394" s="31">
        <v>37808427</v>
      </c>
      <c r="E394" s="169" t="s">
        <v>839</v>
      </c>
      <c r="F394" s="31">
        <v>695092</v>
      </c>
      <c r="G394" s="169" t="s">
        <v>728</v>
      </c>
      <c r="H394" s="169" t="s">
        <v>819</v>
      </c>
      <c r="I394" s="170" t="s">
        <v>888</v>
      </c>
      <c r="J394" s="147">
        <v>5</v>
      </c>
      <c r="K394" s="138">
        <v>0</v>
      </c>
      <c r="L394" s="138">
        <v>26</v>
      </c>
      <c r="M394" s="138">
        <v>0</v>
      </c>
      <c r="N394" s="138">
        <v>0</v>
      </c>
      <c r="O394" s="138">
        <v>6</v>
      </c>
      <c r="P394" s="148">
        <v>1</v>
      </c>
      <c r="Q394" s="147">
        <v>0</v>
      </c>
      <c r="R394" s="138">
        <v>170</v>
      </c>
      <c r="S394" s="149">
        <v>43</v>
      </c>
      <c r="T394" s="46">
        <f t="shared" si="42"/>
        <v>871</v>
      </c>
      <c r="U394" s="151">
        <v>134.54</v>
      </c>
      <c r="V394" s="48">
        <f t="shared" si="43"/>
        <v>0</v>
      </c>
      <c r="W394" s="48">
        <f t="shared" si="44"/>
        <v>421</v>
      </c>
      <c r="X394" s="49">
        <f t="shared" si="45"/>
        <v>91.5</v>
      </c>
      <c r="Y394" s="43">
        <f t="shared" si="46"/>
        <v>1518.04</v>
      </c>
      <c r="Z394" s="50">
        <f t="shared" si="47"/>
        <v>1518</v>
      </c>
    </row>
    <row r="395" spans="1:26" x14ac:dyDescent="0.3">
      <c r="A395" s="31" t="s">
        <v>810</v>
      </c>
      <c r="B395" s="31" t="s">
        <v>77</v>
      </c>
      <c r="C395" s="31" t="s">
        <v>838</v>
      </c>
      <c r="D395" s="31">
        <v>37808427</v>
      </c>
      <c r="E395" s="169" t="s">
        <v>839</v>
      </c>
      <c r="F395" s="31">
        <v>891452</v>
      </c>
      <c r="G395" s="169" t="s">
        <v>112</v>
      </c>
      <c r="H395" s="169" t="s">
        <v>814</v>
      </c>
      <c r="I395" s="170" t="s">
        <v>889</v>
      </c>
      <c r="J395" s="147">
        <v>14</v>
      </c>
      <c r="K395" s="138">
        <v>0</v>
      </c>
      <c r="L395" s="138">
        <v>43</v>
      </c>
      <c r="M395" s="138">
        <v>0</v>
      </c>
      <c r="N395" s="138">
        <v>1</v>
      </c>
      <c r="O395" s="138">
        <v>22</v>
      </c>
      <c r="P395" s="148">
        <v>0</v>
      </c>
      <c r="Q395" s="147">
        <v>9</v>
      </c>
      <c r="R395" s="138">
        <v>295</v>
      </c>
      <c r="S395" s="149">
        <v>0</v>
      </c>
      <c r="T395" s="46">
        <f t="shared" si="42"/>
        <v>1440.5</v>
      </c>
      <c r="U395" s="151">
        <v>429.65</v>
      </c>
      <c r="V395" s="48">
        <f t="shared" si="43"/>
        <v>27</v>
      </c>
      <c r="W395" s="48">
        <f t="shared" si="44"/>
        <v>887</v>
      </c>
      <c r="X395" s="49">
        <f t="shared" si="45"/>
        <v>0</v>
      </c>
      <c r="Y395" s="43">
        <f t="shared" si="46"/>
        <v>2784.15</v>
      </c>
      <c r="Z395" s="50">
        <f t="shared" si="47"/>
        <v>2784</v>
      </c>
    </row>
    <row r="396" spans="1:26" x14ac:dyDescent="0.3">
      <c r="A396" s="31" t="s">
        <v>810</v>
      </c>
      <c r="B396" s="31" t="s">
        <v>77</v>
      </c>
      <c r="C396" s="31" t="s">
        <v>838</v>
      </c>
      <c r="D396" s="31">
        <v>37808427</v>
      </c>
      <c r="E396" s="169" t="s">
        <v>839</v>
      </c>
      <c r="F396" s="31">
        <v>891479</v>
      </c>
      <c r="G396" s="169" t="s">
        <v>663</v>
      </c>
      <c r="H396" s="169" t="s">
        <v>840</v>
      </c>
      <c r="I396" s="170" t="s">
        <v>890</v>
      </c>
      <c r="J396" s="147">
        <v>12</v>
      </c>
      <c r="K396" s="138">
        <v>0</v>
      </c>
      <c r="L396" s="138">
        <v>45</v>
      </c>
      <c r="M396" s="138">
        <v>0</v>
      </c>
      <c r="N396" s="138">
        <v>0</v>
      </c>
      <c r="O396" s="138">
        <v>26</v>
      </c>
      <c r="P396" s="148">
        <v>1</v>
      </c>
      <c r="Q396" s="147">
        <v>0</v>
      </c>
      <c r="R396" s="138">
        <v>416</v>
      </c>
      <c r="S396" s="149">
        <v>59</v>
      </c>
      <c r="T396" s="46">
        <f t="shared" si="42"/>
        <v>1507.5</v>
      </c>
      <c r="U396" s="151">
        <v>108.55</v>
      </c>
      <c r="V396" s="48">
        <f t="shared" si="43"/>
        <v>0</v>
      </c>
      <c r="W396" s="48">
        <f t="shared" si="44"/>
        <v>1183</v>
      </c>
      <c r="X396" s="49">
        <f t="shared" si="45"/>
        <v>115.5</v>
      </c>
      <c r="Y396" s="43">
        <f t="shared" si="46"/>
        <v>2914.55</v>
      </c>
      <c r="Z396" s="50">
        <f t="shared" si="47"/>
        <v>2915</v>
      </c>
    </row>
    <row r="397" spans="1:26" x14ac:dyDescent="0.3">
      <c r="A397" s="31" t="s">
        <v>810</v>
      </c>
      <c r="B397" s="31" t="s">
        <v>77</v>
      </c>
      <c r="C397" s="31" t="s">
        <v>838</v>
      </c>
      <c r="D397" s="31">
        <v>37808427</v>
      </c>
      <c r="E397" s="169" t="s">
        <v>839</v>
      </c>
      <c r="F397" s="31">
        <v>891835</v>
      </c>
      <c r="G397" s="169" t="s">
        <v>891</v>
      </c>
      <c r="H397" s="169" t="s">
        <v>892</v>
      </c>
      <c r="I397" s="170" t="s">
        <v>893</v>
      </c>
      <c r="J397" s="147">
        <v>9</v>
      </c>
      <c r="K397" s="138">
        <v>3</v>
      </c>
      <c r="L397" s="138">
        <v>40</v>
      </c>
      <c r="M397" s="138">
        <v>11</v>
      </c>
      <c r="N397" s="138">
        <v>8</v>
      </c>
      <c r="O397" s="138">
        <v>17</v>
      </c>
      <c r="P397" s="148">
        <v>1</v>
      </c>
      <c r="Q397" s="147">
        <v>86</v>
      </c>
      <c r="R397" s="138">
        <v>405</v>
      </c>
      <c r="S397" s="149">
        <v>87</v>
      </c>
      <c r="T397" s="46">
        <f t="shared" si="42"/>
        <v>1340</v>
      </c>
      <c r="U397" s="151">
        <v>439.95</v>
      </c>
      <c r="V397" s="48">
        <f t="shared" si="43"/>
        <v>237</v>
      </c>
      <c r="W397" s="48">
        <f t="shared" si="44"/>
        <v>1039.5</v>
      </c>
      <c r="X397" s="49">
        <f t="shared" si="45"/>
        <v>157.5</v>
      </c>
      <c r="Y397" s="43">
        <f t="shared" si="46"/>
        <v>3213.95</v>
      </c>
      <c r="Z397" s="50">
        <f t="shared" si="47"/>
        <v>3214</v>
      </c>
    </row>
    <row r="398" spans="1:26" x14ac:dyDescent="0.3">
      <c r="A398" s="31" t="s">
        <v>810</v>
      </c>
      <c r="B398" s="31" t="s">
        <v>77</v>
      </c>
      <c r="C398" s="31" t="s">
        <v>838</v>
      </c>
      <c r="D398" s="31">
        <v>37808427</v>
      </c>
      <c r="E398" s="169" t="s">
        <v>839</v>
      </c>
      <c r="F398" s="31">
        <v>891894</v>
      </c>
      <c r="G398" s="169" t="s">
        <v>663</v>
      </c>
      <c r="H398" s="169" t="s">
        <v>460</v>
      </c>
      <c r="I398" s="170" t="s">
        <v>894</v>
      </c>
      <c r="J398" s="147">
        <v>15</v>
      </c>
      <c r="K398" s="138">
        <v>0</v>
      </c>
      <c r="L398" s="138">
        <v>45</v>
      </c>
      <c r="M398" s="138">
        <v>0</v>
      </c>
      <c r="N398" s="138">
        <v>0</v>
      </c>
      <c r="O398" s="138">
        <v>23</v>
      </c>
      <c r="P398" s="148">
        <v>1</v>
      </c>
      <c r="Q398" s="147">
        <v>0</v>
      </c>
      <c r="R398" s="138">
        <v>332</v>
      </c>
      <c r="S398" s="149">
        <v>16</v>
      </c>
      <c r="T398" s="46">
        <f t="shared" si="42"/>
        <v>1507.5</v>
      </c>
      <c r="U398" s="151">
        <v>258.85000000000002</v>
      </c>
      <c r="V398" s="48">
        <f t="shared" si="43"/>
        <v>0</v>
      </c>
      <c r="W398" s="48">
        <f t="shared" si="44"/>
        <v>974.5</v>
      </c>
      <c r="X398" s="49">
        <f t="shared" si="45"/>
        <v>51</v>
      </c>
      <c r="Y398" s="43">
        <f t="shared" si="46"/>
        <v>2791.85</v>
      </c>
      <c r="Z398" s="50">
        <f t="shared" si="47"/>
        <v>2792</v>
      </c>
    </row>
    <row r="399" spans="1:26" x14ac:dyDescent="0.3">
      <c r="A399" s="31" t="s">
        <v>810</v>
      </c>
      <c r="B399" s="31" t="s">
        <v>77</v>
      </c>
      <c r="C399" s="31" t="s">
        <v>838</v>
      </c>
      <c r="D399" s="31">
        <v>37808427</v>
      </c>
      <c r="E399" s="169" t="s">
        <v>839</v>
      </c>
      <c r="F399" s="31">
        <v>893170</v>
      </c>
      <c r="G399" s="169" t="s">
        <v>99</v>
      </c>
      <c r="H399" s="169" t="s">
        <v>848</v>
      </c>
      <c r="I399" s="170" t="s">
        <v>895</v>
      </c>
      <c r="J399" s="147">
        <v>13</v>
      </c>
      <c r="K399" s="138">
        <v>0</v>
      </c>
      <c r="L399" s="138">
        <v>61</v>
      </c>
      <c r="M399" s="138">
        <v>0</v>
      </c>
      <c r="N399" s="138">
        <v>0</v>
      </c>
      <c r="O399" s="138">
        <v>20</v>
      </c>
      <c r="P399" s="148">
        <v>2</v>
      </c>
      <c r="Q399" s="147">
        <v>0</v>
      </c>
      <c r="R399" s="138">
        <v>466</v>
      </c>
      <c r="S399" s="149">
        <v>164</v>
      </c>
      <c r="T399" s="46">
        <f t="shared" si="42"/>
        <v>2043.5</v>
      </c>
      <c r="U399" s="151">
        <v>599.57000000000005</v>
      </c>
      <c r="V399" s="48">
        <f t="shared" si="43"/>
        <v>0</v>
      </c>
      <c r="W399" s="48">
        <f t="shared" si="44"/>
        <v>1202</v>
      </c>
      <c r="X399" s="49">
        <f t="shared" si="45"/>
        <v>300</v>
      </c>
      <c r="Y399" s="43">
        <f t="shared" si="46"/>
        <v>4145.07</v>
      </c>
      <c r="Z399" s="50">
        <f t="shared" si="47"/>
        <v>4145</v>
      </c>
    </row>
    <row r="400" spans="1:26" x14ac:dyDescent="0.3">
      <c r="A400" s="31" t="s">
        <v>810</v>
      </c>
      <c r="B400" s="31" t="s">
        <v>77</v>
      </c>
      <c r="C400" s="31" t="s">
        <v>838</v>
      </c>
      <c r="D400" s="31">
        <v>37808427</v>
      </c>
      <c r="E400" s="169" t="s">
        <v>839</v>
      </c>
      <c r="F400" s="31">
        <v>893226</v>
      </c>
      <c r="G400" s="169" t="s">
        <v>728</v>
      </c>
      <c r="H400" s="169" t="s">
        <v>199</v>
      </c>
      <c r="I400" s="170" t="s">
        <v>896</v>
      </c>
      <c r="J400" s="147">
        <f>8+5</f>
        <v>13</v>
      </c>
      <c r="K400" s="138">
        <f>5+2</f>
        <v>7</v>
      </c>
      <c r="L400" s="138">
        <f>30+14</f>
        <v>44</v>
      </c>
      <c r="M400" s="138">
        <f>14+6</f>
        <v>20</v>
      </c>
      <c r="N400" s="138">
        <f>10+2</f>
        <v>12</v>
      </c>
      <c r="O400" s="138">
        <f>12+8</f>
        <v>20</v>
      </c>
      <c r="P400" s="148">
        <v>1</v>
      </c>
      <c r="Q400" s="147">
        <f>144+23</f>
        <v>167</v>
      </c>
      <c r="R400" s="138">
        <f>198+95</f>
        <v>293</v>
      </c>
      <c r="S400" s="149">
        <v>28</v>
      </c>
      <c r="T400" s="46">
        <f t="shared" si="42"/>
        <v>1474</v>
      </c>
      <c r="U400" s="151">
        <f>234+85.8</f>
        <v>319.8</v>
      </c>
      <c r="V400" s="48">
        <f t="shared" si="43"/>
        <v>412.5</v>
      </c>
      <c r="W400" s="48">
        <f t="shared" si="44"/>
        <v>856</v>
      </c>
      <c r="X400" s="49">
        <f t="shared" si="45"/>
        <v>69</v>
      </c>
      <c r="Y400" s="43">
        <f t="shared" si="46"/>
        <v>3131.3</v>
      </c>
      <c r="Z400" s="50">
        <f t="shared" si="47"/>
        <v>3131</v>
      </c>
    </row>
    <row r="401" spans="1:26" x14ac:dyDescent="0.3">
      <c r="A401" s="31" t="s">
        <v>810</v>
      </c>
      <c r="B401" s="31" t="s">
        <v>77</v>
      </c>
      <c r="C401" s="31" t="s">
        <v>838</v>
      </c>
      <c r="D401" s="31">
        <v>37808427</v>
      </c>
      <c r="E401" s="169" t="s">
        <v>839</v>
      </c>
      <c r="F401" s="31">
        <v>893528</v>
      </c>
      <c r="G401" s="169" t="s">
        <v>156</v>
      </c>
      <c r="H401" s="169" t="s">
        <v>819</v>
      </c>
      <c r="I401" s="170" t="s">
        <v>897</v>
      </c>
      <c r="J401" s="147">
        <f>6+1</f>
        <v>7</v>
      </c>
      <c r="K401" s="138">
        <v>2</v>
      </c>
      <c r="L401" s="138">
        <f>25+2</f>
        <v>27</v>
      </c>
      <c r="M401" s="138">
        <v>3</v>
      </c>
      <c r="N401" s="138">
        <v>2</v>
      </c>
      <c r="O401" s="138">
        <f>8+1</f>
        <v>9</v>
      </c>
      <c r="P401" s="148">
        <v>1</v>
      </c>
      <c r="Q401" s="147">
        <v>39</v>
      </c>
      <c r="R401" s="138">
        <f>154+2</f>
        <v>156</v>
      </c>
      <c r="S401" s="149">
        <v>34</v>
      </c>
      <c r="T401" s="46">
        <f t="shared" si="42"/>
        <v>904.5</v>
      </c>
      <c r="U401" s="151">
        <f>16.8+9.48</f>
        <v>26.28</v>
      </c>
      <c r="V401" s="48">
        <f t="shared" si="43"/>
        <v>85.5</v>
      </c>
      <c r="W401" s="48">
        <f t="shared" si="44"/>
        <v>433.5</v>
      </c>
      <c r="X401" s="49">
        <f t="shared" si="45"/>
        <v>78</v>
      </c>
      <c r="Y401" s="43">
        <f t="shared" si="46"/>
        <v>1527.78</v>
      </c>
      <c r="Z401" s="50">
        <f t="shared" si="47"/>
        <v>1528</v>
      </c>
    </row>
    <row r="402" spans="1:26" x14ac:dyDescent="0.3">
      <c r="A402" s="31" t="s">
        <v>810</v>
      </c>
      <c r="B402" s="31" t="s">
        <v>77</v>
      </c>
      <c r="C402" s="31" t="s">
        <v>838</v>
      </c>
      <c r="D402" s="31">
        <v>37808427</v>
      </c>
      <c r="E402" s="169" t="s">
        <v>839</v>
      </c>
      <c r="F402" s="31">
        <v>893544</v>
      </c>
      <c r="G402" s="169" t="s">
        <v>129</v>
      </c>
      <c r="H402" s="169" t="s">
        <v>199</v>
      </c>
      <c r="I402" s="170" t="s">
        <v>898</v>
      </c>
      <c r="J402" s="147">
        <v>3</v>
      </c>
      <c r="K402" s="138">
        <v>0</v>
      </c>
      <c r="L402" s="138">
        <v>18</v>
      </c>
      <c r="M402" s="138">
        <v>0</v>
      </c>
      <c r="N402" s="138">
        <v>0</v>
      </c>
      <c r="O402" s="138">
        <v>4</v>
      </c>
      <c r="P402" s="148">
        <v>1</v>
      </c>
      <c r="Q402" s="147">
        <v>0</v>
      </c>
      <c r="R402" s="138">
        <v>41</v>
      </c>
      <c r="S402" s="149">
        <v>182</v>
      </c>
      <c r="T402" s="46">
        <f t="shared" si="42"/>
        <v>603</v>
      </c>
      <c r="U402" s="151">
        <v>183.6</v>
      </c>
      <c r="V402" s="48">
        <f t="shared" si="43"/>
        <v>0</v>
      </c>
      <c r="W402" s="48">
        <f t="shared" si="44"/>
        <v>136</v>
      </c>
      <c r="X402" s="49">
        <f t="shared" si="45"/>
        <v>300</v>
      </c>
      <c r="Y402" s="43">
        <f t="shared" si="46"/>
        <v>1222.5999999999999</v>
      </c>
      <c r="Z402" s="50">
        <f t="shared" si="47"/>
        <v>1223</v>
      </c>
    </row>
    <row r="403" spans="1:26" x14ac:dyDescent="0.3">
      <c r="A403" s="31" t="s">
        <v>810</v>
      </c>
      <c r="B403" s="31" t="s">
        <v>77</v>
      </c>
      <c r="C403" s="31" t="s">
        <v>838</v>
      </c>
      <c r="D403" s="31">
        <v>37808427</v>
      </c>
      <c r="E403" s="169" t="s">
        <v>839</v>
      </c>
      <c r="F403" s="31">
        <v>894826</v>
      </c>
      <c r="G403" s="169" t="s">
        <v>63</v>
      </c>
      <c r="H403" s="169" t="s">
        <v>460</v>
      </c>
      <c r="I403" s="170" t="s">
        <v>899</v>
      </c>
      <c r="J403" s="147">
        <v>14</v>
      </c>
      <c r="K403" s="138">
        <v>0</v>
      </c>
      <c r="L403" s="138">
        <v>65</v>
      </c>
      <c r="M403" s="138">
        <v>0</v>
      </c>
      <c r="N403" s="138">
        <v>0</v>
      </c>
      <c r="O403" s="138">
        <v>30</v>
      </c>
      <c r="P403" s="148">
        <v>2</v>
      </c>
      <c r="Q403" s="147">
        <v>0</v>
      </c>
      <c r="R403" s="138">
        <v>400</v>
      </c>
      <c r="S403" s="149">
        <v>124</v>
      </c>
      <c r="T403" s="46">
        <f t="shared" si="42"/>
        <v>2177.5</v>
      </c>
      <c r="U403" s="151">
        <v>401.98</v>
      </c>
      <c r="V403" s="48">
        <f t="shared" si="43"/>
        <v>0</v>
      </c>
      <c r="W403" s="48">
        <f t="shared" si="44"/>
        <v>1205</v>
      </c>
      <c r="X403" s="49">
        <f t="shared" si="45"/>
        <v>240</v>
      </c>
      <c r="Y403" s="43">
        <f t="shared" si="46"/>
        <v>4024.48</v>
      </c>
      <c r="Z403" s="50">
        <f t="shared" si="47"/>
        <v>4024</v>
      </c>
    </row>
    <row r="404" spans="1:26" x14ac:dyDescent="0.3">
      <c r="A404" s="31" t="s">
        <v>810</v>
      </c>
      <c r="B404" s="31" t="s">
        <v>77</v>
      </c>
      <c r="C404" s="31" t="s">
        <v>838</v>
      </c>
      <c r="D404" s="31">
        <v>37808427</v>
      </c>
      <c r="E404" s="169" t="s">
        <v>839</v>
      </c>
      <c r="F404" s="31">
        <v>17050448</v>
      </c>
      <c r="G404" s="169" t="s">
        <v>63</v>
      </c>
      <c r="H404" s="169" t="s">
        <v>900</v>
      </c>
      <c r="I404" s="170" t="s">
        <v>901</v>
      </c>
      <c r="J404" s="147">
        <v>12</v>
      </c>
      <c r="K404" s="138">
        <v>0</v>
      </c>
      <c r="L404" s="138">
        <v>49</v>
      </c>
      <c r="M404" s="138">
        <v>0</v>
      </c>
      <c r="N404" s="138">
        <v>0</v>
      </c>
      <c r="O404" s="138">
        <v>16</v>
      </c>
      <c r="P404" s="148">
        <v>1</v>
      </c>
      <c r="Q404" s="147">
        <v>0</v>
      </c>
      <c r="R404" s="138">
        <v>415</v>
      </c>
      <c r="S404" s="149">
        <v>31</v>
      </c>
      <c r="T404" s="46">
        <f t="shared" si="42"/>
        <v>1641.5</v>
      </c>
      <c r="U404" s="151">
        <v>389.84</v>
      </c>
      <c r="V404" s="48">
        <f t="shared" si="43"/>
        <v>0</v>
      </c>
      <c r="W404" s="48">
        <f t="shared" si="44"/>
        <v>1046</v>
      </c>
      <c r="X404" s="49">
        <f t="shared" si="45"/>
        <v>73.5</v>
      </c>
      <c r="Y404" s="43">
        <f t="shared" si="46"/>
        <v>3150.84</v>
      </c>
      <c r="Z404" s="50">
        <f t="shared" si="47"/>
        <v>3151</v>
      </c>
    </row>
    <row r="405" spans="1:26" x14ac:dyDescent="0.3">
      <c r="A405" s="31" t="s">
        <v>810</v>
      </c>
      <c r="B405" s="31" t="s">
        <v>77</v>
      </c>
      <c r="C405" s="31" t="s">
        <v>838</v>
      </c>
      <c r="D405" s="31">
        <v>37808427</v>
      </c>
      <c r="E405" s="169" t="s">
        <v>839</v>
      </c>
      <c r="F405" s="31">
        <v>17050499</v>
      </c>
      <c r="G405" s="169" t="s">
        <v>63</v>
      </c>
      <c r="H405" s="169" t="s">
        <v>827</v>
      </c>
      <c r="I405" s="170" t="s">
        <v>902</v>
      </c>
      <c r="J405" s="147">
        <v>6</v>
      </c>
      <c r="K405" s="138">
        <v>0</v>
      </c>
      <c r="L405" s="138">
        <v>42</v>
      </c>
      <c r="M405" s="138">
        <v>0</v>
      </c>
      <c r="N405" s="138">
        <v>0</v>
      </c>
      <c r="O405" s="138">
        <v>14</v>
      </c>
      <c r="P405" s="148">
        <v>2</v>
      </c>
      <c r="Q405" s="147">
        <v>0</v>
      </c>
      <c r="R405" s="138">
        <v>261</v>
      </c>
      <c r="S405" s="149">
        <v>190</v>
      </c>
      <c r="T405" s="46">
        <f t="shared" si="42"/>
        <v>1407</v>
      </c>
      <c r="U405" s="151">
        <v>32.9</v>
      </c>
      <c r="V405" s="48">
        <f t="shared" si="43"/>
        <v>0</v>
      </c>
      <c r="W405" s="48">
        <f t="shared" si="44"/>
        <v>711</v>
      </c>
      <c r="X405" s="49">
        <f t="shared" si="45"/>
        <v>339</v>
      </c>
      <c r="Y405" s="43">
        <f t="shared" si="46"/>
        <v>2489.9</v>
      </c>
      <c r="Z405" s="50">
        <f t="shared" si="47"/>
        <v>2490</v>
      </c>
    </row>
    <row r="406" spans="1:26" x14ac:dyDescent="0.3">
      <c r="A406" s="31" t="s">
        <v>810</v>
      </c>
      <c r="B406" s="31" t="s">
        <v>77</v>
      </c>
      <c r="C406" s="31" t="s">
        <v>838</v>
      </c>
      <c r="D406" s="31">
        <v>37808427</v>
      </c>
      <c r="E406" s="169" t="s">
        <v>839</v>
      </c>
      <c r="F406" s="31">
        <v>17050502</v>
      </c>
      <c r="G406" s="169" t="s">
        <v>112</v>
      </c>
      <c r="H406" s="169" t="s">
        <v>834</v>
      </c>
      <c r="I406" s="170" t="s">
        <v>903</v>
      </c>
      <c r="J406" s="147">
        <v>8</v>
      </c>
      <c r="K406" s="138">
        <v>1</v>
      </c>
      <c r="L406" s="138">
        <v>31</v>
      </c>
      <c r="M406" s="138">
        <v>3</v>
      </c>
      <c r="N406" s="138">
        <v>1</v>
      </c>
      <c r="O406" s="138">
        <v>14</v>
      </c>
      <c r="P406" s="148">
        <v>0</v>
      </c>
      <c r="Q406" s="147">
        <v>21</v>
      </c>
      <c r="R406" s="138">
        <v>244</v>
      </c>
      <c r="S406" s="149">
        <v>0</v>
      </c>
      <c r="T406" s="46">
        <f t="shared" si="42"/>
        <v>1038.5</v>
      </c>
      <c r="U406" s="151">
        <v>361.8</v>
      </c>
      <c r="V406" s="48">
        <f t="shared" si="43"/>
        <v>45</v>
      </c>
      <c r="W406" s="48">
        <f t="shared" si="44"/>
        <v>677</v>
      </c>
      <c r="X406" s="49">
        <f t="shared" si="45"/>
        <v>0</v>
      </c>
      <c r="Y406" s="43">
        <f t="shared" si="46"/>
        <v>2122.3000000000002</v>
      </c>
      <c r="Z406" s="50">
        <f t="shared" si="47"/>
        <v>2122</v>
      </c>
    </row>
    <row r="407" spans="1:26" x14ac:dyDescent="0.3">
      <c r="A407" s="31" t="s">
        <v>810</v>
      </c>
      <c r="B407" s="31" t="s">
        <v>77</v>
      </c>
      <c r="C407" s="31" t="s">
        <v>838</v>
      </c>
      <c r="D407" s="31">
        <v>37808427</v>
      </c>
      <c r="E407" s="169" t="s">
        <v>839</v>
      </c>
      <c r="F407" s="31">
        <v>17053722</v>
      </c>
      <c r="G407" s="169" t="s">
        <v>433</v>
      </c>
      <c r="H407" s="169" t="s">
        <v>821</v>
      </c>
      <c r="I407" s="170" t="s">
        <v>904</v>
      </c>
      <c r="J407" s="147">
        <v>15</v>
      </c>
      <c r="K407" s="138">
        <v>8</v>
      </c>
      <c r="L407" s="138">
        <v>67</v>
      </c>
      <c r="M407" s="138">
        <v>28</v>
      </c>
      <c r="N407" s="138">
        <v>17</v>
      </c>
      <c r="O407" s="138">
        <v>26</v>
      </c>
      <c r="P407" s="148">
        <v>1</v>
      </c>
      <c r="Q407" s="147">
        <v>199</v>
      </c>
      <c r="R407" s="138">
        <v>614</v>
      </c>
      <c r="S407" s="149">
        <v>46</v>
      </c>
      <c r="T407" s="46">
        <f t="shared" si="42"/>
        <v>2244.5</v>
      </c>
      <c r="U407" s="151">
        <v>538.9</v>
      </c>
      <c r="V407" s="48">
        <f t="shared" si="43"/>
        <v>528</v>
      </c>
      <c r="W407" s="48">
        <f t="shared" si="44"/>
        <v>1579</v>
      </c>
      <c r="X407" s="49">
        <f t="shared" si="45"/>
        <v>96</v>
      </c>
      <c r="Y407" s="43">
        <f t="shared" si="46"/>
        <v>4986.3999999999996</v>
      </c>
      <c r="Z407" s="50">
        <f t="shared" si="47"/>
        <v>4986</v>
      </c>
    </row>
    <row r="408" spans="1:26" x14ac:dyDescent="0.3">
      <c r="A408" s="31" t="s">
        <v>810</v>
      </c>
      <c r="B408" s="31" t="s">
        <v>77</v>
      </c>
      <c r="C408" s="31" t="s">
        <v>838</v>
      </c>
      <c r="D408" s="31">
        <v>37808427</v>
      </c>
      <c r="E408" s="169" t="s">
        <v>839</v>
      </c>
      <c r="F408" s="31">
        <v>17053846</v>
      </c>
      <c r="G408" s="169" t="s">
        <v>88</v>
      </c>
      <c r="H408" s="169" t="s">
        <v>834</v>
      </c>
      <c r="I408" s="170" t="s">
        <v>905</v>
      </c>
      <c r="J408" s="147">
        <v>8</v>
      </c>
      <c r="K408" s="138">
        <v>0</v>
      </c>
      <c r="L408" s="138">
        <v>29</v>
      </c>
      <c r="M408" s="138">
        <v>0</v>
      </c>
      <c r="N408" s="138">
        <v>0</v>
      </c>
      <c r="O408" s="138">
        <v>8</v>
      </c>
      <c r="P408" s="148">
        <v>1</v>
      </c>
      <c r="Q408" s="147">
        <v>0</v>
      </c>
      <c r="R408" s="138">
        <v>187</v>
      </c>
      <c r="S408" s="149">
        <v>57</v>
      </c>
      <c r="T408" s="46">
        <f t="shared" si="42"/>
        <v>971.5</v>
      </c>
      <c r="U408" s="151">
        <v>0</v>
      </c>
      <c r="V408" s="48">
        <f t="shared" si="43"/>
        <v>0</v>
      </c>
      <c r="W408" s="48">
        <f t="shared" si="44"/>
        <v>482</v>
      </c>
      <c r="X408" s="49">
        <f t="shared" si="45"/>
        <v>112.5</v>
      </c>
      <c r="Y408" s="43">
        <f t="shared" si="46"/>
        <v>1566</v>
      </c>
      <c r="Z408" s="50">
        <f t="shared" si="47"/>
        <v>1566</v>
      </c>
    </row>
    <row r="409" spans="1:26" x14ac:dyDescent="0.3">
      <c r="A409" s="31" t="s">
        <v>810</v>
      </c>
      <c r="B409" s="31" t="s">
        <v>77</v>
      </c>
      <c r="C409" s="31" t="s">
        <v>838</v>
      </c>
      <c r="D409" s="31">
        <v>37808427</v>
      </c>
      <c r="E409" s="169" t="s">
        <v>839</v>
      </c>
      <c r="F409" s="31">
        <v>17055211</v>
      </c>
      <c r="G409" s="169" t="s">
        <v>160</v>
      </c>
      <c r="H409" s="169" t="s">
        <v>827</v>
      </c>
      <c r="I409" s="170" t="s">
        <v>906</v>
      </c>
      <c r="J409" s="147">
        <v>8</v>
      </c>
      <c r="K409" s="138">
        <v>3</v>
      </c>
      <c r="L409" s="138">
        <v>45</v>
      </c>
      <c r="M409" s="138">
        <v>8</v>
      </c>
      <c r="N409" s="138">
        <v>6</v>
      </c>
      <c r="O409" s="138">
        <v>17</v>
      </c>
      <c r="P409" s="148">
        <v>0</v>
      </c>
      <c r="Q409" s="147">
        <v>50</v>
      </c>
      <c r="R409" s="138">
        <v>478</v>
      </c>
      <c r="S409" s="149">
        <v>0</v>
      </c>
      <c r="T409" s="46">
        <f t="shared" si="42"/>
        <v>1507.5</v>
      </c>
      <c r="U409" s="151">
        <v>551.74</v>
      </c>
      <c r="V409" s="48">
        <f t="shared" si="43"/>
        <v>156</v>
      </c>
      <c r="W409" s="48">
        <f t="shared" si="44"/>
        <v>1185.5</v>
      </c>
      <c r="X409" s="49">
        <f t="shared" si="45"/>
        <v>0</v>
      </c>
      <c r="Y409" s="43">
        <f t="shared" si="46"/>
        <v>3400.74</v>
      </c>
      <c r="Z409" s="50">
        <f t="shared" si="47"/>
        <v>3401</v>
      </c>
    </row>
    <row r="410" spans="1:26" x14ac:dyDescent="0.3">
      <c r="A410" s="31" t="s">
        <v>810</v>
      </c>
      <c r="B410" s="31" t="s">
        <v>77</v>
      </c>
      <c r="C410" s="31" t="s">
        <v>838</v>
      </c>
      <c r="D410" s="31">
        <v>37808427</v>
      </c>
      <c r="E410" s="169" t="s">
        <v>839</v>
      </c>
      <c r="F410" s="31">
        <v>17055377</v>
      </c>
      <c r="G410" s="169" t="s">
        <v>99</v>
      </c>
      <c r="H410" s="169" t="s">
        <v>199</v>
      </c>
      <c r="I410" s="170" t="s">
        <v>907</v>
      </c>
      <c r="J410" s="147">
        <v>7</v>
      </c>
      <c r="K410" s="138">
        <v>3</v>
      </c>
      <c r="L410" s="138">
        <v>30</v>
      </c>
      <c r="M410" s="138">
        <v>8</v>
      </c>
      <c r="N410" s="138">
        <v>6</v>
      </c>
      <c r="O410" s="138">
        <v>6</v>
      </c>
      <c r="P410" s="148">
        <v>1</v>
      </c>
      <c r="Q410" s="147">
        <v>95</v>
      </c>
      <c r="R410" s="138">
        <v>250</v>
      </c>
      <c r="S410" s="149">
        <v>95</v>
      </c>
      <c r="T410" s="46">
        <f t="shared" si="42"/>
        <v>1005</v>
      </c>
      <c r="U410" s="151">
        <v>299.2</v>
      </c>
      <c r="V410" s="48">
        <f t="shared" si="43"/>
        <v>223.5</v>
      </c>
      <c r="W410" s="48">
        <f t="shared" si="44"/>
        <v>581</v>
      </c>
      <c r="X410" s="49">
        <f t="shared" si="45"/>
        <v>169.5</v>
      </c>
      <c r="Y410" s="43">
        <f t="shared" si="46"/>
        <v>2278.1999999999998</v>
      </c>
      <c r="Z410" s="50">
        <f t="shared" si="47"/>
        <v>2278</v>
      </c>
    </row>
    <row r="411" spans="1:26" x14ac:dyDescent="0.3">
      <c r="A411" s="31" t="s">
        <v>810</v>
      </c>
      <c r="B411" s="31" t="s">
        <v>77</v>
      </c>
      <c r="C411" s="31" t="s">
        <v>838</v>
      </c>
      <c r="D411" s="31">
        <v>37808427</v>
      </c>
      <c r="E411" s="169" t="s">
        <v>839</v>
      </c>
      <c r="F411" s="31">
        <v>30232953</v>
      </c>
      <c r="G411" s="169" t="s">
        <v>126</v>
      </c>
      <c r="H411" s="169" t="s">
        <v>460</v>
      </c>
      <c r="I411" s="170" t="s">
        <v>908</v>
      </c>
      <c r="J411" s="147">
        <v>6</v>
      </c>
      <c r="K411" s="138">
        <v>0</v>
      </c>
      <c r="L411" s="138">
        <v>26</v>
      </c>
      <c r="M411" s="138">
        <v>0</v>
      </c>
      <c r="N411" s="138">
        <v>0</v>
      </c>
      <c r="O411" s="138">
        <v>7</v>
      </c>
      <c r="P411" s="148">
        <v>2</v>
      </c>
      <c r="Q411" s="147">
        <v>0</v>
      </c>
      <c r="R411" s="138">
        <v>154</v>
      </c>
      <c r="S411" s="149">
        <v>99</v>
      </c>
      <c r="T411" s="46">
        <f t="shared" si="42"/>
        <v>871</v>
      </c>
      <c r="U411" s="151">
        <v>0</v>
      </c>
      <c r="V411" s="48">
        <f t="shared" si="43"/>
        <v>0</v>
      </c>
      <c r="W411" s="48">
        <f t="shared" si="44"/>
        <v>402.5</v>
      </c>
      <c r="X411" s="49">
        <f t="shared" si="45"/>
        <v>202.5</v>
      </c>
      <c r="Y411" s="43">
        <f t="shared" si="46"/>
        <v>1476</v>
      </c>
      <c r="Z411" s="50">
        <f t="shared" si="47"/>
        <v>1476</v>
      </c>
    </row>
    <row r="412" spans="1:26" x14ac:dyDescent="0.3">
      <c r="A412" s="31" t="s">
        <v>810</v>
      </c>
      <c r="B412" s="31" t="s">
        <v>77</v>
      </c>
      <c r="C412" s="31" t="s">
        <v>838</v>
      </c>
      <c r="D412" s="31">
        <v>37808427</v>
      </c>
      <c r="E412" s="169" t="s">
        <v>839</v>
      </c>
      <c r="F412" s="31">
        <v>31914551</v>
      </c>
      <c r="G412" s="169" t="s">
        <v>47</v>
      </c>
      <c r="H412" s="169" t="s">
        <v>199</v>
      </c>
      <c r="I412" s="170" t="s">
        <v>909</v>
      </c>
      <c r="J412" s="147">
        <v>14</v>
      </c>
      <c r="K412" s="138">
        <v>0</v>
      </c>
      <c r="L412" s="138">
        <v>45</v>
      </c>
      <c r="M412" s="138">
        <v>0</v>
      </c>
      <c r="N412" s="138">
        <v>4</v>
      </c>
      <c r="O412" s="138">
        <v>16</v>
      </c>
      <c r="P412" s="148">
        <v>2</v>
      </c>
      <c r="Q412" s="147">
        <v>21</v>
      </c>
      <c r="R412" s="138">
        <v>387</v>
      </c>
      <c r="S412" s="149">
        <v>142</v>
      </c>
      <c r="T412" s="46">
        <f t="shared" si="42"/>
        <v>1507.5</v>
      </c>
      <c r="U412" s="151">
        <v>334.9</v>
      </c>
      <c r="V412" s="48">
        <f t="shared" si="43"/>
        <v>85.5</v>
      </c>
      <c r="W412" s="48">
        <f t="shared" si="44"/>
        <v>990</v>
      </c>
      <c r="X412" s="49">
        <f t="shared" si="45"/>
        <v>267</v>
      </c>
      <c r="Y412" s="43">
        <f t="shared" si="46"/>
        <v>3184.9</v>
      </c>
      <c r="Z412" s="50">
        <f t="shared" si="47"/>
        <v>3185</v>
      </c>
    </row>
    <row r="413" spans="1:26" x14ac:dyDescent="0.3">
      <c r="A413" s="31" t="s">
        <v>810</v>
      </c>
      <c r="B413" s="31" t="s">
        <v>77</v>
      </c>
      <c r="C413" s="31" t="s">
        <v>838</v>
      </c>
      <c r="D413" s="31">
        <v>37808427</v>
      </c>
      <c r="E413" s="169" t="s">
        <v>839</v>
      </c>
      <c r="F413" s="31">
        <v>31926754</v>
      </c>
      <c r="G413" s="169" t="s">
        <v>126</v>
      </c>
      <c r="H413" s="169" t="s">
        <v>819</v>
      </c>
      <c r="I413" s="170" t="s">
        <v>910</v>
      </c>
      <c r="J413" s="147">
        <v>5</v>
      </c>
      <c r="K413" s="138">
        <v>0</v>
      </c>
      <c r="L413" s="138">
        <v>19</v>
      </c>
      <c r="M413" s="138">
        <v>0</v>
      </c>
      <c r="N413" s="138">
        <v>0</v>
      </c>
      <c r="O413" s="138">
        <v>4</v>
      </c>
      <c r="P413" s="148">
        <v>1</v>
      </c>
      <c r="Q413" s="147">
        <v>0</v>
      </c>
      <c r="R413" s="138">
        <v>101</v>
      </c>
      <c r="S413" s="149">
        <v>46</v>
      </c>
      <c r="T413" s="46">
        <f t="shared" si="42"/>
        <v>636.5</v>
      </c>
      <c r="U413" s="151">
        <v>87.75</v>
      </c>
      <c r="V413" s="48">
        <f t="shared" si="43"/>
        <v>0</v>
      </c>
      <c r="W413" s="48">
        <f t="shared" si="44"/>
        <v>256</v>
      </c>
      <c r="X413" s="49">
        <f t="shared" si="45"/>
        <v>96</v>
      </c>
      <c r="Y413" s="43">
        <f t="shared" si="46"/>
        <v>1076.25</v>
      </c>
      <c r="Z413" s="50">
        <f t="shared" si="47"/>
        <v>1076</v>
      </c>
    </row>
    <row r="414" spans="1:26" x14ac:dyDescent="0.3">
      <c r="A414" s="31" t="s">
        <v>810</v>
      </c>
      <c r="B414" s="31" t="s">
        <v>77</v>
      </c>
      <c r="C414" s="31" t="s">
        <v>838</v>
      </c>
      <c r="D414" s="31">
        <v>37808427</v>
      </c>
      <c r="E414" s="169" t="s">
        <v>839</v>
      </c>
      <c r="F414" s="31">
        <v>51906201</v>
      </c>
      <c r="G414" s="169" t="s">
        <v>911</v>
      </c>
      <c r="H414" s="169" t="s">
        <v>821</v>
      </c>
      <c r="I414" s="170" t="s">
        <v>912</v>
      </c>
      <c r="J414" s="147">
        <v>14</v>
      </c>
      <c r="K414" s="138">
        <v>0</v>
      </c>
      <c r="L414" s="138">
        <v>47</v>
      </c>
      <c r="M414" s="138">
        <v>0</v>
      </c>
      <c r="N414" s="138">
        <v>1</v>
      </c>
      <c r="O414" s="138">
        <v>17</v>
      </c>
      <c r="P414" s="148">
        <v>1</v>
      </c>
      <c r="Q414" s="147">
        <v>1</v>
      </c>
      <c r="R414" s="138">
        <v>376</v>
      </c>
      <c r="S414" s="149">
        <v>30</v>
      </c>
      <c r="T414" s="46">
        <f t="shared" si="42"/>
        <v>1574.5</v>
      </c>
      <c r="U414" s="151">
        <v>323.5</v>
      </c>
      <c r="V414" s="48">
        <f t="shared" si="43"/>
        <v>15</v>
      </c>
      <c r="W414" s="48">
        <f t="shared" si="44"/>
        <v>981.5</v>
      </c>
      <c r="X414" s="49">
        <f t="shared" si="45"/>
        <v>72</v>
      </c>
      <c r="Y414" s="43">
        <f t="shared" si="46"/>
        <v>2966.5</v>
      </c>
      <c r="Z414" s="50">
        <f t="shared" si="47"/>
        <v>2967</v>
      </c>
    </row>
    <row r="415" spans="1:26" ht="27" x14ac:dyDescent="0.3">
      <c r="A415" s="31" t="s">
        <v>810</v>
      </c>
      <c r="B415" s="31" t="s">
        <v>77</v>
      </c>
      <c r="C415" s="31" t="s">
        <v>838</v>
      </c>
      <c r="D415" s="31">
        <v>37808427</v>
      </c>
      <c r="E415" s="169" t="s">
        <v>839</v>
      </c>
      <c r="F415" s="31">
        <v>53948998</v>
      </c>
      <c r="G415" s="169" t="s">
        <v>913</v>
      </c>
      <c r="H415" s="169" t="s">
        <v>878</v>
      </c>
      <c r="I415" s="170" t="s">
        <v>914</v>
      </c>
      <c r="J415" s="147">
        <v>11</v>
      </c>
      <c r="K415" s="138">
        <v>2</v>
      </c>
      <c r="L415" s="138">
        <v>47</v>
      </c>
      <c r="M415" s="138">
        <v>9</v>
      </c>
      <c r="N415" s="138">
        <v>0</v>
      </c>
      <c r="O415" s="138">
        <v>20</v>
      </c>
      <c r="P415" s="148">
        <v>1</v>
      </c>
      <c r="Q415" s="147">
        <v>0</v>
      </c>
      <c r="R415" s="138">
        <v>419</v>
      </c>
      <c r="S415" s="149">
        <v>85</v>
      </c>
      <c r="T415" s="46">
        <f t="shared" si="42"/>
        <v>1574.5</v>
      </c>
      <c r="U415" s="151">
        <v>222.98</v>
      </c>
      <c r="V415" s="48">
        <f t="shared" si="43"/>
        <v>0</v>
      </c>
      <c r="W415" s="48">
        <f t="shared" si="44"/>
        <v>1108</v>
      </c>
      <c r="X415" s="49">
        <f t="shared" si="45"/>
        <v>154.5</v>
      </c>
      <c r="Y415" s="43">
        <f t="shared" si="46"/>
        <v>3059.98</v>
      </c>
      <c r="Z415" s="50">
        <f t="shared" si="47"/>
        <v>3060</v>
      </c>
    </row>
    <row r="416" spans="1:26" x14ac:dyDescent="0.3">
      <c r="A416" s="31" t="s">
        <v>810</v>
      </c>
      <c r="B416" s="31" t="s">
        <v>77</v>
      </c>
      <c r="C416" s="31" t="s">
        <v>838</v>
      </c>
      <c r="D416" s="31">
        <v>37808427</v>
      </c>
      <c r="E416" s="169" t="s">
        <v>839</v>
      </c>
      <c r="F416" s="31">
        <v>55494099</v>
      </c>
      <c r="G416" s="169" t="s">
        <v>587</v>
      </c>
      <c r="H416" s="169" t="s">
        <v>199</v>
      </c>
      <c r="I416" s="170" t="s">
        <v>915</v>
      </c>
      <c r="J416" s="147">
        <v>9</v>
      </c>
      <c r="K416" s="138">
        <v>1</v>
      </c>
      <c r="L416" s="138">
        <v>38</v>
      </c>
      <c r="M416" s="138">
        <v>1</v>
      </c>
      <c r="N416" s="138">
        <v>2</v>
      </c>
      <c r="O416" s="138">
        <v>8</v>
      </c>
      <c r="P416" s="148">
        <v>1</v>
      </c>
      <c r="Q416" s="147">
        <v>19</v>
      </c>
      <c r="R416" s="138">
        <v>250</v>
      </c>
      <c r="S416" s="149">
        <v>95</v>
      </c>
      <c r="T416" s="46">
        <f t="shared" si="42"/>
        <v>1273</v>
      </c>
      <c r="U416" s="151">
        <v>338.1</v>
      </c>
      <c r="V416" s="48">
        <f t="shared" si="43"/>
        <v>55.5</v>
      </c>
      <c r="W416" s="48">
        <f t="shared" si="44"/>
        <v>608</v>
      </c>
      <c r="X416" s="49">
        <f t="shared" si="45"/>
        <v>169.5</v>
      </c>
      <c r="Y416" s="43">
        <f t="shared" si="46"/>
        <v>2444.1</v>
      </c>
      <c r="Z416" s="50">
        <f t="shared" si="47"/>
        <v>2444</v>
      </c>
    </row>
    <row r="417" spans="1:26" x14ac:dyDescent="0.3">
      <c r="A417" s="31" t="s">
        <v>810</v>
      </c>
      <c r="B417" s="31" t="s">
        <v>175</v>
      </c>
      <c r="C417" s="31" t="s">
        <v>916</v>
      </c>
      <c r="D417" s="31">
        <v>317004</v>
      </c>
      <c r="E417" s="169" t="s">
        <v>917</v>
      </c>
      <c r="F417" s="31">
        <v>37906216</v>
      </c>
      <c r="G417" s="169" t="s">
        <v>63</v>
      </c>
      <c r="H417" s="169" t="s">
        <v>874</v>
      </c>
      <c r="I417" s="170" t="s">
        <v>918</v>
      </c>
      <c r="J417" s="37">
        <v>9</v>
      </c>
      <c r="K417" s="32">
        <v>0</v>
      </c>
      <c r="L417" s="32">
        <v>23</v>
      </c>
      <c r="M417" s="32">
        <v>0</v>
      </c>
      <c r="N417" s="32">
        <v>0</v>
      </c>
      <c r="O417" s="32">
        <v>9</v>
      </c>
      <c r="P417" s="45">
        <v>1</v>
      </c>
      <c r="Q417" s="37">
        <v>0</v>
      </c>
      <c r="R417" s="32">
        <v>158</v>
      </c>
      <c r="S417" s="38">
        <v>20</v>
      </c>
      <c r="T417" s="46">
        <f t="shared" si="42"/>
        <v>770.5</v>
      </c>
      <c r="U417" s="125">
        <v>103.35</v>
      </c>
      <c r="V417" s="48">
        <f t="shared" si="43"/>
        <v>0</v>
      </c>
      <c r="W417" s="48">
        <f t="shared" si="44"/>
        <v>437.5</v>
      </c>
      <c r="X417" s="49">
        <f t="shared" si="45"/>
        <v>57</v>
      </c>
      <c r="Y417" s="43">
        <f t="shared" si="46"/>
        <v>1368.35</v>
      </c>
      <c r="Z417" s="50">
        <f t="shared" si="47"/>
        <v>1368</v>
      </c>
    </row>
    <row r="418" spans="1:26" x14ac:dyDescent="0.3">
      <c r="A418" s="31" t="s">
        <v>810</v>
      </c>
      <c r="B418" s="31" t="s">
        <v>175</v>
      </c>
      <c r="C418" s="31" t="s">
        <v>919</v>
      </c>
      <c r="D418" s="31">
        <v>647209</v>
      </c>
      <c r="E418" s="169" t="s">
        <v>920</v>
      </c>
      <c r="F418" s="31">
        <v>42434718</v>
      </c>
      <c r="G418" s="169" t="s">
        <v>63</v>
      </c>
      <c r="H418" s="169" t="s">
        <v>921</v>
      </c>
      <c r="I418" s="170" t="s">
        <v>922</v>
      </c>
      <c r="J418" s="37">
        <v>8</v>
      </c>
      <c r="K418" s="32">
        <v>0</v>
      </c>
      <c r="L418" s="32">
        <v>19</v>
      </c>
      <c r="M418" s="32">
        <v>0</v>
      </c>
      <c r="N418" s="32">
        <v>0</v>
      </c>
      <c r="O418" s="32">
        <v>11</v>
      </c>
      <c r="P418" s="45">
        <v>1</v>
      </c>
      <c r="Q418" s="37">
        <v>0</v>
      </c>
      <c r="R418" s="32">
        <v>155</v>
      </c>
      <c r="S418" s="38">
        <v>117</v>
      </c>
      <c r="T418" s="46">
        <f t="shared" si="42"/>
        <v>636.5</v>
      </c>
      <c r="U418" s="125">
        <v>0</v>
      </c>
      <c r="V418" s="48">
        <f t="shared" si="43"/>
        <v>0</v>
      </c>
      <c r="W418" s="48">
        <f t="shared" si="44"/>
        <v>458.5</v>
      </c>
      <c r="X418" s="49">
        <f t="shared" si="45"/>
        <v>202.5</v>
      </c>
      <c r="Y418" s="43">
        <f t="shared" si="46"/>
        <v>1297.5</v>
      </c>
      <c r="Z418" s="50">
        <f t="shared" si="47"/>
        <v>1298</v>
      </c>
    </row>
    <row r="419" spans="1:26" x14ac:dyDescent="0.3">
      <c r="A419" s="31" t="s">
        <v>810</v>
      </c>
      <c r="B419" s="31" t="s">
        <v>179</v>
      </c>
      <c r="C419" s="31" t="s">
        <v>923</v>
      </c>
      <c r="D419" s="31">
        <v>586536</v>
      </c>
      <c r="E419" s="169" t="s">
        <v>924</v>
      </c>
      <c r="F419" s="31">
        <v>30222052</v>
      </c>
      <c r="G419" s="169" t="s">
        <v>925</v>
      </c>
      <c r="H419" s="169" t="s">
        <v>199</v>
      </c>
      <c r="I419" s="170" t="s">
        <v>926</v>
      </c>
      <c r="J419" s="37">
        <v>13</v>
      </c>
      <c r="K419" s="32">
        <v>0</v>
      </c>
      <c r="L419" s="32">
        <v>36</v>
      </c>
      <c r="M419" s="32">
        <v>0</v>
      </c>
      <c r="N419" s="32">
        <v>0</v>
      </c>
      <c r="O419" s="32">
        <v>13</v>
      </c>
      <c r="P419" s="45">
        <v>2</v>
      </c>
      <c r="Q419" s="37">
        <v>0</v>
      </c>
      <c r="R419" s="32">
        <v>284</v>
      </c>
      <c r="S419" s="38">
        <v>163</v>
      </c>
      <c r="T419" s="46">
        <f t="shared" si="42"/>
        <v>1206</v>
      </c>
      <c r="U419" s="125">
        <v>226.87</v>
      </c>
      <c r="V419" s="48">
        <f t="shared" si="43"/>
        <v>0</v>
      </c>
      <c r="W419" s="48">
        <f t="shared" si="44"/>
        <v>743.5</v>
      </c>
      <c r="X419" s="49">
        <f t="shared" si="45"/>
        <v>298.5</v>
      </c>
      <c r="Y419" s="43">
        <f t="shared" si="46"/>
        <v>2474.87</v>
      </c>
      <c r="Z419" s="50">
        <f t="shared" si="47"/>
        <v>2475</v>
      </c>
    </row>
    <row r="420" spans="1:26" ht="27" x14ac:dyDescent="0.3">
      <c r="A420" s="31" t="s">
        <v>810</v>
      </c>
      <c r="B420" s="31" t="s">
        <v>179</v>
      </c>
      <c r="C420" s="31" t="s">
        <v>927</v>
      </c>
      <c r="D420" s="31">
        <v>894125</v>
      </c>
      <c r="E420" s="169" t="s">
        <v>928</v>
      </c>
      <c r="F420" s="31">
        <v>30223423</v>
      </c>
      <c r="G420" s="169" t="s">
        <v>617</v>
      </c>
      <c r="H420" s="32" t="s">
        <v>858</v>
      </c>
      <c r="I420" s="45" t="s">
        <v>929</v>
      </c>
      <c r="J420" s="37">
        <v>0</v>
      </c>
      <c r="K420" s="32">
        <v>0</v>
      </c>
      <c r="L420" s="32">
        <v>0</v>
      </c>
      <c r="M420" s="32">
        <v>0</v>
      </c>
      <c r="N420" s="32">
        <v>0</v>
      </c>
      <c r="O420" s="32">
        <v>0</v>
      </c>
      <c r="P420" s="45">
        <v>0</v>
      </c>
      <c r="Q420" s="37">
        <v>0</v>
      </c>
      <c r="R420" s="32">
        <v>0</v>
      </c>
      <c r="S420" s="38">
        <v>0</v>
      </c>
      <c r="T420" s="46">
        <f t="shared" si="42"/>
        <v>0</v>
      </c>
      <c r="U420" s="125">
        <v>0</v>
      </c>
      <c r="V420" s="48">
        <f t="shared" si="43"/>
        <v>0</v>
      </c>
      <c r="W420" s="48">
        <f t="shared" si="44"/>
        <v>0</v>
      </c>
      <c r="X420" s="49">
        <f t="shared" si="45"/>
        <v>0</v>
      </c>
      <c r="Y420" s="43">
        <f t="shared" si="46"/>
        <v>0</v>
      </c>
      <c r="Z420" s="50">
        <f t="shared" si="47"/>
        <v>0</v>
      </c>
    </row>
    <row r="421" spans="1:26" x14ac:dyDescent="0.3">
      <c r="A421" s="31" t="s">
        <v>810</v>
      </c>
      <c r="B421" s="31" t="s">
        <v>179</v>
      </c>
      <c r="C421" s="31" t="s">
        <v>930</v>
      </c>
      <c r="D421" s="31">
        <v>42063043</v>
      </c>
      <c r="E421" s="169" t="s">
        <v>931</v>
      </c>
      <c r="F421" s="31">
        <v>614866</v>
      </c>
      <c r="G421" s="169" t="s">
        <v>932</v>
      </c>
      <c r="H421" s="169" t="s">
        <v>814</v>
      </c>
      <c r="I421" s="170" t="s">
        <v>933</v>
      </c>
      <c r="J421" s="37">
        <v>12</v>
      </c>
      <c r="K421" s="32">
        <v>0</v>
      </c>
      <c r="L421" s="32">
        <v>31</v>
      </c>
      <c r="M421" s="32">
        <v>0</v>
      </c>
      <c r="N421" s="32">
        <v>0</v>
      </c>
      <c r="O421" s="32">
        <v>13</v>
      </c>
      <c r="P421" s="45">
        <v>0</v>
      </c>
      <c r="Q421" s="37">
        <v>0</v>
      </c>
      <c r="R421" s="32">
        <v>274</v>
      </c>
      <c r="S421" s="38">
        <v>0</v>
      </c>
      <c r="T421" s="46">
        <f t="shared" si="42"/>
        <v>1038.5</v>
      </c>
      <c r="U421" s="125">
        <v>458.94</v>
      </c>
      <c r="V421" s="48">
        <f t="shared" si="43"/>
        <v>0</v>
      </c>
      <c r="W421" s="48">
        <f t="shared" si="44"/>
        <v>723.5</v>
      </c>
      <c r="X421" s="49">
        <f t="shared" si="45"/>
        <v>0</v>
      </c>
      <c r="Y421" s="43">
        <f t="shared" si="46"/>
        <v>2220.94</v>
      </c>
      <c r="Z421" s="50">
        <f t="shared" si="47"/>
        <v>2221</v>
      </c>
    </row>
    <row r="422" spans="1:26" x14ac:dyDescent="0.3">
      <c r="A422" s="31" t="s">
        <v>810</v>
      </c>
      <c r="B422" s="31" t="s">
        <v>179</v>
      </c>
      <c r="C422" s="31" t="s">
        <v>930</v>
      </c>
      <c r="D422" s="31">
        <v>42063043</v>
      </c>
      <c r="E422" s="169" t="s">
        <v>931</v>
      </c>
      <c r="F422" s="31">
        <v>17059640</v>
      </c>
      <c r="G422" s="169" t="s">
        <v>934</v>
      </c>
      <c r="H422" s="169" t="s">
        <v>199</v>
      </c>
      <c r="I422" s="170" t="s">
        <v>935</v>
      </c>
      <c r="J422" s="37">
        <v>5</v>
      </c>
      <c r="K422" s="32">
        <v>0</v>
      </c>
      <c r="L422" s="32">
        <v>23</v>
      </c>
      <c r="M422" s="32">
        <v>0</v>
      </c>
      <c r="N422" s="32">
        <v>0</v>
      </c>
      <c r="O422" s="32">
        <v>6</v>
      </c>
      <c r="P422" s="45">
        <v>1</v>
      </c>
      <c r="Q422" s="37">
        <v>0</v>
      </c>
      <c r="R422" s="32">
        <v>207</v>
      </c>
      <c r="S422" s="38">
        <v>51</v>
      </c>
      <c r="T422" s="46">
        <f t="shared" si="42"/>
        <v>770.5</v>
      </c>
      <c r="U422" s="125">
        <v>117</v>
      </c>
      <c r="V422" s="48">
        <f t="shared" si="43"/>
        <v>0</v>
      </c>
      <c r="W422" s="48">
        <f t="shared" si="44"/>
        <v>495</v>
      </c>
      <c r="X422" s="49">
        <f t="shared" si="45"/>
        <v>103.5</v>
      </c>
      <c r="Y422" s="43">
        <f t="shared" si="46"/>
        <v>1486</v>
      </c>
      <c r="Z422" s="50">
        <f t="shared" si="47"/>
        <v>1486</v>
      </c>
    </row>
    <row r="423" spans="1:26" x14ac:dyDescent="0.3">
      <c r="A423" s="31" t="s">
        <v>810</v>
      </c>
      <c r="B423" s="31" t="s">
        <v>179</v>
      </c>
      <c r="C423" s="31" t="s">
        <v>930</v>
      </c>
      <c r="D423" s="31">
        <v>42063043</v>
      </c>
      <c r="E423" s="169" t="s">
        <v>931</v>
      </c>
      <c r="F423" s="31">
        <v>17059852</v>
      </c>
      <c r="G423" s="169" t="s">
        <v>936</v>
      </c>
      <c r="H423" s="169" t="s">
        <v>814</v>
      </c>
      <c r="I423" s="170" t="s">
        <v>933</v>
      </c>
      <c r="J423" s="37">
        <v>6</v>
      </c>
      <c r="K423" s="32">
        <v>0</v>
      </c>
      <c r="L423" s="32">
        <v>31</v>
      </c>
      <c r="M423" s="32">
        <v>0</v>
      </c>
      <c r="N423" s="32">
        <v>0</v>
      </c>
      <c r="O423" s="32">
        <v>12</v>
      </c>
      <c r="P423" s="45">
        <v>0</v>
      </c>
      <c r="Q423" s="37">
        <v>0</v>
      </c>
      <c r="R423" s="32">
        <v>251</v>
      </c>
      <c r="S423" s="38">
        <v>0</v>
      </c>
      <c r="T423" s="46">
        <f t="shared" si="42"/>
        <v>1038.5</v>
      </c>
      <c r="U423" s="125">
        <v>758.35</v>
      </c>
      <c r="V423" s="48">
        <f t="shared" si="43"/>
        <v>0</v>
      </c>
      <c r="W423" s="48">
        <f t="shared" si="44"/>
        <v>664</v>
      </c>
      <c r="X423" s="49">
        <f t="shared" si="45"/>
        <v>0</v>
      </c>
      <c r="Y423" s="43">
        <f t="shared" si="46"/>
        <v>2460.85</v>
      </c>
      <c r="Z423" s="50">
        <f t="shared" si="47"/>
        <v>2461</v>
      </c>
    </row>
    <row r="424" spans="1:26" x14ac:dyDescent="0.3">
      <c r="A424" s="31" t="s">
        <v>810</v>
      </c>
      <c r="B424" s="31" t="s">
        <v>179</v>
      </c>
      <c r="C424" s="31" t="s">
        <v>930</v>
      </c>
      <c r="D424" s="31">
        <v>42063043</v>
      </c>
      <c r="E424" s="169" t="s">
        <v>931</v>
      </c>
      <c r="F424" s="31">
        <v>30414164</v>
      </c>
      <c r="G424" s="169" t="s">
        <v>937</v>
      </c>
      <c r="H424" s="169" t="s">
        <v>938</v>
      </c>
      <c r="I424" s="170" t="s">
        <v>939</v>
      </c>
      <c r="J424" s="37">
        <v>6</v>
      </c>
      <c r="K424" s="32">
        <v>0</v>
      </c>
      <c r="L424" s="32">
        <v>15</v>
      </c>
      <c r="M424" s="32">
        <v>0</v>
      </c>
      <c r="N424" s="32">
        <v>0</v>
      </c>
      <c r="O424" s="32">
        <v>9</v>
      </c>
      <c r="P424" s="45">
        <v>0</v>
      </c>
      <c r="Q424" s="37">
        <v>0</v>
      </c>
      <c r="R424" s="32">
        <v>166</v>
      </c>
      <c r="S424" s="38">
        <v>0</v>
      </c>
      <c r="T424" s="46">
        <f t="shared" si="42"/>
        <v>502.5</v>
      </c>
      <c r="U424" s="125">
        <v>0</v>
      </c>
      <c r="V424" s="48">
        <f t="shared" si="43"/>
        <v>0</v>
      </c>
      <c r="W424" s="48">
        <f t="shared" si="44"/>
        <v>453.5</v>
      </c>
      <c r="X424" s="49">
        <f t="shared" si="45"/>
        <v>0</v>
      </c>
      <c r="Y424" s="43">
        <f t="shared" si="46"/>
        <v>956</v>
      </c>
      <c r="Z424" s="50">
        <f t="shared" si="47"/>
        <v>956</v>
      </c>
    </row>
    <row r="425" spans="1:26" x14ac:dyDescent="0.3">
      <c r="A425" s="31" t="s">
        <v>810</v>
      </c>
      <c r="B425" s="31" t="s">
        <v>179</v>
      </c>
      <c r="C425" s="31" t="s">
        <v>930</v>
      </c>
      <c r="D425" s="31">
        <v>42063043</v>
      </c>
      <c r="E425" s="169" t="s">
        <v>931</v>
      </c>
      <c r="F425" s="31">
        <v>37909533</v>
      </c>
      <c r="G425" s="169" t="s">
        <v>940</v>
      </c>
      <c r="H425" s="169" t="s">
        <v>199</v>
      </c>
      <c r="I425" s="170" t="s">
        <v>941</v>
      </c>
      <c r="J425" s="37">
        <v>5</v>
      </c>
      <c r="K425" s="32">
        <v>0</v>
      </c>
      <c r="L425" s="32">
        <v>16</v>
      </c>
      <c r="M425" s="32">
        <v>0</v>
      </c>
      <c r="N425" s="32">
        <v>0</v>
      </c>
      <c r="O425" s="32">
        <v>6</v>
      </c>
      <c r="P425" s="45">
        <v>0</v>
      </c>
      <c r="Q425" s="37">
        <v>0</v>
      </c>
      <c r="R425" s="32">
        <v>141</v>
      </c>
      <c r="S425" s="38">
        <v>0</v>
      </c>
      <c r="T425" s="46">
        <f t="shared" si="42"/>
        <v>536</v>
      </c>
      <c r="U425" s="125">
        <v>0</v>
      </c>
      <c r="V425" s="48">
        <f t="shared" si="43"/>
        <v>0</v>
      </c>
      <c r="W425" s="48">
        <f t="shared" si="44"/>
        <v>363</v>
      </c>
      <c r="X425" s="49">
        <f t="shared" si="45"/>
        <v>0</v>
      </c>
      <c r="Y425" s="43">
        <f t="shared" si="46"/>
        <v>899</v>
      </c>
      <c r="Z425" s="50">
        <f t="shared" si="47"/>
        <v>899</v>
      </c>
    </row>
    <row r="426" spans="1:26" x14ac:dyDescent="0.3">
      <c r="A426" s="31" t="s">
        <v>810</v>
      </c>
      <c r="B426" s="31" t="s">
        <v>224</v>
      </c>
      <c r="C426" s="31" t="s">
        <v>942</v>
      </c>
      <c r="D426" s="31">
        <v>90000070</v>
      </c>
      <c r="E426" s="169" t="s">
        <v>943</v>
      </c>
      <c r="F426" s="31">
        <v>42216702</v>
      </c>
      <c r="G426" s="169" t="s">
        <v>944</v>
      </c>
      <c r="H426" s="169" t="s">
        <v>848</v>
      </c>
      <c r="I426" s="170" t="s">
        <v>945</v>
      </c>
      <c r="J426" s="37">
        <v>3</v>
      </c>
      <c r="K426" s="32">
        <v>0</v>
      </c>
      <c r="L426" s="32">
        <v>17</v>
      </c>
      <c r="M426" s="32">
        <v>0</v>
      </c>
      <c r="N426" s="32">
        <v>0</v>
      </c>
      <c r="O426" s="32">
        <v>3</v>
      </c>
      <c r="P426" s="45">
        <v>1</v>
      </c>
      <c r="Q426" s="37">
        <v>0</v>
      </c>
      <c r="R426" s="32">
        <v>142</v>
      </c>
      <c r="S426" s="38">
        <v>108</v>
      </c>
      <c r="T426" s="46">
        <f t="shared" si="42"/>
        <v>569.5</v>
      </c>
      <c r="U426" s="125">
        <v>0</v>
      </c>
      <c r="V426" s="48">
        <f t="shared" si="43"/>
        <v>0</v>
      </c>
      <c r="W426" s="48">
        <f t="shared" si="44"/>
        <v>324.5</v>
      </c>
      <c r="X426" s="49">
        <f t="shared" si="45"/>
        <v>189</v>
      </c>
      <c r="Y426" s="43">
        <f t="shared" si="46"/>
        <v>1083</v>
      </c>
      <c r="Z426" s="50">
        <f t="shared" si="47"/>
        <v>1083</v>
      </c>
    </row>
    <row r="427" spans="1:26" x14ac:dyDescent="0.3">
      <c r="A427" s="31" t="s">
        <v>810</v>
      </c>
      <c r="B427" s="31" t="s">
        <v>224</v>
      </c>
      <c r="C427" s="31" t="s">
        <v>946</v>
      </c>
      <c r="D427" s="31">
        <v>90000079</v>
      </c>
      <c r="E427" s="32" t="s">
        <v>947</v>
      </c>
      <c r="F427" s="31">
        <v>37908057</v>
      </c>
      <c r="G427" s="32" t="s">
        <v>500</v>
      </c>
      <c r="H427" s="32" t="s">
        <v>460</v>
      </c>
      <c r="I427" s="45" t="s">
        <v>948</v>
      </c>
      <c r="J427" s="37">
        <v>0</v>
      </c>
      <c r="K427" s="32">
        <v>0</v>
      </c>
      <c r="L427" s="32">
        <v>0</v>
      </c>
      <c r="M427" s="32">
        <v>0</v>
      </c>
      <c r="N427" s="32">
        <v>0</v>
      </c>
      <c r="O427" s="32">
        <v>0</v>
      </c>
      <c r="P427" s="45">
        <v>0</v>
      </c>
      <c r="Q427" s="37">
        <v>0</v>
      </c>
      <c r="R427" s="32">
        <v>0</v>
      </c>
      <c r="S427" s="38">
        <v>0</v>
      </c>
      <c r="T427" s="46">
        <f t="shared" si="42"/>
        <v>0</v>
      </c>
      <c r="U427" s="125">
        <v>0</v>
      </c>
      <c r="V427" s="48">
        <f t="shared" si="43"/>
        <v>0</v>
      </c>
      <c r="W427" s="48">
        <f t="shared" si="44"/>
        <v>0</v>
      </c>
      <c r="X427" s="49">
        <f t="shared" si="45"/>
        <v>0</v>
      </c>
      <c r="Y427" s="43">
        <f t="shared" si="46"/>
        <v>0</v>
      </c>
      <c r="Z427" s="50">
        <f t="shared" si="47"/>
        <v>0</v>
      </c>
    </row>
    <row r="428" spans="1:26" x14ac:dyDescent="0.3">
      <c r="A428" s="31" t="s">
        <v>810</v>
      </c>
      <c r="B428" s="31" t="s">
        <v>224</v>
      </c>
      <c r="C428" s="31" t="s">
        <v>946</v>
      </c>
      <c r="D428" s="31">
        <v>90000079</v>
      </c>
      <c r="E428" s="32" t="s">
        <v>947</v>
      </c>
      <c r="F428" s="31">
        <v>42072042</v>
      </c>
      <c r="G428" s="32" t="s">
        <v>789</v>
      </c>
      <c r="H428" s="32" t="s">
        <v>460</v>
      </c>
      <c r="I428" s="45" t="s">
        <v>948</v>
      </c>
      <c r="J428" s="37">
        <v>0</v>
      </c>
      <c r="K428" s="32">
        <v>0</v>
      </c>
      <c r="L428" s="32">
        <v>0</v>
      </c>
      <c r="M428" s="32">
        <v>0</v>
      </c>
      <c r="N428" s="32">
        <v>0</v>
      </c>
      <c r="O428" s="32">
        <v>0</v>
      </c>
      <c r="P428" s="45">
        <v>0</v>
      </c>
      <c r="Q428" s="37">
        <v>0</v>
      </c>
      <c r="R428" s="32">
        <v>0</v>
      </c>
      <c r="S428" s="38">
        <v>0</v>
      </c>
      <c r="T428" s="46">
        <f t="shared" si="42"/>
        <v>0</v>
      </c>
      <c r="U428" s="125">
        <v>0</v>
      </c>
      <c r="V428" s="48">
        <f t="shared" si="43"/>
        <v>0</v>
      </c>
      <c r="W428" s="48">
        <f t="shared" si="44"/>
        <v>0</v>
      </c>
      <c r="X428" s="49">
        <f t="shared" si="45"/>
        <v>0</v>
      </c>
      <c r="Y428" s="43">
        <f t="shared" si="46"/>
        <v>0</v>
      </c>
      <c r="Z428" s="50">
        <f t="shared" si="47"/>
        <v>0</v>
      </c>
    </row>
    <row r="429" spans="1:26" x14ac:dyDescent="0.3">
      <c r="A429" s="31" t="s">
        <v>810</v>
      </c>
      <c r="B429" s="31" t="s">
        <v>224</v>
      </c>
      <c r="C429" s="31" t="s">
        <v>949</v>
      </c>
      <c r="D429" s="31">
        <v>36431524</v>
      </c>
      <c r="E429" s="169" t="s">
        <v>950</v>
      </c>
      <c r="F429" s="31">
        <v>42347599</v>
      </c>
      <c r="G429" s="169" t="s">
        <v>777</v>
      </c>
      <c r="H429" s="169" t="s">
        <v>827</v>
      </c>
      <c r="I429" s="170" t="s">
        <v>951</v>
      </c>
      <c r="J429" s="37">
        <v>1</v>
      </c>
      <c r="K429" s="32">
        <v>0</v>
      </c>
      <c r="L429" s="32">
        <v>10</v>
      </c>
      <c r="M429" s="32">
        <v>0</v>
      </c>
      <c r="N429" s="32">
        <v>0</v>
      </c>
      <c r="O429" s="32">
        <v>1</v>
      </c>
      <c r="P429" s="45">
        <v>0</v>
      </c>
      <c r="Q429" s="37">
        <v>0</v>
      </c>
      <c r="R429" s="32">
        <v>17</v>
      </c>
      <c r="S429" s="38">
        <v>0</v>
      </c>
      <c r="T429" s="46">
        <f t="shared" si="42"/>
        <v>335</v>
      </c>
      <c r="U429" s="125">
        <v>112.6</v>
      </c>
      <c r="V429" s="48">
        <f t="shared" si="43"/>
        <v>0</v>
      </c>
      <c r="W429" s="48">
        <f t="shared" si="44"/>
        <v>47.5</v>
      </c>
      <c r="X429" s="49">
        <f t="shared" si="45"/>
        <v>0</v>
      </c>
      <c r="Y429" s="43">
        <f t="shared" si="46"/>
        <v>495.1</v>
      </c>
      <c r="Z429" s="50">
        <f t="shared" si="47"/>
        <v>495</v>
      </c>
    </row>
    <row r="430" spans="1:26" x14ac:dyDescent="0.3">
      <c r="A430" s="31" t="s">
        <v>810</v>
      </c>
      <c r="B430" s="31" t="s">
        <v>224</v>
      </c>
      <c r="C430" s="31" t="s">
        <v>952</v>
      </c>
      <c r="D430" s="31">
        <v>90000134</v>
      </c>
      <c r="E430" s="32" t="s">
        <v>953</v>
      </c>
      <c r="F430" s="31">
        <v>42387841</v>
      </c>
      <c r="G430" s="32" t="s">
        <v>954</v>
      </c>
      <c r="H430" s="32" t="s">
        <v>199</v>
      </c>
      <c r="I430" s="45" t="s">
        <v>955</v>
      </c>
      <c r="J430" s="37">
        <v>0</v>
      </c>
      <c r="K430" s="32">
        <v>0</v>
      </c>
      <c r="L430" s="32">
        <v>0</v>
      </c>
      <c r="M430" s="32">
        <v>0</v>
      </c>
      <c r="N430" s="32">
        <v>0</v>
      </c>
      <c r="O430" s="32">
        <v>0</v>
      </c>
      <c r="P430" s="45">
        <v>0</v>
      </c>
      <c r="Q430" s="37">
        <v>0</v>
      </c>
      <c r="R430" s="32">
        <v>0</v>
      </c>
      <c r="S430" s="38">
        <v>0</v>
      </c>
      <c r="T430" s="46">
        <f t="shared" si="42"/>
        <v>0</v>
      </c>
      <c r="U430" s="125">
        <v>0</v>
      </c>
      <c r="V430" s="48">
        <f t="shared" si="43"/>
        <v>0</v>
      </c>
      <c r="W430" s="48">
        <f t="shared" si="44"/>
        <v>0</v>
      </c>
      <c r="X430" s="49">
        <f t="shared" si="45"/>
        <v>0</v>
      </c>
      <c r="Y430" s="43">
        <f t="shared" si="46"/>
        <v>0</v>
      </c>
      <c r="Z430" s="50">
        <f t="shared" si="47"/>
        <v>0</v>
      </c>
    </row>
    <row r="431" spans="1:26" x14ac:dyDescent="0.3">
      <c r="A431" s="31" t="s">
        <v>810</v>
      </c>
      <c r="B431" s="31" t="s">
        <v>224</v>
      </c>
      <c r="C431" s="31" t="s">
        <v>956</v>
      </c>
      <c r="D431" s="31">
        <v>90000133</v>
      </c>
      <c r="E431" s="169" t="s">
        <v>957</v>
      </c>
      <c r="F431" s="31">
        <v>37982354</v>
      </c>
      <c r="G431" s="169" t="s">
        <v>300</v>
      </c>
      <c r="H431" s="169" t="s">
        <v>199</v>
      </c>
      <c r="I431" s="170" t="s">
        <v>200</v>
      </c>
      <c r="J431" s="37">
        <v>6</v>
      </c>
      <c r="K431" s="32">
        <v>0</v>
      </c>
      <c r="L431" s="32">
        <v>31</v>
      </c>
      <c r="M431" s="32">
        <v>0</v>
      </c>
      <c r="N431" s="32">
        <v>2</v>
      </c>
      <c r="O431" s="32">
        <v>4</v>
      </c>
      <c r="P431" s="45">
        <v>2</v>
      </c>
      <c r="Q431" s="37">
        <v>24</v>
      </c>
      <c r="R431" s="32">
        <v>175</v>
      </c>
      <c r="S431" s="38">
        <v>165</v>
      </c>
      <c r="T431" s="46">
        <f t="shared" si="42"/>
        <v>1038.5</v>
      </c>
      <c r="U431" s="125">
        <v>0</v>
      </c>
      <c r="V431" s="48">
        <f t="shared" si="43"/>
        <v>63</v>
      </c>
      <c r="W431" s="48">
        <f t="shared" si="44"/>
        <v>404</v>
      </c>
      <c r="X431" s="49">
        <f t="shared" si="45"/>
        <v>301.5</v>
      </c>
      <c r="Y431" s="43">
        <f t="shared" si="46"/>
        <v>1807</v>
      </c>
      <c r="Z431" s="50">
        <f t="shared" si="47"/>
        <v>1807</v>
      </c>
    </row>
    <row r="432" spans="1:26" x14ac:dyDescent="0.3">
      <c r="A432" s="31" t="s">
        <v>810</v>
      </c>
      <c r="B432" s="31" t="s">
        <v>224</v>
      </c>
      <c r="C432" s="31" t="s">
        <v>958</v>
      </c>
      <c r="D432" s="31">
        <v>36441406</v>
      </c>
      <c r="E432" s="169" t="s">
        <v>959</v>
      </c>
      <c r="F432" s="31">
        <v>42003784</v>
      </c>
      <c r="G432" s="169" t="s">
        <v>796</v>
      </c>
      <c r="H432" s="169" t="s">
        <v>960</v>
      </c>
      <c r="I432" s="170" t="s">
        <v>961</v>
      </c>
      <c r="J432" s="37">
        <v>3</v>
      </c>
      <c r="K432" s="32">
        <v>0</v>
      </c>
      <c r="L432" s="32">
        <v>14</v>
      </c>
      <c r="M432" s="32">
        <v>0</v>
      </c>
      <c r="N432" s="32">
        <v>0</v>
      </c>
      <c r="O432" s="32">
        <v>7</v>
      </c>
      <c r="P432" s="45">
        <v>1</v>
      </c>
      <c r="Q432" s="37">
        <v>0</v>
      </c>
      <c r="R432" s="32">
        <v>99</v>
      </c>
      <c r="S432" s="38">
        <v>12</v>
      </c>
      <c r="T432" s="46">
        <f t="shared" si="42"/>
        <v>469</v>
      </c>
      <c r="U432" s="125">
        <v>8.3000000000000007</v>
      </c>
      <c r="V432" s="48">
        <f t="shared" si="43"/>
        <v>0</v>
      </c>
      <c r="W432" s="48">
        <f t="shared" si="44"/>
        <v>292.5</v>
      </c>
      <c r="X432" s="49">
        <f t="shared" si="45"/>
        <v>45</v>
      </c>
      <c r="Y432" s="43">
        <f t="shared" si="46"/>
        <v>814.8</v>
      </c>
      <c r="Z432" s="50">
        <f t="shared" si="47"/>
        <v>815</v>
      </c>
    </row>
    <row r="433" spans="1:26" x14ac:dyDescent="0.3">
      <c r="A433" s="31" t="s">
        <v>810</v>
      </c>
      <c r="B433" s="31" t="s">
        <v>224</v>
      </c>
      <c r="C433" s="31" t="s">
        <v>958</v>
      </c>
      <c r="D433" s="31">
        <v>36441406</v>
      </c>
      <c r="E433" s="169" t="s">
        <v>959</v>
      </c>
      <c r="F433" s="31">
        <v>42065739</v>
      </c>
      <c r="G433" s="169" t="s">
        <v>796</v>
      </c>
      <c r="H433" s="169" t="s">
        <v>199</v>
      </c>
      <c r="I433" s="170" t="s">
        <v>962</v>
      </c>
      <c r="J433" s="37">
        <v>14</v>
      </c>
      <c r="K433" s="32">
        <v>0</v>
      </c>
      <c r="L433" s="32">
        <v>38</v>
      </c>
      <c r="M433" s="32">
        <v>0</v>
      </c>
      <c r="N433" s="32">
        <v>2</v>
      </c>
      <c r="O433" s="32">
        <v>17</v>
      </c>
      <c r="P433" s="45">
        <v>1</v>
      </c>
      <c r="Q433" s="37">
        <v>10</v>
      </c>
      <c r="R433" s="32">
        <v>291</v>
      </c>
      <c r="S433" s="38">
        <v>39</v>
      </c>
      <c r="T433" s="46">
        <f t="shared" si="42"/>
        <v>1273</v>
      </c>
      <c r="U433" s="125">
        <v>0</v>
      </c>
      <c r="V433" s="48">
        <f t="shared" si="43"/>
        <v>42</v>
      </c>
      <c r="W433" s="48">
        <f t="shared" si="44"/>
        <v>811.5</v>
      </c>
      <c r="X433" s="49">
        <f t="shared" si="45"/>
        <v>85.5</v>
      </c>
      <c r="Y433" s="43">
        <f t="shared" si="46"/>
        <v>2212</v>
      </c>
      <c r="Z433" s="50">
        <f t="shared" si="47"/>
        <v>2212</v>
      </c>
    </row>
    <row r="434" spans="1:26" x14ac:dyDescent="0.3">
      <c r="A434" s="31" t="s">
        <v>810</v>
      </c>
      <c r="B434" s="31" t="s">
        <v>224</v>
      </c>
      <c r="C434" s="31" t="s">
        <v>963</v>
      </c>
      <c r="D434" s="31">
        <v>37983121</v>
      </c>
      <c r="E434" s="169" t="s">
        <v>964</v>
      </c>
      <c r="F434" s="31">
        <v>37804324</v>
      </c>
      <c r="G434" s="169" t="s">
        <v>293</v>
      </c>
      <c r="H434" s="169" t="s">
        <v>199</v>
      </c>
      <c r="I434" s="170" t="s">
        <v>965</v>
      </c>
      <c r="J434" s="37">
        <v>3</v>
      </c>
      <c r="K434" s="32">
        <v>3</v>
      </c>
      <c r="L434" s="32">
        <v>6</v>
      </c>
      <c r="M434" s="32">
        <v>4</v>
      </c>
      <c r="N434" s="32">
        <v>4</v>
      </c>
      <c r="O434" s="32">
        <v>3</v>
      </c>
      <c r="P434" s="45">
        <v>0</v>
      </c>
      <c r="Q434" s="37">
        <v>17</v>
      </c>
      <c r="R434" s="32">
        <v>75</v>
      </c>
      <c r="S434" s="38">
        <v>0</v>
      </c>
      <c r="T434" s="46">
        <f t="shared" si="42"/>
        <v>201</v>
      </c>
      <c r="U434" s="125">
        <v>13.68</v>
      </c>
      <c r="V434" s="48">
        <f t="shared" si="43"/>
        <v>79.5</v>
      </c>
      <c r="W434" s="48">
        <f t="shared" si="44"/>
        <v>190.5</v>
      </c>
      <c r="X434" s="49">
        <f t="shared" si="45"/>
        <v>0</v>
      </c>
      <c r="Y434" s="43">
        <f t="shared" si="46"/>
        <v>484.68</v>
      </c>
      <c r="Z434" s="50">
        <f t="shared" si="47"/>
        <v>485</v>
      </c>
    </row>
    <row r="435" spans="1:26" x14ac:dyDescent="0.3">
      <c r="A435" s="31" t="s">
        <v>810</v>
      </c>
      <c r="B435" s="31" t="s">
        <v>224</v>
      </c>
      <c r="C435" s="31" t="s">
        <v>966</v>
      </c>
      <c r="D435" s="31">
        <v>36433209</v>
      </c>
      <c r="E435" s="169" t="s">
        <v>967</v>
      </c>
      <c r="F435" s="31">
        <v>31897959</v>
      </c>
      <c r="G435" s="169" t="s">
        <v>968</v>
      </c>
      <c r="H435" s="169" t="s">
        <v>834</v>
      </c>
      <c r="I435" s="170" t="s">
        <v>969</v>
      </c>
      <c r="J435" s="37">
        <v>13</v>
      </c>
      <c r="K435" s="32">
        <v>0</v>
      </c>
      <c r="L435" s="32">
        <v>40</v>
      </c>
      <c r="M435" s="32">
        <v>0</v>
      </c>
      <c r="N435" s="32">
        <v>0</v>
      </c>
      <c r="O435" s="32">
        <v>25</v>
      </c>
      <c r="P435" s="45">
        <v>1</v>
      </c>
      <c r="Q435" s="37">
        <v>0</v>
      </c>
      <c r="R435" s="32">
        <v>242</v>
      </c>
      <c r="S435" s="38">
        <v>108</v>
      </c>
      <c r="T435" s="46">
        <f t="shared" si="42"/>
        <v>1340</v>
      </c>
      <c r="U435" s="125">
        <v>578</v>
      </c>
      <c r="V435" s="48">
        <f t="shared" si="43"/>
        <v>0</v>
      </c>
      <c r="W435" s="48">
        <f t="shared" si="44"/>
        <v>821.5</v>
      </c>
      <c r="X435" s="49">
        <f t="shared" si="45"/>
        <v>189</v>
      </c>
      <c r="Y435" s="43">
        <f t="shared" si="46"/>
        <v>2928.5</v>
      </c>
      <c r="Z435" s="50">
        <f t="shared" si="47"/>
        <v>2929</v>
      </c>
    </row>
    <row r="436" spans="1:26" x14ac:dyDescent="0.3">
      <c r="A436" s="31" t="s">
        <v>810</v>
      </c>
      <c r="B436" s="31" t="s">
        <v>224</v>
      </c>
      <c r="C436" s="31" t="s">
        <v>970</v>
      </c>
      <c r="D436" s="31">
        <v>42144141</v>
      </c>
      <c r="E436" s="32" t="s">
        <v>971</v>
      </c>
      <c r="F436" s="31">
        <v>42071585</v>
      </c>
      <c r="G436" s="32" t="s">
        <v>300</v>
      </c>
      <c r="H436" s="32" t="s">
        <v>836</v>
      </c>
      <c r="I436" s="45" t="s">
        <v>972</v>
      </c>
      <c r="J436" s="37">
        <v>0</v>
      </c>
      <c r="K436" s="32">
        <v>0</v>
      </c>
      <c r="L436" s="32">
        <v>0</v>
      </c>
      <c r="M436" s="32">
        <v>0</v>
      </c>
      <c r="N436" s="32">
        <v>0</v>
      </c>
      <c r="O436" s="32">
        <v>0</v>
      </c>
      <c r="P436" s="45">
        <v>0</v>
      </c>
      <c r="Q436" s="37">
        <v>0</v>
      </c>
      <c r="R436" s="32">
        <v>0</v>
      </c>
      <c r="S436" s="38">
        <v>0</v>
      </c>
      <c r="T436" s="46">
        <f t="shared" si="42"/>
        <v>0</v>
      </c>
      <c r="U436" s="125">
        <v>0</v>
      </c>
      <c r="V436" s="48">
        <f t="shared" si="43"/>
        <v>0</v>
      </c>
      <c r="W436" s="48">
        <f t="shared" si="44"/>
        <v>0</v>
      </c>
      <c r="X436" s="49">
        <f t="shared" si="45"/>
        <v>0</v>
      </c>
      <c r="Y436" s="43">
        <f t="shared" si="46"/>
        <v>0</v>
      </c>
      <c r="Z436" s="50">
        <f t="shared" si="47"/>
        <v>0</v>
      </c>
    </row>
    <row r="437" spans="1:26" x14ac:dyDescent="0.3">
      <c r="A437" s="31" t="s">
        <v>810</v>
      </c>
      <c r="B437" s="31" t="s">
        <v>224</v>
      </c>
      <c r="C437" s="31" t="s">
        <v>973</v>
      </c>
      <c r="D437" s="31">
        <v>42224187</v>
      </c>
      <c r="E437" s="169" t="s">
        <v>974</v>
      </c>
      <c r="F437" s="31">
        <v>36137430</v>
      </c>
      <c r="G437" s="169" t="s">
        <v>975</v>
      </c>
      <c r="H437" s="169" t="s">
        <v>199</v>
      </c>
      <c r="I437" s="170" t="s">
        <v>842</v>
      </c>
      <c r="J437" s="37">
        <v>3</v>
      </c>
      <c r="K437" s="32">
        <v>0</v>
      </c>
      <c r="L437" s="32">
        <v>15</v>
      </c>
      <c r="M437" s="32">
        <v>0</v>
      </c>
      <c r="N437" s="32">
        <v>0</v>
      </c>
      <c r="O437" s="32">
        <v>5</v>
      </c>
      <c r="P437" s="45">
        <v>2</v>
      </c>
      <c r="Q437" s="37">
        <v>0</v>
      </c>
      <c r="R437" s="32">
        <v>83</v>
      </c>
      <c r="S437" s="38">
        <v>76</v>
      </c>
      <c r="T437" s="46">
        <f t="shared" si="42"/>
        <v>502.5</v>
      </c>
      <c r="U437" s="125">
        <v>0</v>
      </c>
      <c r="V437" s="48">
        <f t="shared" si="43"/>
        <v>0</v>
      </c>
      <c r="W437" s="48">
        <f t="shared" si="44"/>
        <v>233.5</v>
      </c>
      <c r="X437" s="49">
        <f t="shared" si="45"/>
        <v>168</v>
      </c>
      <c r="Y437" s="43">
        <f t="shared" si="46"/>
        <v>904</v>
      </c>
      <c r="Z437" s="50">
        <f t="shared" si="47"/>
        <v>904</v>
      </c>
    </row>
    <row r="438" spans="1:26" x14ac:dyDescent="0.3">
      <c r="A438" s="31" t="s">
        <v>810</v>
      </c>
      <c r="B438" s="31" t="s">
        <v>224</v>
      </c>
      <c r="C438" s="31" t="s">
        <v>976</v>
      </c>
      <c r="D438" s="31">
        <v>47365773</v>
      </c>
      <c r="E438" s="169" t="s">
        <v>977</v>
      </c>
      <c r="F438" s="31">
        <v>42070902</v>
      </c>
      <c r="G438" s="169" t="s">
        <v>300</v>
      </c>
      <c r="H438" s="169" t="s">
        <v>840</v>
      </c>
      <c r="I438" s="170" t="s">
        <v>978</v>
      </c>
      <c r="J438" s="37">
        <v>2</v>
      </c>
      <c r="K438" s="32">
        <v>0</v>
      </c>
      <c r="L438" s="32">
        <v>13</v>
      </c>
      <c r="M438" s="32">
        <v>0</v>
      </c>
      <c r="N438" s="32">
        <v>0</v>
      </c>
      <c r="O438" s="32">
        <v>3</v>
      </c>
      <c r="P438" s="45">
        <v>0</v>
      </c>
      <c r="Q438" s="37">
        <v>0</v>
      </c>
      <c r="R438" s="32">
        <v>98</v>
      </c>
      <c r="S438" s="38">
        <v>0</v>
      </c>
      <c r="T438" s="46">
        <f t="shared" si="42"/>
        <v>435.5</v>
      </c>
      <c r="U438" s="125">
        <v>0</v>
      </c>
      <c r="V438" s="48">
        <f t="shared" si="43"/>
        <v>0</v>
      </c>
      <c r="W438" s="48">
        <f t="shared" si="44"/>
        <v>236.5</v>
      </c>
      <c r="X438" s="49">
        <f t="shared" si="45"/>
        <v>0</v>
      </c>
      <c r="Y438" s="43">
        <f t="shared" si="46"/>
        <v>672</v>
      </c>
      <c r="Z438" s="50">
        <f t="shared" si="47"/>
        <v>672</v>
      </c>
    </row>
    <row r="439" spans="1:26" x14ac:dyDescent="0.3">
      <c r="A439" s="31" t="s">
        <v>979</v>
      </c>
      <c r="B439" s="31" t="s">
        <v>41</v>
      </c>
      <c r="C439" s="31" t="s">
        <v>980</v>
      </c>
      <c r="D439" s="31">
        <v>54139937</v>
      </c>
      <c r="E439" s="32" t="s">
        <v>981</v>
      </c>
      <c r="F439" s="31">
        <v>27987</v>
      </c>
      <c r="G439" s="138" t="s">
        <v>63</v>
      </c>
      <c r="H439" s="138" t="s">
        <v>982</v>
      </c>
      <c r="I439" s="148" t="s">
        <v>983</v>
      </c>
      <c r="J439" s="37">
        <v>1</v>
      </c>
      <c r="K439" s="32">
        <v>0</v>
      </c>
      <c r="L439" s="32">
        <v>3</v>
      </c>
      <c r="M439" s="32">
        <v>0</v>
      </c>
      <c r="N439" s="32">
        <v>0</v>
      </c>
      <c r="O439" s="32">
        <v>4</v>
      </c>
      <c r="P439" s="45">
        <v>0</v>
      </c>
      <c r="Q439" s="37">
        <v>0</v>
      </c>
      <c r="R439" s="32">
        <v>9</v>
      </c>
      <c r="S439" s="38">
        <v>0</v>
      </c>
      <c r="T439" s="46">
        <f t="shared" si="42"/>
        <v>100.5</v>
      </c>
      <c r="U439" s="125">
        <v>43.8</v>
      </c>
      <c r="V439" s="48">
        <f t="shared" si="43"/>
        <v>0</v>
      </c>
      <c r="W439" s="48">
        <v>72</v>
      </c>
      <c r="X439" s="49">
        <f t="shared" si="45"/>
        <v>0</v>
      </c>
      <c r="Y439" s="43">
        <f t="shared" si="46"/>
        <v>216.3</v>
      </c>
      <c r="Z439" s="50">
        <f t="shared" si="47"/>
        <v>216</v>
      </c>
    </row>
    <row r="440" spans="1:26" x14ac:dyDescent="0.3">
      <c r="A440" s="31" t="s">
        <v>979</v>
      </c>
      <c r="B440" s="31" t="s">
        <v>41</v>
      </c>
      <c r="C440" s="31" t="s">
        <v>980</v>
      </c>
      <c r="D440" s="31">
        <v>54139937</v>
      </c>
      <c r="E440" s="32" t="s">
        <v>981</v>
      </c>
      <c r="F440" s="31">
        <v>111571</v>
      </c>
      <c r="G440" s="138" t="s">
        <v>44</v>
      </c>
      <c r="H440" s="138" t="s">
        <v>984</v>
      </c>
      <c r="I440" s="148" t="s">
        <v>985</v>
      </c>
      <c r="J440" s="37">
        <v>1</v>
      </c>
      <c r="K440" s="32">
        <v>0</v>
      </c>
      <c r="L440" s="32">
        <v>1</v>
      </c>
      <c r="M440" s="32">
        <v>0</v>
      </c>
      <c r="N440" s="32">
        <v>0</v>
      </c>
      <c r="O440" s="32">
        <v>3</v>
      </c>
      <c r="P440" s="45">
        <v>0</v>
      </c>
      <c r="Q440" s="37">
        <v>0</v>
      </c>
      <c r="R440" s="32">
        <v>6</v>
      </c>
      <c r="S440" s="38">
        <v>0</v>
      </c>
      <c r="T440" s="46">
        <v>33.5</v>
      </c>
      <c r="U440" s="125">
        <v>0</v>
      </c>
      <c r="V440" s="48">
        <f t="shared" si="43"/>
        <v>0</v>
      </c>
      <c r="W440" s="48">
        <f t="shared" ref="W440:W455" si="48">$U$1*O440+$W$1*R440</f>
        <v>52.5</v>
      </c>
      <c r="X440" s="49">
        <f t="shared" si="45"/>
        <v>0</v>
      </c>
      <c r="Y440" s="43">
        <f t="shared" si="46"/>
        <v>86</v>
      </c>
      <c r="Z440" s="50">
        <f t="shared" si="47"/>
        <v>86</v>
      </c>
    </row>
    <row r="441" spans="1:26" x14ac:dyDescent="0.3">
      <c r="A441" s="31" t="s">
        <v>979</v>
      </c>
      <c r="B441" s="31" t="s">
        <v>41</v>
      </c>
      <c r="C441" s="31" t="s">
        <v>980</v>
      </c>
      <c r="D441" s="31">
        <v>54139937</v>
      </c>
      <c r="E441" s="32" t="s">
        <v>981</v>
      </c>
      <c r="F441" s="31">
        <v>163082</v>
      </c>
      <c r="G441" s="138" t="s">
        <v>986</v>
      </c>
      <c r="H441" s="138" t="s">
        <v>987</v>
      </c>
      <c r="I441" s="148" t="s">
        <v>988</v>
      </c>
      <c r="J441" s="37">
        <v>4</v>
      </c>
      <c r="K441" s="32">
        <v>0</v>
      </c>
      <c r="L441" s="32">
        <v>11</v>
      </c>
      <c r="M441" s="32">
        <v>0</v>
      </c>
      <c r="N441" s="32">
        <v>0</v>
      </c>
      <c r="O441" s="32">
        <v>5</v>
      </c>
      <c r="P441" s="45">
        <v>0</v>
      </c>
      <c r="Q441" s="37">
        <v>0</v>
      </c>
      <c r="R441" s="32">
        <v>110</v>
      </c>
      <c r="S441" s="38">
        <v>0</v>
      </c>
      <c r="T441" s="46">
        <f t="shared" si="42"/>
        <v>368.5</v>
      </c>
      <c r="U441" s="125">
        <v>103</v>
      </c>
      <c r="V441" s="48">
        <f t="shared" si="43"/>
        <v>0</v>
      </c>
      <c r="W441" s="48">
        <f t="shared" si="48"/>
        <v>287.5</v>
      </c>
      <c r="X441" s="49">
        <f t="shared" si="45"/>
        <v>0</v>
      </c>
      <c r="Y441" s="43">
        <f t="shared" si="46"/>
        <v>759</v>
      </c>
      <c r="Z441" s="50">
        <f t="shared" si="47"/>
        <v>759</v>
      </c>
    </row>
    <row r="442" spans="1:26" x14ac:dyDescent="0.3">
      <c r="A442" s="31" t="s">
        <v>979</v>
      </c>
      <c r="B442" s="31" t="s">
        <v>41</v>
      </c>
      <c r="C442" s="31" t="s">
        <v>980</v>
      </c>
      <c r="D442" s="31">
        <v>54139937</v>
      </c>
      <c r="E442" s="32" t="s">
        <v>981</v>
      </c>
      <c r="F442" s="31">
        <v>354252</v>
      </c>
      <c r="G442" s="138" t="s">
        <v>542</v>
      </c>
      <c r="H442" s="138" t="s">
        <v>989</v>
      </c>
      <c r="I442" s="148" t="s">
        <v>990</v>
      </c>
      <c r="J442" s="37">
        <v>0</v>
      </c>
      <c r="K442" s="32">
        <v>0</v>
      </c>
      <c r="L442" s="32">
        <v>0</v>
      </c>
      <c r="M442" s="32">
        <v>0</v>
      </c>
      <c r="N442" s="32">
        <v>0</v>
      </c>
      <c r="O442" s="32">
        <v>0</v>
      </c>
      <c r="P442" s="45">
        <v>0</v>
      </c>
      <c r="Q442" s="37">
        <v>0</v>
      </c>
      <c r="R442" s="32">
        <v>0</v>
      </c>
      <c r="S442" s="38">
        <v>0</v>
      </c>
      <c r="T442" s="46">
        <f t="shared" si="42"/>
        <v>0</v>
      </c>
      <c r="U442" s="125">
        <v>0</v>
      </c>
      <c r="V442" s="48">
        <f t="shared" si="43"/>
        <v>0</v>
      </c>
      <c r="W442" s="48">
        <f t="shared" si="48"/>
        <v>0</v>
      </c>
      <c r="X442" s="49">
        <f t="shared" si="45"/>
        <v>0</v>
      </c>
      <c r="Y442" s="43">
        <f t="shared" si="46"/>
        <v>0</v>
      </c>
      <c r="Z442" s="50">
        <f t="shared" si="47"/>
        <v>0</v>
      </c>
    </row>
    <row r="443" spans="1:26" x14ac:dyDescent="0.3">
      <c r="A443" s="31" t="s">
        <v>979</v>
      </c>
      <c r="B443" s="31" t="s">
        <v>41</v>
      </c>
      <c r="C443" s="31" t="s">
        <v>980</v>
      </c>
      <c r="D443" s="31">
        <v>54139937</v>
      </c>
      <c r="E443" s="32" t="s">
        <v>981</v>
      </c>
      <c r="F443" s="31">
        <v>396869</v>
      </c>
      <c r="G443" s="138" t="s">
        <v>991</v>
      </c>
      <c r="H443" s="138" t="s">
        <v>989</v>
      </c>
      <c r="I443" s="148" t="s">
        <v>992</v>
      </c>
      <c r="J443" s="37">
        <v>29</v>
      </c>
      <c r="K443" s="32">
        <v>5</v>
      </c>
      <c r="L443" s="32">
        <v>51</v>
      </c>
      <c r="M443" s="32">
        <v>10</v>
      </c>
      <c r="N443" s="32">
        <v>7</v>
      </c>
      <c r="O443" s="32">
        <v>25</v>
      </c>
      <c r="P443" s="45">
        <v>4</v>
      </c>
      <c r="Q443" s="37">
        <v>68</v>
      </c>
      <c r="R443" s="32">
        <v>560</v>
      </c>
      <c r="S443" s="38">
        <v>283</v>
      </c>
      <c r="T443" s="46">
        <f t="shared" si="42"/>
        <v>1708.5</v>
      </c>
      <c r="U443" s="125">
        <v>1649.18</v>
      </c>
      <c r="V443" s="48">
        <f t="shared" si="43"/>
        <v>196.5</v>
      </c>
      <c r="W443" s="48">
        <f t="shared" si="48"/>
        <v>1457.5</v>
      </c>
      <c r="X443" s="49">
        <f t="shared" si="45"/>
        <v>532.5</v>
      </c>
      <c r="Y443" s="43">
        <f t="shared" si="46"/>
        <v>5544.18</v>
      </c>
      <c r="Z443" s="50">
        <f t="shared" si="47"/>
        <v>5544</v>
      </c>
    </row>
    <row r="444" spans="1:26" x14ac:dyDescent="0.3">
      <c r="A444" s="31" t="s">
        <v>979</v>
      </c>
      <c r="B444" s="31" t="s">
        <v>41</v>
      </c>
      <c r="C444" s="31" t="s">
        <v>980</v>
      </c>
      <c r="D444" s="31">
        <v>54139937</v>
      </c>
      <c r="E444" s="32" t="s">
        <v>981</v>
      </c>
      <c r="F444" s="31">
        <v>493767</v>
      </c>
      <c r="G444" s="138" t="s">
        <v>993</v>
      </c>
      <c r="H444" s="138" t="s">
        <v>989</v>
      </c>
      <c r="I444" s="148" t="s">
        <v>994</v>
      </c>
      <c r="J444" s="37">
        <v>1</v>
      </c>
      <c r="K444" s="32">
        <v>0</v>
      </c>
      <c r="L444" s="32">
        <v>0</v>
      </c>
      <c r="M444" s="32">
        <v>0</v>
      </c>
      <c r="N444" s="32">
        <v>0</v>
      </c>
      <c r="O444" s="32">
        <v>1</v>
      </c>
      <c r="P444" s="45">
        <v>0</v>
      </c>
      <c r="Q444" s="37">
        <v>0</v>
      </c>
      <c r="R444" s="32">
        <v>2</v>
      </c>
      <c r="S444" s="38">
        <v>0</v>
      </c>
      <c r="T444" s="46">
        <v>33.5</v>
      </c>
      <c r="U444" s="125">
        <v>11.8</v>
      </c>
      <c r="V444" s="48">
        <f t="shared" si="43"/>
        <v>0</v>
      </c>
      <c r="W444" s="48">
        <f t="shared" si="48"/>
        <v>17.5</v>
      </c>
      <c r="X444" s="49">
        <f t="shared" si="45"/>
        <v>0</v>
      </c>
      <c r="Y444" s="43">
        <f t="shared" si="46"/>
        <v>62.8</v>
      </c>
      <c r="Z444" s="50">
        <f t="shared" si="47"/>
        <v>63</v>
      </c>
    </row>
    <row r="445" spans="1:26" x14ac:dyDescent="0.3">
      <c r="A445" s="31" t="s">
        <v>979</v>
      </c>
      <c r="B445" s="31" t="s">
        <v>41</v>
      </c>
      <c r="C445" s="31" t="s">
        <v>980</v>
      </c>
      <c r="D445" s="31">
        <v>54139937</v>
      </c>
      <c r="E445" s="32" t="s">
        <v>981</v>
      </c>
      <c r="F445" s="31">
        <v>620998</v>
      </c>
      <c r="G445" s="138" t="s">
        <v>529</v>
      </c>
      <c r="H445" s="138" t="s">
        <v>995</v>
      </c>
      <c r="I445" s="148" t="s">
        <v>996</v>
      </c>
      <c r="J445" s="37">
        <v>1</v>
      </c>
      <c r="K445" s="32">
        <v>0</v>
      </c>
      <c r="L445" s="32">
        <v>2</v>
      </c>
      <c r="M445" s="32">
        <v>0</v>
      </c>
      <c r="N445" s="32">
        <v>0</v>
      </c>
      <c r="O445" s="32">
        <v>3</v>
      </c>
      <c r="P445" s="45">
        <v>0</v>
      </c>
      <c r="Q445" s="37">
        <v>0</v>
      </c>
      <c r="R445" s="32">
        <v>7</v>
      </c>
      <c r="S445" s="38">
        <v>0</v>
      </c>
      <c r="T445" s="46">
        <f t="shared" si="42"/>
        <v>67</v>
      </c>
      <c r="U445" s="125">
        <v>0</v>
      </c>
      <c r="V445" s="48">
        <f t="shared" si="43"/>
        <v>0</v>
      </c>
      <c r="W445" s="48">
        <f t="shared" si="48"/>
        <v>54.5</v>
      </c>
      <c r="X445" s="49">
        <f t="shared" si="45"/>
        <v>0</v>
      </c>
      <c r="Y445" s="43">
        <f t="shared" si="46"/>
        <v>121.5</v>
      </c>
      <c r="Z445" s="50">
        <f t="shared" si="47"/>
        <v>122</v>
      </c>
    </row>
    <row r="446" spans="1:26" x14ac:dyDescent="0.3">
      <c r="A446" s="31" t="s">
        <v>979</v>
      </c>
      <c r="B446" s="31" t="s">
        <v>41</v>
      </c>
      <c r="C446" s="31" t="s">
        <v>980</v>
      </c>
      <c r="D446" s="31">
        <v>54139937</v>
      </c>
      <c r="E446" s="32" t="s">
        <v>981</v>
      </c>
      <c r="F446" s="31">
        <v>626317</v>
      </c>
      <c r="G446" s="138" t="s">
        <v>997</v>
      </c>
      <c r="H446" s="138" t="s">
        <v>989</v>
      </c>
      <c r="I446" s="148" t="s">
        <v>998</v>
      </c>
      <c r="J446" s="176">
        <v>9</v>
      </c>
      <c r="K446" s="177">
        <v>1</v>
      </c>
      <c r="L446" s="177">
        <v>35</v>
      </c>
      <c r="M446" s="177">
        <v>2</v>
      </c>
      <c r="N446" s="177">
        <v>0</v>
      </c>
      <c r="O446" s="177">
        <v>17</v>
      </c>
      <c r="P446" s="178">
        <v>2</v>
      </c>
      <c r="Q446" s="176">
        <v>0</v>
      </c>
      <c r="R446" s="177">
        <v>353</v>
      </c>
      <c r="S446" s="179">
        <v>143</v>
      </c>
      <c r="T446" s="180">
        <v>1172.5</v>
      </c>
      <c r="U446" s="181">
        <v>619.45000000000005</v>
      </c>
      <c r="V446" s="182">
        <v>0</v>
      </c>
      <c r="W446" s="182">
        <v>935.5</v>
      </c>
      <c r="X446" s="183">
        <v>268.5</v>
      </c>
      <c r="Y446" s="184">
        <v>2995.95</v>
      </c>
      <c r="Z446" s="185">
        <v>2996</v>
      </c>
    </row>
    <row r="447" spans="1:26" x14ac:dyDescent="0.3">
      <c r="A447" s="31" t="s">
        <v>979</v>
      </c>
      <c r="B447" s="31" t="s">
        <v>41</v>
      </c>
      <c r="C447" s="31" t="s">
        <v>980</v>
      </c>
      <c r="D447" s="31">
        <v>54139937</v>
      </c>
      <c r="E447" s="32" t="s">
        <v>981</v>
      </c>
      <c r="F447" s="31">
        <v>633577</v>
      </c>
      <c r="G447" s="138" t="s">
        <v>76</v>
      </c>
      <c r="H447" s="138" t="s">
        <v>984</v>
      </c>
      <c r="I447" s="148" t="s">
        <v>999</v>
      </c>
      <c r="J447" s="37">
        <v>1</v>
      </c>
      <c r="K447" s="32">
        <v>0</v>
      </c>
      <c r="L447" s="32">
        <v>2</v>
      </c>
      <c r="M447" s="32">
        <v>0</v>
      </c>
      <c r="N447" s="32">
        <v>0</v>
      </c>
      <c r="O447" s="32">
        <v>2</v>
      </c>
      <c r="P447" s="45">
        <v>0</v>
      </c>
      <c r="Q447" s="37">
        <v>0</v>
      </c>
      <c r="R447" s="32">
        <v>7</v>
      </c>
      <c r="S447" s="38">
        <v>0</v>
      </c>
      <c r="T447" s="46">
        <f t="shared" si="42"/>
        <v>67</v>
      </c>
      <c r="U447" s="125">
        <v>0</v>
      </c>
      <c r="V447" s="48">
        <f t="shared" si="43"/>
        <v>0</v>
      </c>
      <c r="W447" s="48">
        <f t="shared" si="48"/>
        <v>41</v>
      </c>
      <c r="X447" s="49">
        <f t="shared" si="45"/>
        <v>0</v>
      </c>
      <c r="Y447" s="43">
        <f t="shared" si="46"/>
        <v>108</v>
      </c>
      <c r="Z447" s="50">
        <f t="shared" si="47"/>
        <v>108</v>
      </c>
    </row>
    <row r="448" spans="1:26" x14ac:dyDescent="0.3">
      <c r="A448" s="31" t="s">
        <v>979</v>
      </c>
      <c r="B448" s="31" t="s">
        <v>41</v>
      </c>
      <c r="C448" s="31" t="s">
        <v>980</v>
      </c>
      <c r="D448" s="31">
        <v>54139937</v>
      </c>
      <c r="E448" s="32" t="s">
        <v>981</v>
      </c>
      <c r="F448" s="31">
        <v>35673109</v>
      </c>
      <c r="G448" s="138" t="s">
        <v>529</v>
      </c>
      <c r="H448" s="138" t="s">
        <v>1000</v>
      </c>
      <c r="I448" s="148" t="s">
        <v>1001</v>
      </c>
      <c r="J448" s="37">
        <v>1</v>
      </c>
      <c r="K448" s="32">
        <v>0</v>
      </c>
      <c r="L448" s="32">
        <v>0</v>
      </c>
      <c r="M448" s="32">
        <v>0</v>
      </c>
      <c r="N448" s="32">
        <v>0</v>
      </c>
      <c r="O448" s="32">
        <v>3</v>
      </c>
      <c r="P448" s="45">
        <v>0</v>
      </c>
      <c r="Q448" s="37">
        <v>0</v>
      </c>
      <c r="R448" s="32">
        <v>8</v>
      </c>
      <c r="S448" s="38">
        <v>0</v>
      </c>
      <c r="T448" s="46">
        <v>33.5</v>
      </c>
      <c r="U448" s="125">
        <v>13.56</v>
      </c>
      <c r="V448" s="48">
        <f t="shared" si="43"/>
        <v>0</v>
      </c>
      <c r="W448" s="48">
        <f t="shared" si="48"/>
        <v>56.5</v>
      </c>
      <c r="X448" s="49">
        <f t="shared" si="45"/>
        <v>0</v>
      </c>
      <c r="Y448" s="43">
        <f t="shared" si="46"/>
        <v>103.56</v>
      </c>
      <c r="Z448" s="50">
        <f t="shared" si="47"/>
        <v>104</v>
      </c>
    </row>
    <row r="449" spans="1:27" x14ac:dyDescent="0.3">
      <c r="A449" s="31" t="s">
        <v>979</v>
      </c>
      <c r="B449" s="31" t="s">
        <v>41</v>
      </c>
      <c r="C449" s="31" t="s">
        <v>980</v>
      </c>
      <c r="D449" s="31">
        <v>54139937</v>
      </c>
      <c r="E449" s="32" t="s">
        <v>981</v>
      </c>
      <c r="F449" s="31">
        <v>35984422</v>
      </c>
      <c r="G449" s="138" t="s">
        <v>542</v>
      </c>
      <c r="H449" s="138" t="s">
        <v>995</v>
      </c>
      <c r="I449" s="148" t="s">
        <v>1002</v>
      </c>
      <c r="J449" s="37">
        <v>0</v>
      </c>
      <c r="K449" s="32">
        <v>0</v>
      </c>
      <c r="L449" s="32">
        <v>0</v>
      </c>
      <c r="M449" s="32">
        <v>0</v>
      </c>
      <c r="N449" s="32">
        <v>0</v>
      </c>
      <c r="O449" s="32">
        <v>0</v>
      </c>
      <c r="P449" s="45">
        <v>0</v>
      </c>
      <c r="Q449" s="37">
        <v>0</v>
      </c>
      <c r="R449" s="32">
        <v>0</v>
      </c>
      <c r="S449" s="38">
        <v>0</v>
      </c>
      <c r="T449" s="46">
        <f t="shared" si="42"/>
        <v>0</v>
      </c>
      <c r="U449" s="125">
        <v>0</v>
      </c>
      <c r="V449" s="48">
        <f t="shared" si="43"/>
        <v>0</v>
      </c>
      <c r="W449" s="48">
        <f t="shared" si="48"/>
        <v>0</v>
      </c>
      <c r="X449" s="49">
        <f t="shared" si="45"/>
        <v>0</v>
      </c>
      <c r="Y449" s="43">
        <f t="shared" si="46"/>
        <v>0</v>
      </c>
      <c r="Z449" s="50">
        <f t="shared" si="47"/>
        <v>0</v>
      </c>
    </row>
    <row r="450" spans="1:27" x14ac:dyDescent="0.3">
      <c r="A450" s="31" t="s">
        <v>979</v>
      </c>
      <c r="B450" s="31" t="s">
        <v>41</v>
      </c>
      <c r="C450" s="31" t="s">
        <v>980</v>
      </c>
      <c r="D450" s="31">
        <v>54139937</v>
      </c>
      <c r="E450" s="32" t="s">
        <v>981</v>
      </c>
      <c r="F450" s="31">
        <v>35985003</v>
      </c>
      <c r="G450" s="138" t="s">
        <v>542</v>
      </c>
      <c r="H450" s="138" t="s">
        <v>773</v>
      </c>
      <c r="I450" s="148" t="s">
        <v>1003</v>
      </c>
      <c r="J450" s="37">
        <v>0</v>
      </c>
      <c r="K450" s="32">
        <v>0</v>
      </c>
      <c r="L450" s="32">
        <v>0</v>
      </c>
      <c r="M450" s="32">
        <v>0</v>
      </c>
      <c r="N450" s="32">
        <v>0</v>
      </c>
      <c r="O450" s="32">
        <v>0</v>
      </c>
      <c r="P450" s="45">
        <v>0</v>
      </c>
      <c r="Q450" s="37">
        <v>0</v>
      </c>
      <c r="R450" s="32">
        <v>0</v>
      </c>
      <c r="S450" s="38">
        <v>0</v>
      </c>
      <c r="T450" s="46">
        <f t="shared" si="42"/>
        <v>0</v>
      </c>
      <c r="U450" s="125">
        <v>0</v>
      </c>
      <c r="V450" s="48">
        <f t="shared" si="43"/>
        <v>0</v>
      </c>
      <c r="W450" s="48">
        <f t="shared" si="48"/>
        <v>0</v>
      </c>
      <c r="X450" s="49">
        <f t="shared" si="45"/>
        <v>0</v>
      </c>
      <c r="Y450" s="43">
        <f t="shared" si="46"/>
        <v>0</v>
      </c>
      <c r="Z450" s="50">
        <f t="shared" si="47"/>
        <v>0</v>
      </c>
    </row>
    <row r="451" spans="1:27" x14ac:dyDescent="0.3">
      <c r="A451" s="31" t="s">
        <v>979</v>
      </c>
      <c r="B451" s="31" t="s">
        <v>41</v>
      </c>
      <c r="C451" s="31" t="s">
        <v>980</v>
      </c>
      <c r="D451" s="31">
        <v>54139937</v>
      </c>
      <c r="E451" s="32" t="s">
        <v>981</v>
      </c>
      <c r="F451" s="31">
        <v>35985011</v>
      </c>
      <c r="G451" s="138" t="s">
        <v>1004</v>
      </c>
      <c r="H451" s="138" t="s">
        <v>773</v>
      </c>
      <c r="I451" s="148" t="s">
        <v>1005</v>
      </c>
      <c r="J451" s="37">
        <v>0</v>
      </c>
      <c r="K451" s="32">
        <v>0</v>
      </c>
      <c r="L451" s="32">
        <v>0</v>
      </c>
      <c r="M451" s="32">
        <v>0</v>
      </c>
      <c r="N451" s="32">
        <v>0</v>
      </c>
      <c r="O451" s="32">
        <v>0</v>
      </c>
      <c r="P451" s="45">
        <v>0</v>
      </c>
      <c r="Q451" s="37">
        <v>0</v>
      </c>
      <c r="R451" s="32">
        <v>0</v>
      </c>
      <c r="S451" s="38">
        <v>0</v>
      </c>
      <c r="T451" s="46">
        <f t="shared" si="42"/>
        <v>0</v>
      </c>
      <c r="U451" s="125">
        <v>0</v>
      </c>
      <c r="V451" s="48">
        <f t="shared" si="43"/>
        <v>0</v>
      </c>
      <c r="W451" s="48">
        <f t="shared" si="48"/>
        <v>0</v>
      </c>
      <c r="X451" s="49">
        <f t="shared" si="45"/>
        <v>0</v>
      </c>
      <c r="Y451" s="43">
        <f t="shared" si="46"/>
        <v>0</v>
      </c>
      <c r="Z451" s="50">
        <f t="shared" si="47"/>
        <v>0</v>
      </c>
    </row>
    <row r="452" spans="1:27" x14ac:dyDescent="0.3">
      <c r="A452" s="31" t="s">
        <v>979</v>
      </c>
      <c r="B452" s="31" t="s">
        <v>41</v>
      </c>
      <c r="C452" s="31" t="s">
        <v>980</v>
      </c>
      <c r="D452" s="31">
        <v>54139937</v>
      </c>
      <c r="E452" s="32" t="s">
        <v>981</v>
      </c>
      <c r="F452" s="31">
        <v>35985241</v>
      </c>
      <c r="G452" s="138" t="s">
        <v>542</v>
      </c>
      <c r="H452" s="138" t="s">
        <v>1006</v>
      </c>
      <c r="I452" s="148" t="s">
        <v>1007</v>
      </c>
      <c r="J452" s="37">
        <v>0</v>
      </c>
      <c r="K452" s="32">
        <v>0</v>
      </c>
      <c r="L452" s="32">
        <v>0</v>
      </c>
      <c r="M452" s="32">
        <v>0</v>
      </c>
      <c r="N452" s="32">
        <v>0</v>
      </c>
      <c r="O452" s="32">
        <v>0</v>
      </c>
      <c r="P452" s="45">
        <v>0</v>
      </c>
      <c r="Q452" s="37">
        <v>0</v>
      </c>
      <c r="R452" s="32">
        <v>0</v>
      </c>
      <c r="S452" s="38">
        <v>0</v>
      </c>
      <c r="T452" s="46">
        <f t="shared" si="42"/>
        <v>0</v>
      </c>
      <c r="U452" s="125">
        <v>0</v>
      </c>
      <c r="V452" s="48">
        <f t="shared" si="43"/>
        <v>0</v>
      </c>
      <c r="W452" s="48">
        <f t="shared" si="48"/>
        <v>0</v>
      </c>
      <c r="X452" s="49">
        <f t="shared" si="45"/>
        <v>0</v>
      </c>
      <c r="Y452" s="43">
        <f t="shared" si="46"/>
        <v>0</v>
      </c>
      <c r="Z452" s="50">
        <f t="shared" si="47"/>
        <v>0</v>
      </c>
    </row>
    <row r="453" spans="1:27" x14ac:dyDescent="0.3">
      <c r="A453" s="31" t="s">
        <v>979</v>
      </c>
      <c r="B453" s="31" t="s">
        <v>41</v>
      </c>
      <c r="C453" s="31" t="s">
        <v>980</v>
      </c>
      <c r="D453" s="31">
        <v>54139937</v>
      </c>
      <c r="E453" s="32" t="s">
        <v>981</v>
      </c>
      <c r="F453" s="31">
        <v>37819003</v>
      </c>
      <c r="G453" s="138" t="s">
        <v>529</v>
      </c>
      <c r="H453" s="138" t="s">
        <v>1008</v>
      </c>
      <c r="I453" s="148" t="s">
        <v>1009</v>
      </c>
      <c r="J453" s="37">
        <v>1</v>
      </c>
      <c r="K453" s="32">
        <v>0</v>
      </c>
      <c r="L453" s="32">
        <v>2</v>
      </c>
      <c r="M453" s="32">
        <v>0</v>
      </c>
      <c r="N453" s="32">
        <v>0</v>
      </c>
      <c r="O453" s="32">
        <v>3</v>
      </c>
      <c r="P453" s="45">
        <v>0</v>
      </c>
      <c r="Q453" s="37">
        <v>0</v>
      </c>
      <c r="R453" s="32">
        <v>9</v>
      </c>
      <c r="S453" s="38">
        <v>0</v>
      </c>
      <c r="T453" s="46">
        <f t="shared" si="42"/>
        <v>67</v>
      </c>
      <c r="U453" s="125">
        <v>0</v>
      </c>
      <c r="V453" s="48">
        <f t="shared" si="43"/>
        <v>0</v>
      </c>
      <c r="W453" s="48">
        <f t="shared" si="48"/>
        <v>58.5</v>
      </c>
      <c r="X453" s="49">
        <f t="shared" si="45"/>
        <v>0</v>
      </c>
      <c r="Y453" s="43">
        <f t="shared" si="46"/>
        <v>125.5</v>
      </c>
      <c r="Z453" s="50">
        <f t="shared" si="47"/>
        <v>126</v>
      </c>
    </row>
    <row r="454" spans="1:27" x14ac:dyDescent="0.3">
      <c r="A454" s="31" t="s">
        <v>979</v>
      </c>
      <c r="B454" s="31" t="s">
        <v>41</v>
      </c>
      <c r="C454" s="31" t="s">
        <v>980</v>
      </c>
      <c r="D454" s="31">
        <v>54139937</v>
      </c>
      <c r="E454" s="32" t="s">
        <v>981</v>
      </c>
      <c r="F454" s="31">
        <v>51958767</v>
      </c>
      <c r="G454" s="138" t="s">
        <v>76</v>
      </c>
      <c r="H454" s="138" t="s">
        <v>987</v>
      </c>
      <c r="I454" s="148" t="s">
        <v>1010</v>
      </c>
      <c r="J454" s="37">
        <v>0</v>
      </c>
      <c r="K454" s="32">
        <v>0</v>
      </c>
      <c r="L454" s="32">
        <v>0</v>
      </c>
      <c r="M454" s="32">
        <v>0</v>
      </c>
      <c r="N454" s="32">
        <v>0</v>
      </c>
      <c r="O454" s="32">
        <v>0</v>
      </c>
      <c r="P454" s="45">
        <v>0</v>
      </c>
      <c r="Q454" s="37">
        <v>0</v>
      </c>
      <c r="R454" s="32">
        <v>0</v>
      </c>
      <c r="S454" s="38">
        <v>0</v>
      </c>
      <c r="T454" s="46">
        <f t="shared" si="42"/>
        <v>0</v>
      </c>
      <c r="U454" s="125">
        <v>0</v>
      </c>
      <c r="V454" s="48">
        <f t="shared" si="43"/>
        <v>0</v>
      </c>
      <c r="W454" s="48">
        <f t="shared" si="48"/>
        <v>0</v>
      </c>
      <c r="X454" s="49">
        <f t="shared" si="45"/>
        <v>0</v>
      </c>
      <c r="Y454" s="43">
        <f t="shared" si="46"/>
        <v>0</v>
      </c>
      <c r="Z454" s="50">
        <f t="shared" si="47"/>
        <v>0</v>
      </c>
    </row>
    <row r="455" spans="1:27" x14ac:dyDescent="0.3">
      <c r="A455" s="31" t="s">
        <v>979</v>
      </c>
      <c r="B455" s="31" t="s">
        <v>41</v>
      </c>
      <c r="C455" s="31" t="s">
        <v>980</v>
      </c>
      <c r="D455" s="31">
        <v>54139937</v>
      </c>
      <c r="E455" s="32" t="s">
        <v>981</v>
      </c>
      <c r="F455" s="31">
        <v>710213395</v>
      </c>
      <c r="G455" s="138" t="s">
        <v>1011</v>
      </c>
      <c r="H455" s="138" t="s">
        <v>1000</v>
      </c>
      <c r="I455" s="148" t="s">
        <v>1001</v>
      </c>
      <c r="J455" s="37">
        <v>0</v>
      </c>
      <c r="K455" s="32">
        <v>0</v>
      </c>
      <c r="L455" s="32">
        <v>0</v>
      </c>
      <c r="M455" s="32">
        <v>0</v>
      </c>
      <c r="N455" s="32">
        <v>0</v>
      </c>
      <c r="O455" s="32">
        <v>0</v>
      </c>
      <c r="P455" s="45">
        <v>0</v>
      </c>
      <c r="Q455" s="37">
        <v>0</v>
      </c>
      <c r="R455" s="32">
        <v>0</v>
      </c>
      <c r="S455" s="38">
        <v>0</v>
      </c>
      <c r="T455" s="46">
        <v>0</v>
      </c>
      <c r="U455" s="125">
        <v>0</v>
      </c>
      <c r="V455" s="48">
        <v>0</v>
      </c>
      <c r="W455" s="48">
        <f t="shared" si="48"/>
        <v>0</v>
      </c>
      <c r="X455" s="49">
        <f t="shared" si="45"/>
        <v>0</v>
      </c>
      <c r="Y455" s="43">
        <f t="shared" si="46"/>
        <v>0</v>
      </c>
      <c r="Z455" s="50">
        <f t="shared" si="47"/>
        <v>0</v>
      </c>
    </row>
    <row r="456" spans="1:27" x14ac:dyDescent="0.3">
      <c r="A456" s="31" t="s">
        <v>979</v>
      </c>
      <c r="B456" s="31" t="s">
        <v>77</v>
      </c>
      <c r="C456" s="31" t="s">
        <v>1012</v>
      </c>
      <c r="D456" s="31">
        <v>37828100</v>
      </c>
      <c r="E456" s="32" t="s">
        <v>1013</v>
      </c>
      <c r="F456" s="31">
        <v>158496</v>
      </c>
      <c r="G456" s="138" t="s">
        <v>104</v>
      </c>
      <c r="H456" s="138" t="s">
        <v>989</v>
      </c>
      <c r="I456" s="148" t="s">
        <v>983</v>
      </c>
      <c r="J456" s="37">
        <v>4</v>
      </c>
      <c r="K456" s="32">
        <v>0</v>
      </c>
      <c r="L456" s="32">
        <v>11</v>
      </c>
      <c r="M456" s="32">
        <v>0</v>
      </c>
      <c r="N456" s="32">
        <v>0</v>
      </c>
      <c r="O456" s="32">
        <v>0</v>
      </c>
      <c r="P456" s="45">
        <v>0</v>
      </c>
      <c r="Q456" s="37">
        <v>0</v>
      </c>
      <c r="R456" s="32">
        <v>76</v>
      </c>
      <c r="S456" s="38">
        <v>0</v>
      </c>
      <c r="T456" s="46">
        <f t="shared" si="42"/>
        <v>368.5</v>
      </c>
      <c r="U456" s="125">
        <v>81.400000000000006</v>
      </c>
      <c r="V456" s="48">
        <f t="shared" si="43"/>
        <v>0</v>
      </c>
      <c r="W456" s="48">
        <v>233</v>
      </c>
      <c r="X456" s="49">
        <f t="shared" si="45"/>
        <v>0</v>
      </c>
      <c r="Y456" s="43">
        <f t="shared" si="46"/>
        <v>682.9</v>
      </c>
      <c r="Z456" s="50">
        <f t="shared" si="47"/>
        <v>683</v>
      </c>
    </row>
    <row r="457" spans="1:27" x14ac:dyDescent="0.3">
      <c r="A457" s="31" t="s">
        <v>979</v>
      </c>
      <c r="B457" s="31" t="s">
        <v>77</v>
      </c>
      <c r="C457" s="31" t="s">
        <v>1012</v>
      </c>
      <c r="D457" s="31">
        <v>37828100</v>
      </c>
      <c r="E457" s="32" t="s">
        <v>1013</v>
      </c>
      <c r="F457" s="31">
        <v>159352</v>
      </c>
      <c r="G457" s="138" t="s">
        <v>400</v>
      </c>
      <c r="H457" s="138" t="s">
        <v>1014</v>
      </c>
      <c r="I457" s="148" t="s">
        <v>1015</v>
      </c>
      <c r="J457" s="37">
        <v>10</v>
      </c>
      <c r="K457" s="32">
        <v>0</v>
      </c>
      <c r="L457" s="719">
        <v>19</v>
      </c>
      <c r="M457" s="186">
        <v>0</v>
      </c>
      <c r="N457" s="186">
        <v>0</v>
      </c>
      <c r="O457" s="719">
        <v>10</v>
      </c>
      <c r="P457" s="187">
        <v>0</v>
      </c>
      <c r="Q457" s="188">
        <v>0</v>
      </c>
      <c r="R457" s="719">
        <v>154</v>
      </c>
      <c r="S457" s="189">
        <v>0</v>
      </c>
      <c r="T457" s="190">
        <v>636.5</v>
      </c>
      <c r="U457" s="191">
        <v>84</v>
      </c>
      <c r="V457" s="192">
        <v>0</v>
      </c>
      <c r="W457" s="192">
        <v>443</v>
      </c>
      <c r="X457" s="193">
        <v>0</v>
      </c>
      <c r="Y457" s="194">
        <v>1163.5</v>
      </c>
      <c r="Z457" s="497">
        <f t="shared" ref="Z457" si="49">ROUND(Y457,0)</f>
        <v>1164</v>
      </c>
      <c r="AA457" t="s">
        <v>1611</v>
      </c>
    </row>
    <row r="458" spans="1:27" x14ac:dyDescent="0.3">
      <c r="A458" s="31" t="s">
        <v>979</v>
      </c>
      <c r="B458" s="31" t="s">
        <v>77</v>
      </c>
      <c r="C458" s="31" t="s">
        <v>1012</v>
      </c>
      <c r="D458" s="31">
        <v>37828100</v>
      </c>
      <c r="E458" s="32" t="s">
        <v>1013</v>
      </c>
      <c r="F458" s="31">
        <v>160521</v>
      </c>
      <c r="G458" s="138" t="s">
        <v>1016</v>
      </c>
      <c r="H458" s="138" t="s">
        <v>989</v>
      </c>
      <c r="I458" s="148" t="s">
        <v>1017</v>
      </c>
      <c r="J458" s="147">
        <v>21</v>
      </c>
      <c r="K458" s="138">
        <v>0</v>
      </c>
      <c r="L458" s="138">
        <v>89</v>
      </c>
      <c r="M458" s="138">
        <v>1</v>
      </c>
      <c r="N458" s="138">
        <v>30</v>
      </c>
      <c r="O458" s="138">
        <v>3</v>
      </c>
      <c r="P458" s="148">
        <v>6</v>
      </c>
      <c r="Q458" s="147">
        <v>831</v>
      </c>
      <c r="R458" s="138">
        <v>315</v>
      </c>
      <c r="S458" s="149">
        <v>0</v>
      </c>
      <c r="T458" s="46">
        <v>2981.5</v>
      </c>
      <c r="U458" s="125">
        <v>0</v>
      </c>
      <c r="V458" s="48">
        <v>1651.5</v>
      </c>
      <c r="W458" s="48">
        <v>670.5</v>
      </c>
      <c r="X458" s="49">
        <v>162</v>
      </c>
      <c r="Y458" s="43">
        <v>5465.5</v>
      </c>
      <c r="Z458" s="50">
        <v>5466</v>
      </c>
    </row>
    <row r="459" spans="1:27" x14ac:dyDescent="0.3">
      <c r="A459" s="31" t="s">
        <v>979</v>
      </c>
      <c r="B459" s="31" t="s">
        <v>77</v>
      </c>
      <c r="C459" s="31" t="s">
        <v>1012</v>
      </c>
      <c r="D459" s="31">
        <v>37828100</v>
      </c>
      <c r="E459" s="32" t="s">
        <v>1013</v>
      </c>
      <c r="F459" s="31">
        <v>160539</v>
      </c>
      <c r="G459" s="138" t="s">
        <v>1018</v>
      </c>
      <c r="H459" s="138" t="s">
        <v>1019</v>
      </c>
      <c r="I459" s="148" t="s">
        <v>1020</v>
      </c>
      <c r="J459" s="37">
        <v>10</v>
      </c>
      <c r="K459" s="32">
        <v>0</v>
      </c>
      <c r="L459" s="195">
        <v>35</v>
      </c>
      <c r="M459" s="195">
        <v>0</v>
      </c>
      <c r="N459" s="196">
        <v>0</v>
      </c>
      <c r="O459" s="196">
        <v>13</v>
      </c>
      <c r="P459" s="197">
        <v>2</v>
      </c>
      <c r="Q459" s="198">
        <v>0</v>
      </c>
      <c r="R459" s="195">
        <v>321</v>
      </c>
      <c r="S459" s="199">
        <v>111</v>
      </c>
      <c r="T459" s="200">
        <v>1172.5</v>
      </c>
      <c r="U459" s="201">
        <v>125.93</v>
      </c>
      <c r="V459" s="202">
        <v>0</v>
      </c>
      <c r="W459" s="202">
        <v>817.5</v>
      </c>
      <c r="X459" s="203">
        <v>220.5</v>
      </c>
      <c r="Y459" s="204">
        <v>2336.4300000000003</v>
      </c>
      <c r="Z459" s="50">
        <f t="shared" ref="Z459:Z522" si="50">ROUND(Y459,0)</f>
        <v>2336</v>
      </c>
    </row>
    <row r="460" spans="1:27" x14ac:dyDescent="0.3">
      <c r="A460" s="31" t="s">
        <v>979</v>
      </c>
      <c r="B460" s="31" t="s">
        <v>77</v>
      </c>
      <c r="C460" s="31" t="s">
        <v>1012</v>
      </c>
      <c r="D460" s="31">
        <v>37828100</v>
      </c>
      <c r="E460" s="32" t="s">
        <v>1013</v>
      </c>
      <c r="F460" s="31">
        <v>160547</v>
      </c>
      <c r="G460" s="138" t="s">
        <v>1021</v>
      </c>
      <c r="H460" s="138" t="s">
        <v>1022</v>
      </c>
      <c r="I460" s="148" t="s">
        <v>1023</v>
      </c>
      <c r="J460" s="37">
        <v>7</v>
      </c>
      <c r="K460" s="32">
        <v>1</v>
      </c>
      <c r="L460" s="205">
        <v>21</v>
      </c>
      <c r="M460" s="205">
        <v>0</v>
      </c>
      <c r="N460" s="206">
        <v>1</v>
      </c>
      <c r="O460" s="206">
        <v>10</v>
      </c>
      <c r="P460" s="207">
        <v>1</v>
      </c>
      <c r="Q460" s="208">
        <v>17</v>
      </c>
      <c r="R460" s="205">
        <v>135</v>
      </c>
      <c r="S460" s="209">
        <v>36</v>
      </c>
      <c r="T460" s="210">
        <v>703.5</v>
      </c>
      <c r="U460" s="211">
        <v>273</v>
      </c>
      <c r="V460" s="212">
        <v>39</v>
      </c>
      <c r="W460" s="212">
        <v>405</v>
      </c>
      <c r="X460" s="213">
        <v>81</v>
      </c>
      <c r="Y460" s="214">
        <v>1501.5</v>
      </c>
      <c r="Z460" s="50">
        <f t="shared" si="50"/>
        <v>1502</v>
      </c>
    </row>
    <row r="461" spans="1:27" x14ac:dyDescent="0.3">
      <c r="A461" s="31" t="s">
        <v>979</v>
      </c>
      <c r="B461" s="31" t="s">
        <v>77</v>
      </c>
      <c r="C461" s="31" t="s">
        <v>1012</v>
      </c>
      <c r="D461" s="31">
        <v>37828100</v>
      </c>
      <c r="E461" s="32" t="s">
        <v>1013</v>
      </c>
      <c r="F461" s="31">
        <v>160580</v>
      </c>
      <c r="G461" s="138" t="s">
        <v>672</v>
      </c>
      <c r="H461" s="138" t="s">
        <v>1024</v>
      </c>
      <c r="I461" s="148" t="s">
        <v>1025</v>
      </c>
      <c r="J461" s="37">
        <v>10</v>
      </c>
      <c r="K461" s="32">
        <v>0</v>
      </c>
      <c r="L461" s="215">
        <v>31</v>
      </c>
      <c r="M461" s="215">
        <v>0</v>
      </c>
      <c r="N461" s="216">
        <v>0</v>
      </c>
      <c r="O461" s="216">
        <v>19</v>
      </c>
      <c r="P461" s="217">
        <v>2</v>
      </c>
      <c r="Q461" s="218">
        <v>0</v>
      </c>
      <c r="R461" s="215">
        <v>204</v>
      </c>
      <c r="S461" s="219">
        <v>97</v>
      </c>
      <c r="T461" s="220">
        <v>1038.5</v>
      </c>
      <c r="U461" s="221">
        <v>403</v>
      </c>
      <c r="V461" s="222">
        <v>0</v>
      </c>
      <c r="W461" s="222">
        <v>664.5</v>
      </c>
      <c r="X461" s="223">
        <v>199.5</v>
      </c>
      <c r="Y461" s="224">
        <v>2305.5</v>
      </c>
      <c r="Z461" s="50">
        <f t="shared" si="50"/>
        <v>2306</v>
      </c>
    </row>
    <row r="462" spans="1:27" x14ac:dyDescent="0.3">
      <c r="A462" s="31" t="s">
        <v>979</v>
      </c>
      <c r="B462" s="31" t="s">
        <v>77</v>
      </c>
      <c r="C462" s="31" t="s">
        <v>1012</v>
      </c>
      <c r="D462" s="31">
        <v>37828100</v>
      </c>
      <c r="E462" s="32" t="s">
        <v>1013</v>
      </c>
      <c r="F462" s="31">
        <v>160644</v>
      </c>
      <c r="G462" s="138" t="s">
        <v>1016</v>
      </c>
      <c r="H462" s="138" t="s">
        <v>1014</v>
      </c>
      <c r="I462" s="148" t="s">
        <v>1015</v>
      </c>
      <c r="J462" s="37">
        <v>3</v>
      </c>
      <c r="K462" s="32">
        <v>2</v>
      </c>
      <c r="L462" s="195">
        <v>5</v>
      </c>
      <c r="M462" s="195">
        <v>2</v>
      </c>
      <c r="N462" s="195">
        <v>2</v>
      </c>
      <c r="O462" s="195">
        <v>4</v>
      </c>
      <c r="P462" s="225">
        <v>0</v>
      </c>
      <c r="Q462" s="198">
        <v>8</v>
      </c>
      <c r="R462" s="195">
        <v>37</v>
      </c>
      <c r="S462" s="199">
        <v>0</v>
      </c>
      <c r="T462" s="200">
        <v>167.5</v>
      </c>
      <c r="U462" s="201">
        <v>9.6</v>
      </c>
      <c r="V462" s="202">
        <v>39</v>
      </c>
      <c r="W462" s="202">
        <v>128</v>
      </c>
      <c r="X462" s="203">
        <v>0</v>
      </c>
      <c r="Y462" s="204">
        <v>344.1</v>
      </c>
      <c r="Z462" s="50">
        <f t="shared" si="50"/>
        <v>344</v>
      </c>
    </row>
    <row r="463" spans="1:27" x14ac:dyDescent="0.3">
      <c r="A463" s="31" t="s">
        <v>979</v>
      </c>
      <c r="B463" s="31" t="s">
        <v>77</v>
      </c>
      <c r="C463" s="31" t="s">
        <v>1012</v>
      </c>
      <c r="D463" s="31">
        <v>37828100</v>
      </c>
      <c r="E463" s="32" t="s">
        <v>1013</v>
      </c>
      <c r="F463" s="31">
        <v>160687</v>
      </c>
      <c r="G463" s="138" t="s">
        <v>1026</v>
      </c>
      <c r="H463" s="138" t="s">
        <v>995</v>
      </c>
      <c r="I463" s="148" t="s">
        <v>1027</v>
      </c>
      <c r="J463" s="37">
        <v>17</v>
      </c>
      <c r="K463" s="32">
        <v>0</v>
      </c>
      <c r="L463" s="32">
        <v>38</v>
      </c>
      <c r="M463" s="32">
        <v>0</v>
      </c>
      <c r="N463" s="32">
        <v>2</v>
      </c>
      <c r="O463" s="32">
        <v>23</v>
      </c>
      <c r="P463" s="45">
        <v>1</v>
      </c>
      <c r="Q463" s="37">
        <v>15</v>
      </c>
      <c r="R463" s="32">
        <v>337</v>
      </c>
      <c r="S463" s="38">
        <v>38</v>
      </c>
      <c r="T463" s="46">
        <v>1273</v>
      </c>
      <c r="U463" s="125">
        <v>220.88</v>
      </c>
      <c r="V463" s="48">
        <v>49.5</v>
      </c>
      <c r="W463" s="48">
        <v>984.5</v>
      </c>
      <c r="X463" s="49">
        <v>84</v>
      </c>
      <c r="Y463" s="43">
        <v>2611.88</v>
      </c>
      <c r="Z463" s="50">
        <f t="shared" si="50"/>
        <v>2612</v>
      </c>
    </row>
    <row r="464" spans="1:27" x14ac:dyDescent="0.3">
      <c r="A464" s="31" t="s">
        <v>979</v>
      </c>
      <c r="B464" s="31" t="s">
        <v>77</v>
      </c>
      <c r="C464" s="31" t="s">
        <v>1012</v>
      </c>
      <c r="D464" s="31">
        <v>37828100</v>
      </c>
      <c r="E464" s="32" t="s">
        <v>1013</v>
      </c>
      <c r="F464" s="31">
        <v>160709</v>
      </c>
      <c r="G464" s="138" t="s">
        <v>1028</v>
      </c>
      <c r="H464" s="138" t="s">
        <v>1029</v>
      </c>
      <c r="I464" s="148" t="s">
        <v>1030</v>
      </c>
      <c r="J464" s="37">
        <v>10</v>
      </c>
      <c r="K464" s="32">
        <v>0</v>
      </c>
      <c r="L464" s="226">
        <v>31</v>
      </c>
      <c r="M464" s="226">
        <v>0</v>
      </c>
      <c r="N464" s="227">
        <v>0</v>
      </c>
      <c r="O464" s="228">
        <v>10</v>
      </c>
      <c r="P464" s="229">
        <v>1</v>
      </c>
      <c r="Q464" s="230">
        <v>0</v>
      </c>
      <c r="R464" s="226">
        <v>277</v>
      </c>
      <c r="S464" s="231">
        <v>98</v>
      </c>
      <c r="T464" s="232">
        <v>1038.5</v>
      </c>
      <c r="U464" s="233">
        <v>344.20000000000005</v>
      </c>
      <c r="V464" s="234">
        <v>0</v>
      </c>
      <c r="W464" s="234">
        <v>689</v>
      </c>
      <c r="X464" s="235">
        <v>174</v>
      </c>
      <c r="Y464" s="236">
        <v>2245.6999999999998</v>
      </c>
      <c r="Z464" s="50">
        <f t="shared" si="50"/>
        <v>2246</v>
      </c>
    </row>
    <row r="465" spans="1:27" x14ac:dyDescent="0.3">
      <c r="A465" s="31" t="s">
        <v>979</v>
      </c>
      <c r="B465" s="31" t="s">
        <v>77</v>
      </c>
      <c r="C465" s="31" t="s">
        <v>1012</v>
      </c>
      <c r="D465" s="31">
        <v>37828100</v>
      </c>
      <c r="E465" s="32" t="s">
        <v>1013</v>
      </c>
      <c r="F465" s="31">
        <v>160725</v>
      </c>
      <c r="G465" s="138" t="s">
        <v>1031</v>
      </c>
      <c r="H465" s="138" t="s">
        <v>982</v>
      </c>
      <c r="I465" s="148" t="s">
        <v>1032</v>
      </c>
      <c r="J465" s="37">
        <v>1</v>
      </c>
      <c r="K465" s="32">
        <v>0</v>
      </c>
      <c r="L465" s="32">
        <v>1</v>
      </c>
      <c r="M465" s="32">
        <v>0</v>
      </c>
      <c r="N465" s="32">
        <v>0</v>
      </c>
      <c r="O465" s="32">
        <v>1</v>
      </c>
      <c r="P465" s="45">
        <v>0</v>
      </c>
      <c r="Q465" s="37">
        <v>0</v>
      </c>
      <c r="R465" s="32">
        <v>2</v>
      </c>
      <c r="S465" s="38">
        <v>0</v>
      </c>
      <c r="T465" s="46">
        <v>33.5</v>
      </c>
      <c r="U465" s="125">
        <v>5.2</v>
      </c>
      <c r="V465" s="48">
        <v>0</v>
      </c>
      <c r="W465" s="48">
        <v>17.5</v>
      </c>
      <c r="X465" s="49">
        <v>0</v>
      </c>
      <c r="Y465" s="43">
        <v>56.2</v>
      </c>
      <c r="Z465" s="50">
        <v>56</v>
      </c>
    </row>
    <row r="466" spans="1:27" x14ac:dyDescent="0.3">
      <c r="A466" s="31" t="s">
        <v>979</v>
      </c>
      <c r="B466" s="31" t="s">
        <v>77</v>
      </c>
      <c r="C466" s="31" t="s">
        <v>1012</v>
      </c>
      <c r="D466" s="31">
        <v>37828100</v>
      </c>
      <c r="E466" s="32" t="s">
        <v>1013</v>
      </c>
      <c r="F466" s="31">
        <v>160784</v>
      </c>
      <c r="G466" s="138" t="s">
        <v>1033</v>
      </c>
      <c r="H466" s="138" t="s">
        <v>773</v>
      </c>
      <c r="I466" s="148" t="s">
        <v>1034</v>
      </c>
      <c r="J466" s="37">
        <v>9</v>
      </c>
      <c r="K466" s="32">
        <v>0</v>
      </c>
      <c r="L466" s="32">
        <v>31</v>
      </c>
      <c r="M466" s="32">
        <v>0</v>
      </c>
      <c r="N466" s="32">
        <v>0</v>
      </c>
      <c r="O466" s="32">
        <v>18</v>
      </c>
      <c r="P466" s="45">
        <v>1</v>
      </c>
      <c r="Q466" s="37">
        <v>0</v>
      </c>
      <c r="R466" s="32">
        <v>241</v>
      </c>
      <c r="S466" s="38">
        <v>31</v>
      </c>
      <c r="T466" s="46">
        <v>1038.5</v>
      </c>
      <c r="U466" s="125">
        <v>378.2</v>
      </c>
      <c r="V466" s="48">
        <v>0</v>
      </c>
      <c r="W466" s="48">
        <v>725</v>
      </c>
      <c r="X466" s="49">
        <v>73.5</v>
      </c>
      <c r="Y466" s="43">
        <v>2215.1999999999998</v>
      </c>
      <c r="Z466" s="50">
        <v>2215</v>
      </c>
    </row>
    <row r="467" spans="1:27" x14ac:dyDescent="0.3">
      <c r="A467" s="31" t="s">
        <v>979</v>
      </c>
      <c r="B467" s="31" t="s">
        <v>77</v>
      </c>
      <c r="C467" s="31" t="s">
        <v>1012</v>
      </c>
      <c r="D467" s="31">
        <v>37828100</v>
      </c>
      <c r="E467" s="32" t="s">
        <v>1013</v>
      </c>
      <c r="F467" s="31">
        <v>160865</v>
      </c>
      <c r="G467" s="138" t="s">
        <v>569</v>
      </c>
      <c r="H467" s="138" t="s">
        <v>1035</v>
      </c>
      <c r="I467" s="148" t="s">
        <v>1036</v>
      </c>
      <c r="J467" s="147">
        <v>14</v>
      </c>
      <c r="K467" s="138">
        <v>0</v>
      </c>
      <c r="L467" s="138">
        <v>29</v>
      </c>
      <c r="M467" s="138">
        <v>0</v>
      </c>
      <c r="N467" s="138">
        <v>2</v>
      </c>
      <c r="O467" s="138">
        <v>14</v>
      </c>
      <c r="P467" s="148">
        <v>0</v>
      </c>
      <c r="Q467" s="147">
        <v>10</v>
      </c>
      <c r="R467" s="138">
        <v>230</v>
      </c>
      <c r="S467" s="149">
        <v>0</v>
      </c>
      <c r="T467" s="150">
        <v>971.5</v>
      </c>
      <c r="U467" s="151">
        <v>108.7</v>
      </c>
      <c r="V467" s="152">
        <v>42</v>
      </c>
      <c r="W467" s="152">
        <v>649</v>
      </c>
      <c r="X467" s="153">
        <v>0</v>
      </c>
      <c r="Y467" s="154">
        <v>1771.2</v>
      </c>
      <c r="Z467" s="155">
        <v>1771</v>
      </c>
    </row>
    <row r="468" spans="1:27" x14ac:dyDescent="0.3">
      <c r="A468" s="31" t="s">
        <v>979</v>
      </c>
      <c r="B468" s="31" t="s">
        <v>77</v>
      </c>
      <c r="C468" s="31" t="s">
        <v>1012</v>
      </c>
      <c r="D468" s="31">
        <v>37828100</v>
      </c>
      <c r="E468" s="32" t="s">
        <v>1013</v>
      </c>
      <c r="F468" s="31">
        <v>160881</v>
      </c>
      <c r="G468" s="138" t="s">
        <v>1037</v>
      </c>
      <c r="H468" s="138" t="s">
        <v>1038</v>
      </c>
      <c r="I468" s="148" t="s">
        <v>1039</v>
      </c>
      <c r="J468" s="147">
        <v>13</v>
      </c>
      <c r="K468" s="138">
        <v>1</v>
      </c>
      <c r="L468" s="138">
        <v>49</v>
      </c>
      <c r="M468" s="138">
        <v>1</v>
      </c>
      <c r="N468" s="172">
        <v>2</v>
      </c>
      <c r="O468" s="172">
        <v>18</v>
      </c>
      <c r="P468" s="173">
        <v>2</v>
      </c>
      <c r="Q468" s="147">
        <v>28</v>
      </c>
      <c r="R468" s="138">
        <v>377</v>
      </c>
      <c r="S468" s="149">
        <v>89</v>
      </c>
      <c r="T468" s="237">
        <v>1641.5</v>
      </c>
      <c r="U468" s="238">
        <v>190</v>
      </c>
      <c r="V468" s="239">
        <v>69</v>
      </c>
      <c r="W468" s="239">
        <v>997</v>
      </c>
      <c r="X468" s="240">
        <v>187.5</v>
      </c>
      <c r="Y468" s="241">
        <v>3085</v>
      </c>
      <c r="Z468" s="155">
        <f t="shared" ref="Z468" si="51">ROUND(Y468,0)</f>
        <v>3085</v>
      </c>
    </row>
    <row r="469" spans="1:27" x14ac:dyDescent="0.3">
      <c r="A469" s="31" t="s">
        <v>979</v>
      </c>
      <c r="B469" s="31" t="s">
        <v>77</v>
      </c>
      <c r="C469" s="31" t="s">
        <v>1012</v>
      </c>
      <c r="D469" s="31">
        <v>37828100</v>
      </c>
      <c r="E469" s="32" t="s">
        <v>1013</v>
      </c>
      <c r="F469" s="31">
        <v>161136</v>
      </c>
      <c r="G469" s="138" t="s">
        <v>1040</v>
      </c>
      <c r="H469" s="138" t="s">
        <v>1041</v>
      </c>
      <c r="I469" s="148" t="s">
        <v>1042</v>
      </c>
      <c r="J469" s="37">
        <v>7</v>
      </c>
      <c r="K469" s="32">
        <v>0</v>
      </c>
      <c r="L469" s="32">
        <v>20</v>
      </c>
      <c r="M469" s="32">
        <v>0</v>
      </c>
      <c r="N469" s="32">
        <v>2</v>
      </c>
      <c r="O469" s="32">
        <v>8</v>
      </c>
      <c r="P469" s="45">
        <v>1</v>
      </c>
      <c r="Q469" s="37">
        <v>16</v>
      </c>
      <c r="R469" s="32">
        <v>106</v>
      </c>
      <c r="S469" s="38">
        <v>68</v>
      </c>
      <c r="T469" s="46">
        <v>670</v>
      </c>
      <c r="U469" s="125">
        <v>156.4</v>
      </c>
      <c r="V469" s="48">
        <v>51</v>
      </c>
      <c r="W469" s="48">
        <v>320</v>
      </c>
      <c r="X469" s="49">
        <v>129</v>
      </c>
      <c r="Y469" s="43">
        <v>1326.4</v>
      </c>
      <c r="Z469" s="50">
        <v>1326</v>
      </c>
    </row>
    <row r="470" spans="1:27" x14ac:dyDescent="0.3">
      <c r="A470" s="31" t="s">
        <v>979</v>
      </c>
      <c r="B470" s="31" t="s">
        <v>77</v>
      </c>
      <c r="C470" s="31" t="s">
        <v>1012</v>
      </c>
      <c r="D470" s="31">
        <v>37828100</v>
      </c>
      <c r="E470" s="32" t="s">
        <v>1013</v>
      </c>
      <c r="F470" s="31">
        <v>161471</v>
      </c>
      <c r="G470" s="138" t="s">
        <v>1043</v>
      </c>
      <c r="H470" s="138" t="s">
        <v>989</v>
      </c>
      <c r="I470" s="148" t="s">
        <v>1044</v>
      </c>
      <c r="J470" s="37">
        <v>13</v>
      </c>
      <c r="K470" s="32">
        <v>0</v>
      </c>
      <c r="L470" s="32">
        <v>76</v>
      </c>
      <c r="M470" s="32">
        <v>0</v>
      </c>
      <c r="N470" s="32">
        <v>0</v>
      </c>
      <c r="O470" s="32">
        <v>33</v>
      </c>
      <c r="P470" s="45">
        <v>1</v>
      </c>
      <c r="Q470" s="37">
        <v>0</v>
      </c>
      <c r="R470" s="32">
        <v>714</v>
      </c>
      <c r="S470" s="38">
        <v>77</v>
      </c>
      <c r="T470" s="46">
        <v>2546</v>
      </c>
      <c r="U470" s="125">
        <v>399.72</v>
      </c>
      <c r="V470" s="48">
        <v>0</v>
      </c>
      <c r="W470" s="48">
        <v>1873.5</v>
      </c>
      <c r="X470" s="49">
        <v>142.5</v>
      </c>
      <c r="Y470" s="43">
        <v>4961.72</v>
      </c>
      <c r="Z470" s="50">
        <v>4962</v>
      </c>
    </row>
    <row r="471" spans="1:27" x14ac:dyDescent="0.3">
      <c r="A471" s="31" t="s">
        <v>979</v>
      </c>
      <c r="B471" s="31" t="s">
        <v>77</v>
      </c>
      <c r="C471" s="31" t="s">
        <v>1012</v>
      </c>
      <c r="D471" s="31">
        <v>37828100</v>
      </c>
      <c r="E471" s="32" t="s">
        <v>1013</v>
      </c>
      <c r="F471" s="31">
        <v>161560</v>
      </c>
      <c r="G471" s="138" t="s">
        <v>1045</v>
      </c>
      <c r="H471" s="138" t="s">
        <v>995</v>
      </c>
      <c r="I471" s="148" t="s">
        <v>1046</v>
      </c>
      <c r="J471" s="37">
        <v>6</v>
      </c>
      <c r="K471" s="32">
        <v>2</v>
      </c>
      <c r="L471" s="32">
        <v>27</v>
      </c>
      <c r="M471" s="32">
        <v>5</v>
      </c>
      <c r="N471" s="32">
        <v>4</v>
      </c>
      <c r="O471" s="32">
        <v>9</v>
      </c>
      <c r="P471" s="45">
        <v>1</v>
      </c>
      <c r="Q471" s="37">
        <v>71</v>
      </c>
      <c r="R471" s="32">
        <v>239</v>
      </c>
      <c r="S471" s="38">
        <v>80</v>
      </c>
      <c r="T471" s="46">
        <v>904.5</v>
      </c>
      <c r="U471" s="125">
        <v>118.7</v>
      </c>
      <c r="V471" s="48">
        <v>160.5</v>
      </c>
      <c r="W471" s="48">
        <v>599.5</v>
      </c>
      <c r="X471" s="49">
        <v>147</v>
      </c>
      <c r="Y471" s="43">
        <v>1930.2</v>
      </c>
      <c r="Z471" s="50">
        <v>1930</v>
      </c>
    </row>
    <row r="472" spans="1:27" x14ac:dyDescent="0.3">
      <c r="A472" s="31" t="s">
        <v>979</v>
      </c>
      <c r="B472" s="31" t="s">
        <v>77</v>
      </c>
      <c r="C472" s="31" t="s">
        <v>1012</v>
      </c>
      <c r="D472" s="31">
        <v>37828100</v>
      </c>
      <c r="E472" s="32" t="s">
        <v>1013</v>
      </c>
      <c r="F472" s="31">
        <v>161632</v>
      </c>
      <c r="G472" s="138" t="s">
        <v>564</v>
      </c>
      <c r="H472" s="138" t="s">
        <v>1047</v>
      </c>
      <c r="I472" s="148" t="s">
        <v>1048</v>
      </c>
      <c r="J472" s="37">
        <v>8</v>
      </c>
      <c r="K472" s="32">
        <v>0</v>
      </c>
      <c r="L472" s="32">
        <v>27</v>
      </c>
      <c r="M472" s="32">
        <v>0</v>
      </c>
      <c r="N472" s="32">
        <v>1</v>
      </c>
      <c r="O472" s="32">
        <v>13</v>
      </c>
      <c r="P472" s="45">
        <v>2</v>
      </c>
      <c r="Q472" s="37">
        <v>4</v>
      </c>
      <c r="R472" s="32">
        <v>75</v>
      </c>
      <c r="S472" s="38">
        <v>34</v>
      </c>
      <c r="T472" s="46">
        <v>904.5</v>
      </c>
      <c r="U472" s="125">
        <v>306</v>
      </c>
      <c r="V472" s="48">
        <v>19.5</v>
      </c>
      <c r="W472" s="48">
        <v>325.5</v>
      </c>
      <c r="X472" s="49">
        <v>105</v>
      </c>
      <c r="Y472" s="43">
        <v>1660.5</v>
      </c>
      <c r="Z472" s="50">
        <v>1661</v>
      </c>
    </row>
    <row r="473" spans="1:27" x14ac:dyDescent="0.3">
      <c r="A473" s="31" t="s">
        <v>979</v>
      </c>
      <c r="B473" s="31" t="s">
        <v>77</v>
      </c>
      <c r="C473" s="31" t="s">
        <v>1012</v>
      </c>
      <c r="D473" s="31">
        <v>37828100</v>
      </c>
      <c r="E473" s="32" t="s">
        <v>1013</v>
      </c>
      <c r="F473" s="31">
        <v>162027</v>
      </c>
      <c r="G473" s="138" t="s">
        <v>126</v>
      </c>
      <c r="H473" s="138" t="s">
        <v>989</v>
      </c>
      <c r="I473" s="148" t="s">
        <v>1049</v>
      </c>
      <c r="J473" s="37">
        <v>4</v>
      </c>
      <c r="K473" s="32">
        <v>0</v>
      </c>
      <c r="L473" s="32">
        <v>17</v>
      </c>
      <c r="M473" s="32">
        <v>0</v>
      </c>
      <c r="N473" s="32">
        <v>1</v>
      </c>
      <c r="O473" s="32">
        <v>9</v>
      </c>
      <c r="P473" s="45">
        <f>0</f>
        <v>0</v>
      </c>
      <c r="Q473" s="37">
        <v>16</v>
      </c>
      <c r="R473" s="32">
        <v>155</v>
      </c>
      <c r="S473" s="38">
        <v>0</v>
      </c>
      <c r="T473" s="242">
        <v>569.5</v>
      </c>
      <c r="U473" s="243">
        <v>0</v>
      </c>
      <c r="V473" s="244">
        <v>37.5</v>
      </c>
      <c r="W473" s="244">
        <v>431.5</v>
      </c>
      <c r="X473" s="245">
        <v>0</v>
      </c>
      <c r="Y473" s="246">
        <v>1038.5</v>
      </c>
      <c r="Z473" s="50">
        <f t="shared" si="50"/>
        <v>1039</v>
      </c>
    </row>
    <row r="474" spans="1:27" x14ac:dyDescent="0.3">
      <c r="A474" s="31" t="s">
        <v>979</v>
      </c>
      <c r="B474" s="31" t="s">
        <v>77</v>
      </c>
      <c r="C474" s="31" t="s">
        <v>1012</v>
      </c>
      <c r="D474" s="31">
        <v>37828100</v>
      </c>
      <c r="E474" s="32" t="s">
        <v>1013</v>
      </c>
      <c r="F474" s="31">
        <v>162035</v>
      </c>
      <c r="G474" s="138" t="s">
        <v>156</v>
      </c>
      <c r="H474" s="138" t="s">
        <v>1022</v>
      </c>
      <c r="I474" s="148" t="s">
        <v>1050</v>
      </c>
      <c r="J474" s="147">
        <v>5</v>
      </c>
      <c r="K474" s="138">
        <v>1</v>
      </c>
      <c r="L474" s="138">
        <v>26</v>
      </c>
      <c r="M474" s="138">
        <v>6</v>
      </c>
      <c r="N474" s="138">
        <v>3</v>
      </c>
      <c r="O474" s="138">
        <v>9</v>
      </c>
      <c r="P474" s="148">
        <v>1</v>
      </c>
      <c r="Q474" s="147">
        <v>78</v>
      </c>
      <c r="R474" s="138">
        <v>156</v>
      </c>
      <c r="S474" s="149">
        <v>34</v>
      </c>
      <c r="T474" s="150">
        <v>871</v>
      </c>
      <c r="U474" s="151">
        <v>136.94999999999999</v>
      </c>
      <c r="V474" s="152">
        <v>157.5</v>
      </c>
      <c r="W474" s="152">
        <v>433.5</v>
      </c>
      <c r="X474" s="153">
        <v>78</v>
      </c>
      <c r="Y474" s="154">
        <v>1676.95</v>
      </c>
      <c r="Z474" s="155">
        <v>1677</v>
      </c>
    </row>
    <row r="475" spans="1:27" x14ac:dyDescent="0.3">
      <c r="A475" s="31" t="s">
        <v>979</v>
      </c>
      <c r="B475" s="31" t="s">
        <v>77</v>
      </c>
      <c r="C475" s="31" t="s">
        <v>1012</v>
      </c>
      <c r="D475" s="31">
        <v>37828100</v>
      </c>
      <c r="E475" s="32" t="s">
        <v>1013</v>
      </c>
      <c r="F475" s="31">
        <v>162060</v>
      </c>
      <c r="G475" s="138" t="s">
        <v>126</v>
      </c>
      <c r="H475" s="138" t="s">
        <v>995</v>
      </c>
      <c r="I475" s="148" t="s">
        <v>1051</v>
      </c>
      <c r="J475" s="37">
        <v>7</v>
      </c>
      <c r="K475" s="32">
        <v>0</v>
      </c>
      <c r="L475" s="195">
        <v>28</v>
      </c>
      <c r="M475" s="195">
        <v>0</v>
      </c>
      <c r="N475" s="247">
        <v>1</v>
      </c>
      <c r="O475" s="247">
        <v>8</v>
      </c>
      <c r="P475" s="248">
        <v>1</v>
      </c>
      <c r="Q475" s="198">
        <v>18</v>
      </c>
      <c r="R475" s="195">
        <v>198</v>
      </c>
      <c r="S475" s="199">
        <v>79</v>
      </c>
      <c r="T475" s="200">
        <v>938</v>
      </c>
      <c r="U475" s="201">
        <v>0</v>
      </c>
      <c r="V475" s="202">
        <v>40.5</v>
      </c>
      <c r="W475" s="202">
        <v>504</v>
      </c>
      <c r="X475" s="203">
        <v>145.5</v>
      </c>
      <c r="Y475" s="204">
        <v>1628</v>
      </c>
      <c r="Z475" s="50">
        <f t="shared" si="50"/>
        <v>1628</v>
      </c>
    </row>
    <row r="476" spans="1:27" x14ac:dyDescent="0.3">
      <c r="A476" s="31" t="s">
        <v>979</v>
      </c>
      <c r="B476" s="31" t="s">
        <v>77</v>
      </c>
      <c r="C476" s="31" t="s">
        <v>1012</v>
      </c>
      <c r="D476" s="31">
        <v>37828100</v>
      </c>
      <c r="E476" s="32" t="s">
        <v>1013</v>
      </c>
      <c r="F476" s="31">
        <v>162108</v>
      </c>
      <c r="G476" s="138" t="s">
        <v>393</v>
      </c>
      <c r="H476" s="138" t="s">
        <v>773</v>
      </c>
      <c r="I476" s="148" t="s">
        <v>1052</v>
      </c>
      <c r="J476" s="37">
        <v>5</v>
      </c>
      <c r="K476" s="32">
        <v>0</v>
      </c>
      <c r="L476" s="32">
        <v>32</v>
      </c>
      <c r="M476" s="32">
        <v>0</v>
      </c>
      <c r="N476" s="32">
        <v>0</v>
      </c>
      <c r="O476" s="32">
        <v>13</v>
      </c>
      <c r="P476" s="45">
        <v>7</v>
      </c>
      <c r="Q476" s="37">
        <v>0</v>
      </c>
      <c r="R476" s="32">
        <v>82</v>
      </c>
      <c r="S476" s="38">
        <v>61</v>
      </c>
      <c r="T476" s="46">
        <v>1072</v>
      </c>
      <c r="U476" s="125">
        <v>0</v>
      </c>
      <c r="V476" s="48">
        <v>0</v>
      </c>
      <c r="W476" s="48">
        <v>339.5</v>
      </c>
      <c r="X476" s="49">
        <v>280.5</v>
      </c>
      <c r="Y476" s="43">
        <v>1692</v>
      </c>
      <c r="Z476" s="50">
        <v>1692</v>
      </c>
    </row>
    <row r="477" spans="1:27" x14ac:dyDescent="0.3">
      <c r="A477" s="31" t="s">
        <v>979</v>
      </c>
      <c r="B477" s="31" t="s">
        <v>77</v>
      </c>
      <c r="C477" s="31" t="s">
        <v>1012</v>
      </c>
      <c r="D477" s="31">
        <v>37828100</v>
      </c>
      <c r="E477" s="32" t="s">
        <v>1013</v>
      </c>
      <c r="F477" s="31">
        <v>162710</v>
      </c>
      <c r="G477" s="138" t="s">
        <v>877</v>
      </c>
      <c r="H477" s="138" t="s">
        <v>1019</v>
      </c>
      <c r="I477" s="148" t="s">
        <v>1053</v>
      </c>
      <c r="J477" s="37">
        <v>8</v>
      </c>
      <c r="K477" s="32">
        <v>1</v>
      </c>
      <c r="L477" s="499">
        <v>34</v>
      </c>
      <c r="M477" s="32">
        <v>1</v>
      </c>
      <c r="N477" s="32">
        <v>1</v>
      </c>
      <c r="O477" s="32">
        <v>10</v>
      </c>
      <c r="P477" s="45">
        <v>2</v>
      </c>
      <c r="Q477" s="37">
        <v>8</v>
      </c>
      <c r="R477" s="32">
        <v>252</v>
      </c>
      <c r="S477" s="38">
        <v>93</v>
      </c>
      <c r="T477" s="496">
        <f>1541-402</f>
        <v>1139</v>
      </c>
      <c r="U477" s="125">
        <v>454.68</v>
      </c>
      <c r="V477" s="48">
        <v>25.5</v>
      </c>
      <c r="W477" s="48">
        <v>639</v>
      </c>
      <c r="X477" s="49">
        <v>193.5</v>
      </c>
      <c r="Y477" s="498">
        <f>2853.68-402</f>
        <v>2451.6799999999998</v>
      </c>
      <c r="Z477" s="497">
        <f>2854-402</f>
        <v>2452</v>
      </c>
      <c r="AA477" t="s">
        <v>1611</v>
      </c>
    </row>
    <row r="478" spans="1:27" x14ac:dyDescent="0.3">
      <c r="A478" s="31" t="s">
        <v>979</v>
      </c>
      <c r="B478" s="31" t="s">
        <v>77</v>
      </c>
      <c r="C478" s="31" t="s">
        <v>1012</v>
      </c>
      <c r="D478" s="31">
        <v>37828100</v>
      </c>
      <c r="E478" s="32" t="s">
        <v>1013</v>
      </c>
      <c r="F478" s="31">
        <v>162809</v>
      </c>
      <c r="G478" s="138" t="s">
        <v>1054</v>
      </c>
      <c r="H478" s="138" t="s">
        <v>995</v>
      </c>
      <c r="I478" s="148" t="s">
        <v>1055</v>
      </c>
      <c r="J478" s="37">
        <v>15</v>
      </c>
      <c r="K478" s="32">
        <v>0</v>
      </c>
      <c r="L478" s="195">
        <v>59</v>
      </c>
      <c r="M478" s="195">
        <v>0</v>
      </c>
      <c r="N478" s="247">
        <v>0</v>
      </c>
      <c r="O478" s="247">
        <v>17</v>
      </c>
      <c r="P478" s="248">
        <v>2</v>
      </c>
      <c r="Q478" s="198">
        <v>0</v>
      </c>
      <c r="R478" s="195">
        <v>649</v>
      </c>
      <c r="S478" s="249">
        <v>61</v>
      </c>
      <c r="T478" s="250">
        <v>1976.5</v>
      </c>
      <c r="U478" s="251">
        <v>3198.8999999999996</v>
      </c>
      <c r="V478" s="202">
        <v>0</v>
      </c>
      <c r="W478" s="202">
        <v>1527.5</v>
      </c>
      <c r="X478" s="203">
        <v>145.5</v>
      </c>
      <c r="Y478" s="204">
        <v>6848.4000000000005</v>
      </c>
      <c r="Z478" s="50">
        <f t="shared" si="50"/>
        <v>6848</v>
      </c>
    </row>
    <row r="479" spans="1:27" x14ac:dyDescent="0.3">
      <c r="A479" s="31" t="s">
        <v>979</v>
      </c>
      <c r="B479" s="31" t="s">
        <v>77</v>
      </c>
      <c r="C479" s="31" t="s">
        <v>1012</v>
      </c>
      <c r="D479" s="31">
        <v>37828100</v>
      </c>
      <c r="E479" s="32" t="s">
        <v>1013</v>
      </c>
      <c r="F479" s="31">
        <v>215589</v>
      </c>
      <c r="G479" s="138" t="s">
        <v>141</v>
      </c>
      <c r="H479" s="138" t="s">
        <v>1035</v>
      </c>
      <c r="I479" s="148" t="s">
        <v>1056</v>
      </c>
      <c r="J479" s="37">
        <v>10</v>
      </c>
      <c r="K479" s="32">
        <v>0</v>
      </c>
      <c r="L479" s="32">
        <v>37</v>
      </c>
      <c r="M479" s="32">
        <v>0</v>
      </c>
      <c r="N479" s="32">
        <v>3</v>
      </c>
      <c r="O479" s="32">
        <v>12</v>
      </c>
      <c r="P479" s="45">
        <v>2</v>
      </c>
      <c r="Q479" s="37">
        <v>94</v>
      </c>
      <c r="R479" s="32">
        <v>248</v>
      </c>
      <c r="S479" s="38">
        <v>127</v>
      </c>
      <c r="T479" s="46">
        <f t="shared" ref="T479:T539" si="52">$T$1*L479</f>
        <v>1239.5</v>
      </c>
      <c r="U479" s="125">
        <v>555.1</v>
      </c>
      <c r="V479" s="48">
        <f t="shared" ref="V479:V539" si="53">$U$1*N479+$V$1*Q479</f>
        <v>181.5</v>
      </c>
      <c r="W479" s="48">
        <f t="shared" ref="W479:W539" si="54">$U$1*O479+$W$1*R479</f>
        <v>658</v>
      </c>
      <c r="X479" s="49">
        <f t="shared" ref="X479:X539" si="55">$X$1*P479+$V$1*S479</f>
        <v>244.5</v>
      </c>
      <c r="Y479" s="43">
        <f t="shared" ref="Y479:Y539" si="56">T479+U479+V479+W479+X479</f>
        <v>2878.6</v>
      </c>
      <c r="Z479" s="50">
        <f t="shared" si="50"/>
        <v>2879</v>
      </c>
    </row>
    <row r="480" spans="1:27" x14ac:dyDescent="0.3">
      <c r="A480" s="31" t="s">
        <v>979</v>
      </c>
      <c r="B480" s="31" t="s">
        <v>77</v>
      </c>
      <c r="C480" s="31" t="s">
        <v>1012</v>
      </c>
      <c r="D480" s="31">
        <v>37828100</v>
      </c>
      <c r="E480" s="32" t="s">
        <v>1013</v>
      </c>
      <c r="F480" s="31">
        <v>516554</v>
      </c>
      <c r="G480" s="138" t="s">
        <v>587</v>
      </c>
      <c r="H480" s="138" t="s">
        <v>989</v>
      </c>
      <c r="I480" s="148" t="s">
        <v>1057</v>
      </c>
      <c r="J480" s="37">
        <v>15</v>
      </c>
      <c r="K480" s="32">
        <v>0</v>
      </c>
      <c r="L480" s="32">
        <v>45</v>
      </c>
      <c r="M480" s="32">
        <v>0</v>
      </c>
      <c r="N480" s="32">
        <v>0</v>
      </c>
      <c r="O480" s="32">
        <v>19</v>
      </c>
      <c r="P480" s="45">
        <v>1</v>
      </c>
      <c r="Q480" s="37">
        <v>27</v>
      </c>
      <c r="R480" s="32">
        <v>400</v>
      </c>
      <c r="S480" s="38">
        <v>57</v>
      </c>
      <c r="T480" s="508">
        <v>1507.5</v>
      </c>
      <c r="U480" s="202">
        <v>335.60000000000008</v>
      </c>
      <c r="V480" s="202">
        <v>67.5</v>
      </c>
      <c r="W480" s="202">
        <v>1056.5</v>
      </c>
      <c r="X480" s="509">
        <v>112.5</v>
      </c>
      <c r="Y480" s="204">
        <v>3079.6000000000008</v>
      </c>
      <c r="Z480" s="50">
        <f t="shared" si="50"/>
        <v>3080</v>
      </c>
    </row>
    <row r="481" spans="1:26" x14ac:dyDescent="0.3">
      <c r="A481" s="31" t="s">
        <v>979</v>
      </c>
      <c r="B481" s="31" t="s">
        <v>77</v>
      </c>
      <c r="C481" s="31" t="s">
        <v>1012</v>
      </c>
      <c r="D481" s="31">
        <v>37828100</v>
      </c>
      <c r="E481" s="32" t="s">
        <v>1013</v>
      </c>
      <c r="F481" s="31">
        <v>606995</v>
      </c>
      <c r="G481" s="138" t="s">
        <v>97</v>
      </c>
      <c r="H481" s="138" t="s">
        <v>1035</v>
      </c>
      <c r="I481" s="148" t="s">
        <v>1058</v>
      </c>
      <c r="J481" s="37">
        <v>7</v>
      </c>
      <c r="K481" s="32">
        <v>0</v>
      </c>
      <c r="L481" s="32">
        <v>28</v>
      </c>
      <c r="M481" s="32">
        <v>0</v>
      </c>
      <c r="N481" s="32">
        <v>0</v>
      </c>
      <c r="O481" s="32">
        <v>12</v>
      </c>
      <c r="P481" s="45">
        <v>0</v>
      </c>
      <c r="Q481" s="37">
        <v>8</v>
      </c>
      <c r="R481" s="32">
        <v>253</v>
      </c>
      <c r="S481" s="38">
        <v>0</v>
      </c>
      <c r="T481" s="46">
        <v>938</v>
      </c>
      <c r="U481" s="125">
        <v>0</v>
      </c>
      <c r="V481" s="125">
        <v>12</v>
      </c>
      <c r="W481" s="125">
        <v>668</v>
      </c>
      <c r="X481" s="507">
        <v>0</v>
      </c>
      <c r="Y481" s="43">
        <v>1618</v>
      </c>
      <c r="Z481" s="50">
        <v>1618</v>
      </c>
    </row>
    <row r="482" spans="1:26" x14ac:dyDescent="0.3">
      <c r="A482" s="31" t="s">
        <v>979</v>
      </c>
      <c r="B482" s="31" t="s">
        <v>77</v>
      </c>
      <c r="C482" s="31" t="s">
        <v>1012</v>
      </c>
      <c r="D482" s="31">
        <v>37828100</v>
      </c>
      <c r="E482" s="32" t="s">
        <v>1013</v>
      </c>
      <c r="F482" s="31">
        <v>607029</v>
      </c>
      <c r="G482" s="138" t="s">
        <v>97</v>
      </c>
      <c r="H482" s="138" t="s">
        <v>995</v>
      </c>
      <c r="I482" s="148" t="s">
        <v>1059</v>
      </c>
      <c r="J482" s="147">
        <v>6</v>
      </c>
      <c r="K482" s="138">
        <v>2</v>
      </c>
      <c r="L482" s="138">
        <v>29</v>
      </c>
      <c r="M482" s="138">
        <v>4</v>
      </c>
      <c r="N482" s="138">
        <v>3</v>
      </c>
      <c r="O482" s="138">
        <v>13</v>
      </c>
      <c r="P482" s="148">
        <v>0</v>
      </c>
      <c r="Q482" s="147">
        <v>82</v>
      </c>
      <c r="R482" s="138">
        <v>305</v>
      </c>
      <c r="S482" s="149">
        <v>123</v>
      </c>
      <c r="T482" s="150">
        <v>971.5</v>
      </c>
      <c r="U482" s="151">
        <v>1227.77</v>
      </c>
      <c r="V482" s="152">
        <v>163.5</v>
      </c>
      <c r="W482" s="152">
        <v>785.5</v>
      </c>
      <c r="X482" s="153">
        <v>184.5</v>
      </c>
      <c r="Y482" s="154">
        <v>3332.77</v>
      </c>
      <c r="Z482" s="155">
        <v>3333</v>
      </c>
    </row>
    <row r="483" spans="1:26" x14ac:dyDescent="0.3">
      <c r="A483" s="31" t="s">
        <v>979</v>
      </c>
      <c r="B483" s="31" t="s">
        <v>77</v>
      </c>
      <c r="C483" s="31" t="s">
        <v>1012</v>
      </c>
      <c r="D483" s="31">
        <v>37828100</v>
      </c>
      <c r="E483" s="32" t="s">
        <v>1013</v>
      </c>
      <c r="F483" s="31">
        <v>607053</v>
      </c>
      <c r="G483" s="138" t="s">
        <v>97</v>
      </c>
      <c r="H483" s="138" t="s">
        <v>989</v>
      </c>
      <c r="I483" s="148" t="s">
        <v>1060</v>
      </c>
      <c r="J483" s="37">
        <v>16</v>
      </c>
      <c r="K483" s="32">
        <v>0</v>
      </c>
      <c r="L483" s="32">
        <v>79</v>
      </c>
      <c r="M483" s="32">
        <v>0</v>
      </c>
      <c r="N483" s="32">
        <v>1</v>
      </c>
      <c r="O483" s="32">
        <v>26</v>
      </c>
      <c r="P483" s="45">
        <v>2</v>
      </c>
      <c r="Q483" s="37">
        <v>38</v>
      </c>
      <c r="R483" s="32">
        <v>520</v>
      </c>
      <c r="S483" s="38">
        <v>223</v>
      </c>
      <c r="T483" s="46">
        <v>0</v>
      </c>
      <c r="U483" s="125">
        <v>2719.22</v>
      </c>
      <c r="V483" s="48">
        <v>70.5</v>
      </c>
      <c r="W483" s="48">
        <v>1391</v>
      </c>
      <c r="X483" s="49">
        <v>388.5</v>
      </c>
      <c r="Y483" s="43">
        <v>4569.2199999999993</v>
      </c>
      <c r="Z483" s="50">
        <v>4569</v>
      </c>
    </row>
    <row r="484" spans="1:26" x14ac:dyDescent="0.3">
      <c r="A484" s="31" t="s">
        <v>979</v>
      </c>
      <c r="B484" s="31" t="s">
        <v>77</v>
      </c>
      <c r="C484" s="31" t="s">
        <v>1012</v>
      </c>
      <c r="D484" s="31">
        <v>37828100</v>
      </c>
      <c r="E484" s="32" t="s">
        <v>1013</v>
      </c>
      <c r="F484" s="31">
        <v>891827</v>
      </c>
      <c r="G484" s="138" t="s">
        <v>564</v>
      </c>
      <c r="H484" s="138" t="s">
        <v>1061</v>
      </c>
      <c r="I484" s="148" t="s">
        <v>1062</v>
      </c>
      <c r="J484" s="37">
        <v>4</v>
      </c>
      <c r="K484" s="32">
        <v>0</v>
      </c>
      <c r="L484" s="32">
        <v>20</v>
      </c>
      <c r="M484" s="32">
        <v>0</v>
      </c>
      <c r="N484" s="32">
        <v>8</v>
      </c>
      <c r="O484" s="32">
        <v>1</v>
      </c>
      <c r="P484" s="45">
        <v>0</v>
      </c>
      <c r="Q484" s="37">
        <v>73</v>
      </c>
      <c r="R484" s="32">
        <v>76</v>
      </c>
      <c r="S484" s="38">
        <v>0</v>
      </c>
      <c r="T484" s="46">
        <v>670</v>
      </c>
      <c r="U484" s="125">
        <v>212.8</v>
      </c>
      <c r="V484" s="48">
        <v>217.5</v>
      </c>
      <c r="W484" s="48">
        <v>165.5</v>
      </c>
      <c r="X484" s="49">
        <v>0</v>
      </c>
      <c r="Y484" s="43">
        <v>1265.8</v>
      </c>
      <c r="Z484" s="50">
        <v>1266</v>
      </c>
    </row>
    <row r="485" spans="1:26" x14ac:dyDescent="0.3">
      <c r="A485" s="31" t="s">
        <v>979</v>
      </c>
      <c r="B485" s="31" t="s">
        <v>77</v>
      </c>
      <c r="C485" s="31" t="s">
        <v>1012</v>
      </c>
      <c r="D485" s="31">
        <v>37828100</v>
      </c>
      <c r="E485" s="32" t="s">
        <v>1013</v>
      </c>
      <c r="F485" s="31">
        <v>893307</v>
      </c>
      <c r="G485" s="138" t="s">
        <v>112</v>
      </c>
      <c r="H485" s="138" t="s">
        <v>995</v>
      </c>
      <c r="I485" s="148" t="s">
        <v>1063</v>
      </c>
      <c r="J485" s="37">
        <v>13</v>
      </c>
      <c r="K485" s="32">
        <v>0</v>
      </c>
      <c r="L485" s="252">
        <v>54</v>
      </c>
      <c r="M485" s="252">
        <v>0</v>
      </c>
      <c r="N485" s="253">
        <v>0</v>
      </c>
      <c r="O485" s="254">
        <v>24</v>
      </c>
      <c r="P485" s="255">
        <v>2</v>
      </c>
      <c r="Q485" s="256">
        <v>0</v>
      </c>
      <c r="R485" s="252">
        <v>343</v>
      </c>
      <c r="S485" s="257">
        <v>104</v>
      </c>
      <c r="T485" s="258">
        <v>1809</v>
      </c>
      <c r="U485" s="259">
        <v>439.59999999999997</v>
      </c>
      <c r="V485" s="260">
        <v>0</v>
      </c>
      <c r="W485" s="260">
        <v>1010</v>
      </c>
      <c r="X485" s="261">
        <v>210</v>
      </c>
      <c r="Y485" s="262">
        <v>3468.5999999999995</v>
      </c>
      <c r="Z485" s="50">
        <f t="shared" si="50"/>
        <v>3469</v>
      </c>
    </row>
    <row r="486" spans="1:26" x14ac:dyDescent="0.3">
      <c r="A486" s="31" t="s">
        <v>979</v>
      </c>
      <c r="B486" s="31" t="s">
        <v>77</v>
      </c>
      <c r="C486" s="31" t="s">
        <v>1012</v>
      </c>
      <c r="D486" s="31">
        <v>37828100</v>
      </c>
      <c r="E486" s="32" t="s">
        <v>1013</v>
      </c>
      <c r="F486" s="31">
        <v>894818</v>
      </c>
      <c r="G486" s="138" t="s">
        <v>1064</v>
      </c>
      <c r="H486" s="138" t="s">
        <v>984</v>
      </c>
      <c r="I486" s="148" t="s">
        <v>1065</v>
      </c>
      <c r="J486" s="37">
        <v>9</v>
      </c>
      <c r="K486" s="32">
        <v>0</v>
      </c>
      <c r="L486" s="105">
        <v>25</v>
      </c>
      <c r="M486" s="105">
        <v>0</v>
      </c>
      <c r="N486" s="263">
        <v>1</v>
      </c>
      <c r="O486" s="263">
        <v>12</v>
      </c>
      <c r="P486" s="264">
        <v>1</v>
      </c>
      <c r="Q486" s="265">
        <v>9</v>
      </c>
      <c r="R486" s="105">
        <v>98</v>
      </c>
      <c r="S486" s="266">
        <v>20</v>
      </c>
      <c r="T486" s="267">
        <v>804</v>
      </c>
      <c r="U486" s="268">
        <v>287.97999999999996</v>
      </c>
      <c r="V486" s="269">
        <v>27</v>
      </c>
      <c r="W486" s="269">
        <v>358</v>
      </c>
      <c r="X486" s="270">
        <v>57</v>
      </c>
      <c r="Y486" s="271">
        <v>1533.98</v>
      </c>
      <c r="Z486" s="50">
        <f t="shared" si="50"/>
        <v>1534</v>
      </c>
    </row>
    <row r="487" spans="1:26" x14ac:dyDescent="0.3">
      <c r="A487" s="31" t="s">
        <v>979</v>
      </c>
      <c r="B487" s="31" t="s">
        <v>77</v>
      </c>
      <c r="C487" s="31" t="s">
        <v>1012</v>
      </c>
      <c r="D487" s="31">
        <v>37828100</v>
      </c>
      <c r="E487" s="32" t="s">
        <v>1013</v>
      </c>
      <c r="F487" s="31">
        <v>17055431</v>
      </c>
      <c r="G487" s="138" t="s">
        <v>118</v>
      </c>
      <c r="H487" s="138" t="s">
        <v>989</v>
      </c>
      <c r="I487" s="148" t="s">
        <v>1066</v>
      </c>
      <c r="J487" s="147">
        <v>11</v>
      </c>
      <c r="K487" s="138">
        <v>4</v>
      </c>
      <c r="L487" s="138">
        <v>62</v>
      </c>
      <c r="M487" s="138">
        <v>17</v>
      </c>
      <c r="N487" s="138">
        <v>10</v>
      </c>
      <c r="O487" s="138">
        <v>16</v>
      </c>
      <c r="P487" s="148">
        <v>2</v>
      </c>
      <c r="Q487" s="147">
        <v>179</v>
      </c>
      <c r="R487" s="138">
        <v>530</v>
      </c>
      <c r="S487" s="149">
        <v>191</v>
      </c>
      <c r="T487" s="150">
        <v>2077</v>
      </c>
      <c r="U487" s="151">
        <v>483.2</v>
      </c>
      <c r="V487" s="152">
        <v>403.5</v>
      </c>
      <c r="W487" s="152">
        <v>1276</v>
      </c>
      <c r="X487" s="153">
        <v>340.5</v>
      </c>
      <c r="Y487" s="154">
        <v>4580.2</v>
      </c>
      <c r="Z487" s="155">
        <v>4580</v>
      </c>
    </row>
    <row r="488" spans="1:26" x14ac:dyDescent="0.3">
      <c r="A488" s="31" t="s">
        <v>979</v>
      </c>
      <c r="B488" s="31" t="s">
        <v>77</v>
      </c>
      <c r="C488" s="31" t="s">
        <v>1012</v>
      </c>
      <c r="D488" s="31">
        <v>37828100</v>
      </c>
      <c r="E488" s="32" t="s">
        <v>1013</v>
      </c>
      <c r="F488" s="31">
        <v>17058554</v>
      </c>
      <c r="G488" s="138" t="s">
        <v>47</v>
      </c>
      <c r="H488" s="138" t="s">
        <v>1067</v>
      </c>
      <c r="I488" s="148" t="s">
        <v>1068</v>
      </c>
      <c r="J488" s="147">
        <v>5</v>
      </c>
      <c r="K488" s="138">
        <v>0</v>
      </c>
      <c r="L488" s="138">
        <v>25</v>
      </c>
      <c r="M488" s="138">
        <v>0</v>
      </c>
      <c r="N488" s="138">
        <v>0</v>
      </c>
      <c r="O488" s="138">
        <v>7</v>
      </c>
      <c r="P488" s="148">
        <v>2</v>
      </c>
      <c r="Q488" s="147">
        <v>0</v>
      </c>
      <c r="R488" s="138">
        <v>94</v>
      </c>
      <c r="S488" s="149">
        <v>50</v>
      </c>
      <c r="T488" s="150">
        <v>837.5</v>
      </c>
      <c r="U488" s="151">
        <v>0</v>
      </c>
      <c r="V488" s="152">
        <v>0</v>
      </c>
      <c r="W488" s="152">
        <v>282.5</v>
      </c>
      <c r="X488" s="153">
        <v>129</v>
      </c>
      <c r="Y488" s="272">
        <v>1249</v>
      </c>
      <c r="Z488" s="155">
        <v>1249</v>
      </c>
    </row>
    <row r="489" spans="1:26" x14ac:dyDescent="0.3">
      <c r="A489" s="31" t="s">
        <v>979</v>
      </c>
      <c r="B489" s="31" t="s">
        <v>77</v>
      </c>
      <c r="C489" s="31" t="s">
        <v>1012</v>
      </c>
      <c r="D489" s="31">
        <v>37828100</v>
      </c>
      <c r="E489" s="32" t="s">
        <v>1013</v>
      </c>
      <c r="F489" s="31">
        <v>17059887</v>
      </c>
      <c r="G489" s="138" t="s">
        <v>1069</v>
      </c>
      <c r="H489" s="138" t="s">
        <v>989</v>
      </c>
      <c r="I489" s="148" t="s">
        <v>1070</v>
      </c>
      <c r="J489" s="37">
        <v>13</v>
      </c>
      <c r="K489" s="32">
        <v>0</v>
      </c>
      <c r="L489" s="215">
        <v>50</v>
      </c>
      <c r="M489" s="215">
        <v>0</v>
      </c>
      <c r="N489" s="216">
        <v>11</v>
      </c>
      <c r="O489" s="273">
        <v>20</v>
      </c>
      <c r="P489" s="274">
        <v>2</v>
      </c>
      <c r="Q489" s="218">
        <v>158</v>
      </c>
      <c r="R489" s="215">
        <v>149</v>
      </c>
      <c r="S489" s="219">
        <v>74</v>
      </c>
      <c r="T489" s="220">
        <v>1675</v>
      </c>
      <c r="U489" s="221">
        <v>174.01</v>
      </c>
      <c r="V489" s="222">
        <v>385.5</v>
      </c>
      <c r="W489" s="222">
        <v>568</v>
      </c>
      <c r="X489" s="223">
        <v>165</v>
      </c>
      <c r="Y489" s="224">
        <v>2967.51</v>
      </c>
      <c r="Z489" s="50">
        <f t="shared" si="50"/>
        <v>2968</v>
      </c>
    </row>
    <row r="490" spans="1:26" x14ac:dyDescent="0.3">
      <c r="A490" s="31" t="s">
        <v>979</v>
      </c>
      <c r="B490" s="31" t="s">
        <v>77</v>
      </c>
      <c r="C490" s="31" t="s">
        <v>1012</v>
      </c>
      <c r="D490" s="31">
        <v>37828100</v>
      </c>
      <c r="E490" s="32" t="s">
        <v>1013</v>
      </c>
      <c r="F490" s="31">
        <v>35652454</v>
      </c>
      <c r="G490" s="138" t="s">
        <v>126</v>
      </c>
      <c r="H490" s="138" t="s">
        <v>1022</v>
      </c>
      <c r="I490" s="148" t="s">
        <v>1050</v>
      </c>
      <c r="J490" s="147">
        <v>0</v>
      </c>
      <c r="K490" s="138">
        <v>1</v>
      </c>
      <c r="L490" s="138">
        <v>0</v>
      </c>
      <c r="M490" s="138">
        <v>4</v>
      </c>
      <c r="N490" s="138">
        <v>2</v>
      </c>
      <c r="O490" s="138">
        <v>0</v>
      </c>
      <c r="P490" s="148">
        <v>0</v>
      </c>
      <c r="Q490" s="147">
        <v>55</v>
      </c>
      <c r="R490" s="138">
        <v>0</v>
      </c>
      <c r="S490" s="149">
        <v>0</v>
      </c>
      <c r="T490" s="150">
        <v>0</v>
      </c>
      <c r="U490" s="151">
        <v>0</v>
      </c>
      <c r="V490" s="152">
        <v>109.5</v>
      </c>
      <c r="W490" s="152">
        <v>0</v>
      </c>
      <c r="X490" s="153">
        <v>0</v>
      </c>
      <c r="Y490" s="154">
        <v>109.5</v>
      </c>
      <c r="Z490" s="155">
        <v>110</v>
      </c>
    </row>
    <row r="491" spans="1:26" x14ac:dyDescent="0.3">
      <c r="A491" s="31" t="s">
        <v>979</v>
      </c>
      <c r="B491" s="31" t="s">
        <v>77</v>
      </c>
      <c r="C491" s="31" t="s">
        <v>1012</v>
      </c>
      <c r="D491" s="31">
        <v>37828100</v>
      </c>
      <c r="E491" s="32" t="s">
        <v>1013</v>
      </c>
      <c r="F491" s="31">
        <v>37890051</v>
      </c>
      <c r="G491" s="138" t="s">
        <v>564</v>
      </c>
      <c r="H491" s="138" t="s">
        <v>1029</v>
      </c>
      <c r="I491" s="148" t="s">
        <v>1071</v>
      </c>
      <c r="J491" s="37">
        <v>9</v>
      </c>
      <c r="K491" s="32">
        <v>0</v>
      </c>
      <c r="L491" s="32">
        <v>31</v>
      </c>
      <c r="M491" s="32">
        <v>0</v>
      </c>
      <c r="N491" s="32">
        <v>1</v>
      </c>
      <c r="O491" s="32">
        <v>20</v>
      </c>
      <c r="P491" s="45">
        <v>1</v>
      </c>
      <c r="Q491" s="37">
        <v>17</v>
      </c>
      <c r="R491" s="32">
        <v>192</v>
      </c>
      <c r="S491" s="38">
        <v>13</v>
      </c>
      <c r="T491" s="46">
        <v>1038.5</v>
      </c>
      <c r="U491" s="125">
        <v>140.08000000000001</v>
      </c>
      <c r="V491" s="48">
        <v>39</v>
      </c>
      <c r="W491" s="48">
        <v>654</v>
      </c>
      <c r="X491" s="49">
        <v>46.5</v>
      </c>
      <c r="Y491" s="43">
        <v>1918.08</v>
      </c>
      <c r="Z491" s="50">
        <v>1918</v>
      </c>
    </row>
    <row r="492" spans="1:26" x14ac:dyDescent="0.3">
      <c r="A492" s="31" t="s">
        <v>979</v>
      </c>
      <c r="B492" s="31" t="s">
        <v>77</v>
      </c>
      <c r="C492" s="31" t="s">
        <v>1012</v>
      </c>
      <c r="D492" s="31">
        <v>37828100</v>
      </c>
      <c r="E492" s="32" t="s">
        <v>1013</v>
      </c>
      <c r="F492" s="31">
        <v>37890069</v>
      </c>
      <c r="G492" s="138" t="s">
        <v>1064</v>
      </c>
      <c r="H492" s="138" t="s">
        <v>1024</v>
      </c>
      <c r="I492" s="148" t="s">
        <v>1072</v>
      </c>
      <c r="J492" s="37">
        <v>7</v>
      </c>
      <c r="K492" s="32">
        <v>0</v>
      </c>
      <c r="L492" s="32">
        <v>31</v>
      </c>
      <c r="M492" s="32">
        <v>0</v>
      </c>
      <c r="N492" s="32">
        <v>0</v>
      </c>
      <c r="O492" s="32">
        <v>30</v>
      </c>
      <c r="P492" s="45">
        <v>0</v>
      </c>
      <c r="Q492" s="37">
        <v>0</v>
      </c>
      <c r="R492" s="32">
        <v>150</v>
      </c>
      <c r="S492" s="38">
        <v>0</v>
      </c>
      <c r="T492" s="46">
        <v>1038.5</v>
      </c>
      <c r="U492" s="125">
        <v>0</v>
      </c>
      <c r="V492" s="48">
        <v>0</v>
      </c>
      <c r="W492" s="48">
        <v>705</v>
      </c>
      <c r="X492" s="49">
        <v>0</v>
      </c>
      <c r="Y492" s="43">
        <v>1743.5</v>
      </c>
      <c r="Z492" s="50">
        <v>1744</v>
      </c>
    </row>
    <row r="493" spans="1:26" x14ac:dyDescent="0.3">
      <c r="A493" s="31" t="s">
        <v>979</v>
      </c>
      <c r="B493" s="31" t="s">
        <v>77</v>
      </c>
      <c r="C493" s="31" t="s">
        <v>1012</v>
      </c>
      <c r="D493" s="31">
        <v>37828100</v>
      </c>
      <c r="E493" s="32" t="s">
        <v>1013</v>
      </c>
      <c r="F493" s="31">
        <v>37890085</v>
      </c>
      <c r="G493" s="138" t="s">
        <v>400</v>
      </c>
      <c r="H493" s="138" t="s">
        <v>1038</v>
      </c>
      <c r="I493" s="148" t="s">
        <v>1073</v>
      </c>
      <c r="J493" s="37">
        <v>10</v>
      </c>
      <c r="K493" s="32">
        <v>4</v>
      </c>
      <c r="L493" s="275">
        <v>37</v>
      </c>
      <c r="M493" s="275">
        <v>13</v>
      </c>
      <c r="N493" s="275">
        <v>10</v>
      </c>
      <c r="O493" s="275">
        <v>15</v>
      </c>
      <c r="P493" s="276">
        <v>0</v>
      </c>
      <c r="Q493" s="277">
        <v>99</v>
      </c>
      <c r="R493" s="275">
        <v>190</v>
      </c>
      <c r="S493" s="278">
        <v>0</v>
      </c>
      <c r="T493" s="279">
        <v>1239.5</v>
      </c>
      <c r="U493" s="280">
        <v>250</v>
      </c>
      <c r="V493" s="281">
        <v>283.5</v>
      </c>
      <c r="W493" s="281">
        <v>582.5</v>
      </c>
      <c r="X493" s="282">
        <v>0</v>
      </c>
      <c r="Y493" s="283">
        <v>2355.5</v>
      </c>
      <c r="Z493" s="50">
        <f t="shared" si="50"/>
        <v>2356</v>
      </c>
    </row>
    <row r="494" spans="1:26" x14ac:dyDescent="0.3">
      <c r="A494" s="31" t="s">
        <v>979</v>
      </c>
      <c r="B494" s="31" t="s">
        <v>77</v>
      </c>
      <c r="C494" s="31" t="s">
        <v>1012</v>
      </c>
      <c r="D494" s="31">
        <v>37828100</v>
      </c>
      <c r="E494" s="32" t="s">
        <v>1013</v>
      </c>
      <c r="F494" s="31">
        <v>37890115</v>
      </c>
      <c r="G494" s="138" t="s">
        <v>104</v>
      </c>
      <c r="H494" s="138" t="s">
        <v>1035</v>
      </c>
      <c r="I494" s="148" t="s">
        <v>1074</v>
      </c>
      <c r="J494" s="37">
        <v>16</v>
      </c>
      <c r="K494" s="32">
        <v>0</v>
      </c>
      <c r="L494" s="32">
        <v>65</v>
      </c>
      <c r="M494" s="32">
        <v>0</v>
      </c>
      <c r="N494" s="32">
        <v>3</v>
      </c>
      <c r="O494" s="32">
        <v>27</v>
      </c>
      <c r="P494" s="45">
        <v>2</v>
      </c>
      <c r="Q494" s="37">
        <v>47</v>
      </c>
      <c r="R494" s="32">
        <v>482</v>
      </c>
      <c r="S494" s="38">
        <v>137</v>
      </c>
      <c r="T494" s="46">
        <v>2177.5</v>
      </c>
      <c r="U494" s="125">
        <v>337.8</v>
      </c>
      <c r="V494" s="48">
        <v>111</v>
      </c>
      <c r="W494" s="48">
        <v>1328.5</v>
      </c>
      <c r="X494" s="49">
        <v>259.5</v>
      </c>
      <c r="Y494" s="43">
        <v>4214.3</v>
      </c>
      <c r="Z494" s="50">
        <v>4214</v>
      </c>
    </row>
    <row r="495" spans="1:26" x14ac:dyDescent="0.3">
      <c r="A495" s="31" t="s">
        <v>979</v>
      </c>
      <c r="B495" s="31" t="s">
        <v>77</v>
      </c>
      <c r="C495" s="31" t="s">
        <v>1012</v>
      </c>
      <c r="D495" s="31">
        <v>37828100</v>
      </c>
      <c r="E495" s="32" t="s">
        <v>1013</v>
      </c>
      <c r="F495" s="31">
        <v>37890182</v>
      </c>
      <c r="G495" s="138" t="s">
        <v>564</v>
      </c>
      <c r="H495" s="138" t="s">
        <v>1041</v>
      </c>
      <c r="I495" s="148" t="s">
        <v>1075</v>
      </c>
      <c r="J495" s="37">
        <v>6</v>
      </c>
      <c r="K495" s="32">
        <v>3</v>
      </c>
      <c r="L495" s="105">
        <v>23</v>
      </c>
      <c r="M495" s="105">
        <v>9</v>
      </c>
      <c r="N495" s="263">
        <v>9</v>
      </c>
      <c r="O495" s="263">
        <v>9</v>
      </c>
      <c r="P495" s="264">
        <v>1</v>
      </c>
      <c r="Q495" s="265">
        <v>68</v>
      </c>
      <c r="R495" s="105">
        <v>146</v>
      </c>
      <c r="S495" s="266">
        <v>35</v>
      </c>
      <c r="T495" s="267">
        <v>770.5</v>
      </c>
      <c r="U495" s="268">
        <v>171.6</v>
      </c>
      <c r="V495" s="269">
        <v>223.5</v>
      </c>
      <c r="W495" s="269">
        <v>413.5</v>
      </c>
      <c r="X495" s="270">
        <v>79.5</v>
      </c>
      <c r="Y495" s="271">
        <v>1658.6000000000001</v>
      </c>
      <c r="Z495" s="50">
        <f t="shared" si="50"/>
        <v>1659</v>
      </c>
    </row>
    <row r="496" spans="1:26" x14ac:dyDescent="0.3">
      <c r="A496" s="31" t="s">
        <v>979</v>
      </c>
      <c r="B496" s="31" t="s">
        <v>77</v>
      </c>
      <c r="C496" s="31" t="s">
        <v>1012</v>
      </c>
      <c r="D496" s="31">
        <v>37828100</v>
      </c>
      <c r="E496" s="32" t="s">
        <v>1013</v>
      </c>
      <c r="F496" s="31">
        <v>37890191</v>
      </c>
      <c r="G496" s="138" t="s">
        <v>564</v>
      </c>
      <c r="H496" s="138" t="s">
        <v>1008</v>
      </c>
      <c r="I496" s="148" t="s">
        <v>1009</v>
      </c>
      <c r="J496" s="37">
        <v>4</v>
      </c>
      <c r="K496" s="32">
        <v>0</v>
      </c>
      <c r="L496" s="32">
        <v>6</v>
      </c>
      <c r="M496" s="32">
        <v>0</v>
      </c>
      <c r="N496" s="32">
        <v>0</v>
      </c>
      <c r="O496" s="32">
        <v>4</v>
      </c>
      <c r="P496" s="45">
        <v>0</v>
      </c>
      <c r="Q496" s="37">
        <v>0</v>
      </c>
      <c r="R496" s="32">
        <v>24</v>
      </c>
      <c r="S496" s="38">
        <v>0</v>
      </c>
      <c r="T496" s="46">
        <v>201</v>
      </c>
      <c r="U496" s="125">
        <v>0</v>
      </c>
      <c r="V496" s="48">
        <v>0</v>
      </c>
      <c r="W496" s="48">
        <v>102</v>
      </c>
      <c r="X496" s="49">
        <v>0</v>
      </c>
      <c r="Y496" s="43">
        <v>303</v>
      </c>
      <c r="Z496" s="50">
        <v>303</v>
      </c>
    </row>
    <row r="497" spans="1:26" x14ac:dyDescent="0.3">
      <c r="A497" s="31" t="s">
        <v>979</v>
      </c>
      <c r="B497" s="31" t="s">
        <v>77</v>
      </c>
      <c r="C497" s="31" t="s">
        <v>1012</v>
      </c>
      <c r="D497" s="31">
        <v>37828100</v>
      </c>
      <c r="E497" s="32" t="s">
        <v>1013</v>
      </c>
      <c r="F497" s="31">
        <v>37890221</v>
      </c>
      <c r="G497" s="138" t="s">
        <v>1076</v>
      </c>
      <c r="H497" s="138" t="s">
        <v>995</v>
      </c>
      <c r="I497" s="148" t="s">
        <v>1077</v>
      </c>
      <c r="J497" s="37">
        <v>14</v>
      </c>
      <c r="K497" s="32">
        <v>0</v>
      </c>
      <c r="L497" s="32">
        <v>46</v>
      </c>
      <c r="M497" s="32">
        <v>0</v>
      </c>
      <c r="N497" s="32">
        <v>1</v>
      </c>
      <c r="O497" s="32">
        <v>28</v>
      </c>
      <c r="P497" s="45">
        <v>12</v>
      </c>
      <c r="Q497" s="37">
        <v>18</v>
      </c>
      <c r="R497" s="32">
        <v>235</v>
      </c>
      <c r="S497" s="38">
        <v>22</v>
      </c>
      <c r="T497" s="46">
        <v>1541</v>
      </c>
      <c r="U497" s="125">
        <v>224</v>
      </c>
      <c r="V497" s="48">
        <v>40.5</v>
      </c>
      <c r="W497" s="48">
        <v>848</v>
      </c>
      <c r="X497" s="49">
        <v>357</v>
      </c>
      <c r="Y497" s="43">
        <v>3010.5</v>
      </c>
      <c r="Z497" s="50">
        <v>3011</v>
      </c>
    </row>
    <row r="498" spans="1:26" x14ac:dyDescent="0.3">
      <c r="A498" s="31" t="s">
        <v>979</v>
      </c>
      <c r="B498" s="31" t="s">
        <v>77</v>
      </c>
      <c r="C498" s="31" t="s">
        <v>1012</v>
      </c>
      <c r="D498" s="31">
        <v>37828100</v>
      </c>
      <c r="E498" s="32" t="s">
        <v>1013</v>
      </c>
      <c r="F498" s="31">
        <v>37956108</v>
      </c>
      <c r="G498" s="138" t="s">
        <v>63</v>
      </c>
      <c r="H498" s="138" t="s">
        <v>989</v>
      </c>
      <c r="I498" s="148" t="s">
        <v>1078</v>
      </c>
      <c r="J498" s="37">
        <v>10</v>
      </c>
      <c r="K498" s="32">
        <v>5</v>
      </c>
      <c r="L498" s="32">
        <v>35</v>
      </c>
      <c r="M498" s="32">
        <v>18</v>
      </c>
      <c r="N498" s="32">
        <v>11</v>
      </c>
      <c r="O498" s="32">
        <v>13</v>
      </c>
      <c r="P498" s="45">
        <v>2</v>
      </c>
      <c r="Q498" s="37">
        <v>130</v>
      </c>
      <c r="R498" s="32">
        <v>320</v>
      </c>
      <c r="S498" s="38">
        <v>120</v>
      </c>
      <c r="T498" s="46">
        <v>1172.5</v>
      </c>
      <c r="U498" s="125">
        <v>217.43</v>
      </c>
      <c r="V498" s="48">
        <v>343.5</v>
      </c>
      <c r="W498" s="48">
        <v>815.5</v>
      </c>
      <c r="X498" s="49">
        <v>234</v>
      </c>
      <c r="Y498" s="43">
        <v>2782.9300000000003</v>
      </c>
      <c r="Z498" s="50">
        <v>2783</v>
      </c>
    </row>
    <row r="499" spans="1:26" x14ac:dyDescent="0.3">
      <c r="A499" s="31" t="s">
        <v>979</v>
      </c>
      <c r="B499" s="31" t="s">
        <v>77</v>
      </c>
      <c r="C499" s="31" t="s">
        <v>1012</v>
      </c>
      <c r="D499" s="31">
        <v>37828100</v>
      </c>
      <c r="E499" s="32" t="s">
        <v>1013</v>
      </c>
      <c r="F499" s="31">
        <v>37956124</v>
      </c>
      <c r="G499" s="138" t="s">
        <v>400</v>
      </c>
      <c r="H499" s="138" t="s">
        <v>982</v>
      </c>
      <c r="I499" s="148" t="s">
        <v>1079</v>
      </c>
      <c r="J499" s="37">
        <v>5</v>
      </c>
      <c r="K499" s="32">
        <v>0</v>
      </c>
      <c r="L499" s="32">
        <v>21</v>
      </c>
      <c r="M499" s="32">
        <v>0</v>
      </c>
      <c r="N499" s="32">
        <v>3</v>
      </c>
      <c r="O499" s="32">
        <v>6</v>
      </c>
      <c r="P499" s="45">
        <v>1</v>
      </c>
      <c r="Q499" s="37">
        <v>64</v>
      </c>
      <c r="R499" s="32">
        <v>54</v>
      </c>
      <c r="S499" s="38">
        <v>30</v>
      </c>
      <c r="T499" s="46">
        <v>703.5</v>
      </c>
      <c r="U499" s="125">
        <v>0</v>
      </c>
      <c r="V499" s="48">
        <v>136.5</v>
      </c>
      <c r="W499" s="48">
        <v>189</v>
      </c>
      <c r="X499" s="49">
        <v>72</v>
      </c>
      <c r="Y499" s="43">
        <v>1101</v>
      </c>
      <c r="Z499" s="50">
        <v>1101</v>
      </c>
    </row>
    <row r="500" spans="1:26" x14ac:dyDescent="0.3">
      <c r="A500" s="31" t="s">
        <v>979</v>
      </c>
      <c r="B500" s="31" t="s">
        <v>77</v>
      </c>
      <c r="C500" s="31" t="s">
        <v>1012</v>
      </c>
      <c r="D500" s="31">
        <v>37828100</v>
      </c>
      <c r="E500" s="32" t="s">
        <v>1013</v>
      </c>
      <c r="F500" s="31">
        <v>37956205</v>
      </c>
      <c r="G500" s="138" t="s">
        <v>63</v>
      </c>
      <c r="H500" s="138" t="s">
        <v>1067</v>
      </c>
      <c r="I500" s="148" t="s">
        <v>1080</v>
      </c>
      <c r="J500" s="37">
        <v>7</v>
      </c>
      <c r="K500" s="32">
        <v>0</v>
      </c>
      <c r="L500" s="32">
        <v>25</v>
      </c>
      <c r="M500" s="32">
        <v>0</v>
      </c>
      <c r="N500" s="32">
        <v>1</v>
      </c>
      <c r="O500" s="32">
        <v>14</v>
      </c>
      <c r="P500" s="45">
        <v>0</v>
      </c>
      <c r="Q500" s="37">
        <v>4</v>
      </c>
      <c r="R500" s="32">
        <v>121</v>
      </c>
      <c r="S500" s="38">
        <v>0</v>
      </c>
      <c r="T500" s="46">
        <v>837.5</v>
      </c>
      <c r="U500" s="125">
        <v>209.6</v>
      </c>
      <c r="V500" s="48">
        <v>19.5</v>
      </c>
      <c r="W500" s="48">
        <v>431</v>
      </c>
      <c r="X500" s="49">
        <v>0</v>
      </c>
      <c r="Y500" s="43">
        <v>1497.6</v>
      </c>
      <c r="Z500" s="50">
        <v>1498</v>
      </c>
    </row>
    <row r="501" spans="1:26" x14ac:dyDescent="0.3">
      <c r="A501" s="31" t="s">
        <v>979</v>
      </c>
      <c r="B501" s="31" t="s">
        <v>77</v>
      </c>
      <c r="C501" s="31" t="s">
        <v>1012</v>
      </c>
      <c r="D501" s="31">
        <v>37828100</v>
      </c>
      <c r="E501" s="32" t="s">
        <v>1013</v>
      </c>
      <c r="F501" s="31">
        <v>37956230</v>
      </c>
      <c r="G501" s="138" t="s">
        <v>564</v>
      </c>
      <c r="H501" s="138" t="s">
        <v>1081</v>
      </c>
      <c r="I501" s="148" t="s">
        <v>1082</v>
      </c>
      <c r="J501" s="37">
        <v>2</v>
      </c>
      <c r="K501" s="32">
        <v>0</v>
      </c>
      <c r="L501" s="284">
        <v>4</v>
      </c>
      <c r="M501" s="284">
        <v>0</v>
      </c>
      <c r="N501" s="285">
        <v>1</v>
      </c>
      <c r="O501" s="285">
        <v>1</v>
      </c>
      <c r="P501" s="286">
        <v>0</v>
      </c>
      <c r="Q501" s="287">
        <v>34</v>
      </c>
      <c r="R501" s="284">
        <v>11</v>
      </c>
      <c r="S501" s="288">
        <v>0</v>
      </c>
      <c r="T501" s="289">
        <v>134</v>
      </c>
      <c r="U501" s="290">
        <v>36.4</v>
      </c>
      <c r="V501" s="291">
        <v>64.5</v>
      </c>
      <c r="W501" s="291">
        <v>35.5</v>
      </c>
      <c r="X501" s="292">
        <v>0</v>
      </c>
      <c r="Y501" s="293">
        <v>270.39999999999998</v>
      </c>
      <c r="Z501" s="50">
        <f t="shared" si="50"/>
        <v>270</v>
      </c>
    </row>
    <row r="502" spans="1:26" x14ac:dyDescent="0.3">
      <c r="A502" s="31" t="s">
        <v>979</v>
      </c>
      <c r="B502" s="31" t="s">
        <v>77</v>
      </c>
      <c r="C502" s="31" t="s">
        <v>1012</v>
      </c>
      <c r="D502" s="31">
        <v>37828100</v>
      </c>
      <c r="E502" s="32" t="s">
        <v>1013</v>
      </c>
      <c r="F502" s="31">
        <v>37956248</v>
      </c>
      <c r="G502" s="138" t="s">
        <v>63</v>
      </c>
      <c r="H502" s="138" t="s">
        <v>1083</v>
      </c>
      <c r="I502" s="148" t="s">
        <v>1084</v>
      </c>
      <c r="J502" s="37">
        <v>14</v>
      </c>
      <c r="K502" s="32">
        <v>0</v>
      </c>
      <c r="L502" s="32">
        <v>46</v>
      </c>
      <c r="M502" s="32">
        <v>0</v>
      </c>
      <c r="N502" s="32">
        <v>3</v>
      </c>
      <c r="O502" s="32">
        <v>20</v>
      </c>
      <c r="P502" s="45">
        <v>10</v>
      </c>
      <c r="Q502" s="37">
        <v>26</v>
      </c>
      <c r="R502" s="32">
        <v>178</v>
      </c>
      <c r="S502" s="38">
        <v>46</v>
      </c>
      <c r="T502" s="46">
        <v>1541</v>
      </c>
      <c r="U502" s="125">
        <v>483.08</v>
      </c>
      <c r="V502" s="48">
        <v>79.5</v>
      </c>
      <c r="W502" s="48">
        <v>626</v>
      </c>
      <c r="X502" s="49">
        <v>339</v>
      </c>
      <c r="Y502" s="43">
        <v>3068.58</v>
      </c>
      <c r="Z502" s="50">
        <v>3069</v>
      </c>
    </row>
    <row r="503" spans="1:26" x14ac:dyDescent="0.3">
      <c r="A503" s="31" t="s">
        <v>979</v>
      </c>
      <c r="B503" s="31" t="s">
        <v>77</v>
      </c>
      <c r="C503" s="31" t="s">
        <v>1012</v>
      </c>
      <c r="D503" s="31">
        <v>37828100</v>
      </c>
      <c r="E503" s="32" t="s">
        <v>1013</v>
      </c>
      <c r="F503" s="31">
        <v>37956469</v>
      </c>
      <c r="G503" s="138" t="s">
        <v>723</v>
      </c>
      <c r="H503" s="138" t="s">
        <v>1035</v>
      </c>
      <c r="I503" s="148" t="s">
        <v>1085</v>
      </c>
      <c r="J503" s="37">
        <v>7</v>
      </c>
      <c r="K503" s="32">
        <v>4</v>
      </c>
      <c r="L503" s="32">
        <v>41</v>
      </c>
      <c r="M503" s="32">
        <v>12</v>
      </c>
      <c r="N503" s="32">
        <v>4</v>
      </c>
      <c r="O503" s="32">
        <v>14</v>
      </c>
      <c r="P503" s="45">
        <v>2</v>
      </c>
      <c r="Q503" s="37">
        <v>16</v>
      </c>
      <c r="R503" s="32">
        <v>265</v>
      </c>
      <c r="S503" s="38">
        <v>81</v>
      </c>
      <c r="T503" s="46">
        <v>1373.5</v>
      </c>
      <c r="U503" s="125">
        <v>226.15</v>
      </c>
      <c r="V503" s="48">
        <v>78</v>
      </c>
      <c r="W503" s="48">
        <v>719</v>
      </c>
      <c r="X503" s="49">
        <v>175.5</v>
      </c>
      <c r="Y503" s="43">
        <v>2572.15</v>
      </c>
      <c r="Z503" s="50">
        <v>2572</v>
      </c>
    </row>
    <row r="504" spans="1:26" x14ac:dyDescent="0.3">
      <c r="A504" s="31" t="s">
        <v>979</v>
      </c>
      <c r="B504" s="31" t="s">
        <v>77</v>
      </c>
      <c r="C504" s="31" t="s">
        <v>1012</v>
      </c>
      <c r="D504" s="31">
        <v>37828100</v>
      </c>
      <c r="E504" s="32" t="s">
        <v>1013</v>
      </c>
      <c r="F504" s="31">
        <v>42195438</v>
      </c>
      <c r="G504" s="138" t="s">
        <v>400</v>
      </c>
      <c r="H504" s="138" t="s">
        <v>773</v>
      </c>
      <c r="I504" s="148" t="s">
        <v>1086</v>
      </c>
      <c r="J504" s="294">
        <v>10</v>
      </c>
      <c r="K504" s="295">
        <v>0</v>
      </c>
      <c r="L504" s="295">
        <v>26</v>
      </c>
      <c r="M504" s="295">
        <v>0</v>
      </c>
      <c r="N504" s="295">
        <v>1</v>
      </c>
      <c r="O504" s="295">
        <v>21</v>
      </c>
      <c r="P504" s="296">
        <v>0</v>
      </c>
      <c r="Q504" s="294">
        <v>3</v>
      </c>
      <c r="R504" s="295">
        <v>176</v>
      </c>
      <c r="S504" s="297">
        <v>20</v>
      </c>
      <c r="T504" s="298">
        <v>871</v>
      </c>
      <c r="U504" s="299">
        <v>261.2</v>
      </c>
      <c r="V504" s="300">
        <v>18</v>
      </c>
      <c r="W504" s="300">
        <v>635.5</v>
      </c>
      <c r="X504" s="301">
        <v>30</v>
      </c>
      <c r="Y504" s="302">
        <v>1815.7</v>
      </c>
      <c r="Z504" s="303">
        <v>1816</v>
      </c>
    </row>
    <row r="505" spans="1:26" x14ac:dyDescent="0.3">
      <c r="A505" s="31" t="s">
        <v>979</v>
      </c>
      <c r="B505" s="31" t="s">
        <v>77</v>
      </c>
      <c r="C505" s="31" t="s">
        <v>1012</v>
      </c>
      <c r="D505" s="31">
        <v>37828100</v>
      </c>
      <c r="E505" s="32" t="s">
        <v>1013</v>
      </c>
      <c r="F505" s="31">
        <v>42195446</v>
      </c>
      <c r="G505" s="138" t="s">
        <v>63</v>
      </c>
      <c r="H505" s="138" t="s">
        <v>989</v>
      </c>
      <c r="I505" s="148" t="s">
        <v>1087</v>
      </c>
      <c r="J505" s="37">
        <v>6</v>
      </c>
      <c r="K505" s="32">
        <v>0</v>
      </c>
      <c r="L505" s="304">
        <v>33</v>
      </c>
      <c r="M505" s="304">
        <v>0</v>
      </c>
      <c r="N505" s="305">
        <v>0</v>
      </c>
      <c r="O505" s="305">
        <v>9</v>
      </c>
      <c r="P505" s="306">
        <v>1</v>
      </c>
      <c r="Q505" s="307">
        <v>0</v>
      </c>
      <c r="R505" s="304">
        <v>303</v>
      </c>
      <c r="S505" s="308">
        <v>133</v>
      </c>
      <c r="T505" s="309">
        <v>1105.5</v>
      </c>
      <c r="U505" s="251">
        <v>203.2</v>
      </c>
      <c r="V505" s="251">
        <v>0</v>
      </c>
      <c r="W505" s="251">
        <v>727.5</v>
      </c>
      <c r="X505" s="310">
        <v>226.5</v>
      </c>
      <c r="Y505" s="311">
        <v>2262.6999999999998</v>
      </c>
      <c r="Z505" s="50">
        <f t="shared" si="50"/>
        <v>2263</v>
      </c>
    </row>
    <row r="506" spans="1:26" x14ac:dyDescent="0.3">
      <c r="A506" s="31" t="s">
        <v>979</v>
      </c>
      <c r="B506" s="31" t="s">
        <v>77</v>
      </c>
      <c r="C506" s="31" t="s">
        <v>1012</v>
      </c>
      <c r="D506" s="31">
        <v>37828100</v>
      </c>
      <c r="E506" s="32" t="s">
        <v>1013</v>
      </c>
      <c r="F506" s="31">
        <v>42195462</v>
      </c>
      <c r="G506" s="138" t="s">
        <v>63</v>
      </c>
      <c r="H506" s="138" t="s">
        <v>1088</v>
      </c>
      <c r="I506" s="148" t="s">
        <v>1089</v>
      </c>
      <c r="J506" s="37">
        <v>7</v>
      </c>
      <c r="K506" s="32">
        <v>0</v>
      </c>
      <c r="L506" s="312">
        <v>28</v>
      </c>
      <c r="M506" s="312">
        <v>0</v>
      </c>
      <c r="N506" s="313">
        <v>0</v>
      </c>
      <c r="O506" s="313">
        <v>17</v>
      </c>
      <c r="P506" s="314">
        <v>24</v>
      </c>
      <c r="Q506" s="315">
        <v>0</v>
      </c>
      <c r="R506" s="312">
        <v>153</v>
      </c>
      <c r="S506" s="316">
        <v>155</v>
      </c>
      <c r="T506" s="317">
        <v>938</v>
      </c>
      <c r="U506" s="318">
        <v>42.8</v>
      </c>
      <c r="V506" s="319">
        <v>0</v>
      </c>
      <c r="W506" s="319">
        <v>535.5</v>
      </c>
      <c r="X506" s="320">
        <v>880.5</v>
      </c>
      <c r="Y506" s="321">
        <v>2396.8000000000002</v>
      </c>
      <c r="Z506" s="50">
        <f t="shared" si="50"/>
        <v>2397</v>
      </c>
    </row>
    <row r="507" spans="1:26" x14ac:dyDescent="0.3">
      <c r="A507" s="31" t="s">
        <v>979</v>
      </c>
      <c r="B507" s="31" t="s">
        <v>77</v>
      </c>
      <c r="C507" s="31" t="s">
        <v>1012</v>
      </c>
      <c r="D507" s="31">
        <v>37828100</v>
      </c>
      <c r="E507" s="32" t="s">
        <v>1013</v>
      </c>
      <c r="F507" s="31">
        <v>42317657</v>
      </c>
      <c r="G507" s="138" t="s">
        <v>694</v>
      </c>
      <c r="H507" s="138" t="s">
        <v>1022</v>
      </c>
      <c r="I507" s="148" t="s">
        <v>1090</v>
      </c>
      <c r="J507" s="37">
        <v>7</v>
      </c>
      <c r="K507" s="32">
        <v>0</v>
      </c>
      <c r="L507" s="32">
        <v>0</v>
      </c>
      <c r="M507" s="32">
        <v>26</v>
      </c>
      <c r="N507" s="32">
        <v>0</v>
      </c>
      <c r="O507" s="32">
        <v>17</v>
      </c>
      <c r="P507" s="45">
        <v>1</v>
      </c>
      <c r="Q507" s="37">
        <v>0</v>
      </c>
      <c r="R507" s="32">
        <v>141</v>
      </c>
      <c r="S507" s="38">
        <v>26</v>
      </c>
      <c r="T507" s="46">
        <v>871</v>
      </c>
      <c r="U507" s="125">
        <v>166.3</v>
      </c>
      <c r="V507" s="48">
        <v>0</v>
      </c>
      <c r="W507" s="48">
        <v>511.5</v>
      </c>
      <c r="X507" s="49">
        <v>66</v>
      </c>
      <c r="Y507" s="43">
        <v>1614.8</v>
      </c>
      <c r="Z507" s="50">
        <v>1615</v>
      </c>
    </row>
    <row r="508" spans="1:26" x14ac:dyDescent="0.3">
      <c r="A508" s="31" t="s">
        <v>979</v>
      </c>
      <c r="B508" s="31" t="s">
        <v>77</v>
      </c>
      <c r="C508" s="31" t="s">
        <v>1012</v>
      </c>
      <c r="D508" s="31">
        <v>37828100</v>
      </c>
      <c r="E508" s="32" t="s">
        <v>1013</v>
      </c>
      <c r="F508" s="31">
        <v>42317665</v>
      </c>
      <c r="G508" s="138" t="s">
        <v>1091</v>
      </c>
      <c r="H508" s="138" t="s">
        <v>773</v>
      </c>
      <c r="I508" s="148" t="s">
        <v>1092</v>
      </c>
      <c r="J508" s="37">
        <v>12</v>
      </c>
      <c r="K508" s="32">
        <v>0</v>
      </c>
      <c r="L508" s="322">
        <v>43</v>
      </c>
      <c r="M508" s="322">
        <v>0</v>
      </c>
      <c r="N508" s="323">
        <v>3</v>
      </c>
      <c r="O508" s="323">
        <v>21</v>
      </c>
      <c r="P508" s="324">
        <v>1</v>
      </c>
      <c r="Q508" s="325">
        <v>28</v>
      </c>
      <c r="R508" s="322">
        <v>212</v>
      </c>
      <c r="S508" s="326">
        <v>43</v>
      </c>
      <c r="T508" s="327">
        <v>1440.5</v>
      </c>
      <c r="U508" s="328">
        <v>199.9</v>
      </c>
      <c r="V508" s="329">
        <v>82.5</v>
      </c>
      <c r="W508" s="329">
        <v>707.5</v>
      </c>
      <c r="X508" s="330">
        <v>91.5</v>
      </c>
      <c r="Y508" s="331">
        <v>2521.8999999999996</v>
      </c>
      <c r="Z508" s="50">
        <f t="shared" si="50"/>
        <v>2522</v>
      </c>
    </row>
    <row r="509" spans="1:26" x14ac:dyDescent="0.3">
      <c r="A509" s="31" t="s">
        <v>979</v>
      </c>
      <c r="B509" s="31" t="s">
        <v>77</v>
      </c>
      <c r="C509" s="31" t="s">
        <v>1012</v>
      </c>
      <c r="D509" s="31">
        <v>37828100</v>
      </c>
      <c r="E509" s="32" t="s">
        <v>1013</v>
      </c>
      <c r="F509" s="31">
        <v>42317673</v>
      </c>
      <c r="G509" s="138" t="s">
        <v>1093</v>
      </c>
      <c r="H509" s="138" t="s">
        <v>1019</v>
      </c>
      <c r="I509" s="148" t="s">
        <v>1094</v>
      </c>
      <c r="J509" s="37">
        <v>15</v>
      </c>
      <c r="K509" s="32">
        <v>1</v>
      </c>
      <c r="L509" s="332">
        <v>71</v>
      </c>
      <c r="M509" s="332">
        <v>4</v>
      </c>
      <c r="N509" s="333">
        <v>12</v>
      </c>
      <c r="O509" s="333">
        <v>11</v>
      </c>
      <c r="P509" s="334">
        <v>2</v>
      </c>
      <c r="Q509" s="335">
        <v>80</v>
      </c>
      <c r="R509" s="332">
        <v>339</v>
      </c>
      <c r="S509" s="336">
        <v>89</v>
      </c>
      <c r="T509" s="327">
        <v>2378.5</v>
      </c>
      <c r="U509" s="328">
        <v>122.58</v>
      </c>
      <c r="V509" s="329">
        <v>282</v>
      </c>
      <c r="W509" s="329">
        <v>826.5</v>
      </c>
      <c r="X509" s="330">
        <v>187.5</v>
      </c>
      <c r="Y509" s="331">
        <v>3797.08</v>
      </c>
      <c r="Z509" s="50">
        <f t="shared" si="50"/>
        <v>3797</v>
      </c>
    </row>
    <row r="510" spans="1:26" x14ac:dyDescent="0.3">
      <c r="A510" s="31" t="s">
        <v>979</v>
      </c>
      <c r="B510" s="31" t="s">
        <v>77</v>
      </c>
      <c r="C510" s="31" t="s">
        <v>1012</v>
      </c>
      <c r="D510" s="31">
        <v>37828100</v>
      </c>
      <c r="E510" s="32" t="s">
        <v>1013</v>
      </c>
      <c r="F510" s="31">
        <v>45015171</v>
      </c>
      <c r="G510" s="138" t="s">
        <v>112</v>
      </c>
      <c r="H510" s="138" t="s">
        <v>1035</v>
      </c>
      <c r="I510" s="148" t="s">
        <v>1095</v>
      </c>
      <c r="J510" s="500">
        <v>7</v>
      </c>
      <c r="K510" s="501">
        <v>0</v>
      </c>
      <c r="L510" s="501">
        <v>36</v>
      </c>
      <c r="M510" s="501">
        <v>0</v>
      </c>
      <c r="N510" s="501">
        <v>1</v>
      </c>
      <c r="O510" s="501">
        <v>11</v>
      </c>
      <c r="P510" s="502">
        <v>1</v>
      </c>
      <c r="Q510" s="147">
        <v>21</v>
      </c>
      <c r="R510" s="138">
        <v>244</v>
      </c>
      <c r="S510" s="149">
        <v>87</v>
      </c>
      <c r="T510" s="150">
        <v>1206</v>
      </c>
      <c r="U510" s="151">
        <v>115.44</v>
      </c>
      <c r="V510" s="152">
        <v>45</v>
      </c>
      <c r="W510" s="152">
        <v>636.5</v>
      </c>
      <c r="X510" s="153">
        <v>157.5</v>
      </c>
      <c r="Y510" s="154">
        <v>2160.44</v>
      </c>
      <c r="Z510" s="155">
        <v>2160</v>
      </c>
    </row>
    <row r="511" spans="1:26" x14ac:dyDescent="0.3">
      <c r="A511" s="31" t="s">
        <v>979</v>
      </c>
      <c r="B511" s="31" t="s">
        <v>77</v>
      </c>
      <c r="C511" s="31" t="s">
        <v>1012</v>
      </c>
      <c r="D511" s="31">
        <v>37828100</v>
      </c>
      <c r="E511" s="32" t="s">
        <v>1013</v>
      </c>
      <c r="F511" s="31">
        <v>45017000</v>
      </c>
      <c r="G511" s="138" t="s">
        <v>564</v>
      </c>
      <c r="H511" s="138" t="s">
        <v>989</v>
      </c>
      <c r="I511" s="148" t="s">
        <v>1096</v>
      </c>
      <c r="J511" s="131">
        <v>6</v>
      </c>
      <c r="K511" s="132">
        <v>0</v>
      </c>
      <c r="L511" s="132">
        <v>40</v>
      </c>
      <c r="M511" s="132">
        <v>0</v>
      </c>
      <c r="N511" s="132">
        <v>0</v>
      </c>
      <c r="O511" s="132">
        <v>9</v>
      </c>
      <c r="P511" s="134">
        <v>3</v>
      </c>
      <c r="Q511" s="131">
        <v>0</v>
      </c>
      <c r="R511" s="132">
        <v>137</v>
      </c>
      <c r="S511" s="134">
        <v>67</v>
      </c>
      <c r="T511" s="46">
        <v>1340</v>
      </c>
      <c r="U511" s="125">
        <v>0</v>
      </c>
      <c r="V511" s="48">
        <v>0</v>
      </c>
      <c r="W511" s="48">
        <v>395.5</v>
      </c>
      <c r="X511" s="49">
        <v>181.5</v>
      </c>
      <c r="Y511" s="43">
        <v>1917</v>
      </c>
      <c r="Z511" s="50">
        <v>1917</v>
      </c>
    </row>
    <row r="512" spans="1:26" x14ac:dyDescent="0.3">
      <c r="A512" s="31" t="s">
        <v>979</v>
      </c>
      <c r="B512" s="31" t="s">
        <v>77</v>
      </c>
      <c r="C512" s="31" t="s">
        <v>1012</v>
      </c>
      <c r="D512" s="31">
        <v>37828100</v>
      </c>
      <c r="E512" s="32" t="s">
        <v>1013</v>
      </c>
      <c r="F512" s="31">
        <v>55609210</v>
      </c>
      <c r="G512" s="138" t="s">
        <v>1097</v>
      </c>
      <c r="H512" s="138" t="s">
        <v>1019</v>
      </c>
      <c r="I512" s="148" t="s">
        <v>1098</v>
      </c>
      <c r="J512" s="503">
        <v>5</v>
      </c>
      <c r="K512" s="504">
        <v>0</v>
      </c>
      <c r="L512" s="504">
        <v>21</v>
      </c>
      <c r="M512" s="504">
        <v>0</v>
      </c>
      <c r="N512" s="504">
        <v>0</v>
      </c>
      <c r="O512" s="504">
        <v>15</v>
      </c>
      <c r="P512" s="505">
        <v>0</v>
      </c>
      <c r="Q512" s="37">
        <v>0</v>
      </c>
      <c r="R512" s="32">
        <v>180</v>
      </c>
      <c r="S512" s="38">
        <v>0</v>
      </c>
      <c r="T512" s="46">
        <v>703.5</v>
      </c>
      <c r="U512" s="125">
        <v>211.86</v>
      </c>
      <c r="V512" s="48">
        <v>0</v>
      </c>
      <c r="W512" s="48">
        <v>562.5</v>
      </c>
      <c r="X512" s="49">
        <v>0</v>
      </c>
      <c r="Y512" s="43">
        <v>1477.8600000000001</v>
      </c>
      <c r="Z512" s="50">
        <v>1478</v>
      </c>
    </row>
    <row r="513" spans="1:26" x14ac:dyDescent="0.3">
      <c r="A513" s="31" t="s">
        <v>979</v>
      </c>
      <c r="B513" s="31" t="s">
        <v>179</v>
      </c>
      <c r="C513" s="31" t="s">
        <v>1099</v>
      </c>
      <c r="D513" s="31">
        <v>179086</v>
      </c>
      <c r="E513" s="32" t="s">
        <v>1100</v>
      </c>
      <c r="F513" s="31">
        <v>30232503</v>
      </c>
      <c r="G513" s="138" t="s">
        <v>1101</v>
      </c>
      <c r="H513" s="138" t="s">
        <v>989</v>
      </c>
      <c r="I513" s="148" t="s">
        <v>1102</v>
      </c>
      <c r="J513" s="37">
        <v>13</v>
      </c>
      <c r="K513" s="32">
        <v>0</v>
      </c>
      <c r="L513" s="32">
        <v>35</v>
      </c>
      <c r="M513" s="32">
        <v>0</v>
      </c>
      <c r="N513" s="32">
        <v>0</v>
      </c>
      <c r="O513" s="32">
        <v>14</v>
      </c>
      <c r="P513" s="45">
        <v>1</v>
      </c>
      <c r="Q513" s="37">
        <v>0</v>
      </c>
      <c r="R513" s="32">
        <v>389</v>
      </c>
      <c r="S513" s="38">
        <v>104</v>
      </c>
      <c r="T513" s="46">
        <v>1172.5</v>
      </c>
      <c r="U513" s="125">
        <v>25.9</v>
      </c>
      <c r="V513" s="48">
        <v>0</v>
      </c>
      <c r="W513" s="48">
        <v>967</v>
      </c>
      <c r="X513" s="49">
        <v>183</v>
      </c>
      <c r="Y513" s="43">
        <v>2348.4</v>
      </c>
      <c r="Z513" s="50">
        <v>2348</v>
      </c>
    </row>
    <row r="514" spans="1:26" x14ac:dyDescent="0.3">
      <c r="A514" s="31" t="s">
        <v>979</v>
      </c>
      <c r="B514" s="31" t="s">
        <v>179</v>
      </c>
      <c r="C514" s="31" t="s">
        <v>1099</v>
      </c>
      <c r="D514" s="31">
        <v>179086</v>
      </c>
      <c r="E514" s="32" t="s">
        <v>1100</v>
      </c>
      <c r="F514" s="31">
        <v>31825150</v>
      </c>
      <c r="G514" s="138" t="s">
        <v>1103</v>
      </c>
      <c r="H514" s="138" t="s">
        <v>645</v>
      </c>
      <c r="I514" s="148" t="s">
        <v>1104</v>
      </c>
      <c r="J514" s="37">
        <v>11</v>
      </c>
      <c r="K514" s="32">
        <v>2</v>
      </c>
      <c r="L514" s="32">
        <v>25</v>
      </c>
      <c r="M514" s="32">
        <v>2</v>
      </c>
      <c r="N514" s="32">
        <v>0</v>
      </c>
      <c r="O514" s="32">
        <v>0</v>
      </c>
      <c r="P514" s="45">
        <v>0</v>
      </c>
      <c r="Q514" s="37">
        <v>16</v>
      </c>
      <c r="R514" s="32">
        <v>98</v>
      </c>
      <c r="S514" s="38">
        <v>42</v>
      </c>
      <c r="T514" s="46">
        <f t="shared" si="52"/>
        <v>837.5</v>
      </c>
      <c r="U514" s="125">
        <v>15.7</v>
      </c>
      <c r="V514" s="48">
        <v>78</v>
      </c>
      <c r="W514" s="48">
        <v>331</v>
      </c>
      <c r="X514" s="49">
        <v>117</v>
      </c>
      <c r="Y514" s="43">
        <f t="shared" si="56"/>
        <v>1379.2</v>
      </c>
      <c r="Z514" s="50">
        <f t="shared" si="50"/>
        <v>1379</v>
      </c>
    </row>
    <row r="515" spans="1:26" x14ac:dyDescent="0.3">
      <c r="A515" s="31" t="s">
        <v>979</v>
      </c>
      <c r="B515" s="31" t="s">
        <v>179</v>
      </c>
      <c r="C515" s="31" t="s">
        <v>1099</v>
      </c>
      <c r="D515" s="31">
        <v>179086</v>
      </c>
      <c r="E515" s="32" t="s">
        <v>1100</v>
      </c>
      <c r="F515" s="31">
        <v>37958470</v>
      </c>
      <c r="G515" s="138" t="s">
        <v>1105</v>
      </c>
      <c r="H515" s="138" t="s">
        <v>1019</v>
      </c>
      <c r="I515" s="148" t="s">
        <v>1106</v>
      </c>
      <c r="J515" s="37">
        <v>4</v>
      </c>
      <c r="K515" s="32">
        <v>0</v>
      </c>
      <c r="L515" s="32">
        <v>9</v>
      </c>
      <c r="M515" s="32">
        <v>0</v>
      </c>
      <c r="N515" s="32">
        <v>1</v>
      </c>
      <c r="O515" s="32">
        <v>4</v>
      </c>
      <c r="P515" s="45">
        <v>0</v>
      </c>
      <c r="Q515" s="37">
        <v>2</v>
      </c>
      <c r="R515" s="32">
        <v>61</v>
      </c>
      <c r="S515" s="38">
        <v>0</v>
      </c>
      <c r="T515" s="46">
        <f t="shared" si="52"/>
        <v>301.5</v>
      </c>
      <c r="U515" s="125">
        <v>0</v>
      </c>
      <c r="V515" s="48">
        <f t="shared" si="53"/>
        <v>16.5</v>
      </c>
      <c r="W515" s="48">
        <f t="shared" si="54"/>
        <v>176</v>
      </c>
      <c r="X515" s="49">
        <f t="shared" si="55"/>
        <v>0</v>
      </c>
      <c r="Y515" s="43">
        <f t="shared" si="56"/>
        <v>494</v>
      </c>
      <c r="Z515" s="50">
        <f t="shared" si="50"/>
        <v>494</v>
      </c>
    </row>
    <row r="516" spans="1:26" x14ac:dyDescent="0.3">
      <c r="A516" s="31" t="s">
        <v>979</v>
      </c>
      <c r="B516" s="31" t="s">
        <v>179</v>
      </c>
      <c r="C516" s="31" t="s">
        <v>1099</v>
      </c>
      <c r="D516" s="31">
        <v>179086</v>
      </c>
      <c r="E516" s="32" t="s">
        <v>1100</v>
      </c>
      <c r="F516" s="31">
        <v>42125278</v>
      </c>
      <c r="G516" s="138" t="s">
        <v>1107</v>
      </c>
      <c r="H516" s="138" t="s">
        <v>639</v>
      </c>
      <c r="I516" s="148" t="s">
        <v>1108</v>
      </c>
      <c r="J516" s="37">
        <v>14</v>
      </c>
      <c r="K516" s="32">
        <v>0</v>
      </c>
      <c r="L516" s="32">
        <v>45</v>
      </c>
      <c r="M516" s="32">
        <v>0</v>
      </c>
      <c r="N516" s="32">
        <v>0</v>
      </c>
      <c r="O516" s="32">
        <v>14</v>
      </c>
      <c r="P516" s="45">
        <v>1</v>
      </c>
      <c r="Q516" s="37">
        <v>0</v>
      </c>
      <c r="R516" s="32">
        <v>489</v>
      </c>
      <c r="S516" s="38">
        <v>127</v>
      </c>
      <c r="T516" s="46">
        <v>1507.5</v>
      </c>
      <c r="U516" s="125">
        <v>0</v>
      </c>
      <c r="V516" s="48">
        <v>0</v>
      </c>
      <c r="W516" s="48">
        <v>1167</v>
      </c>
      <c r="X516" s="49">
        <v>217.5</v>
      </c>
      <c r="Y516" s="43">
        <v>2892</v>
      </c>
      <c r="Z516" s="50">
        <v>2892</v>
      </c>
    </row>
    <row r="517" spans="1:26" x14ac:dyDescent="0.3">
      <c r="A517" s="31" t="s">
        <v>979</v>
      </c>
      <c r="B517" s="31" t="s">
        <v>179</v>
      </c>
      <c r="C517" s="31" t="s">
        <v>1109</v>
      </c>
      <c r="D517" s="31">
        <v>31933475</v>
      </c>
      <c r="E517" s="32" t="s">
        <v>1110</v>
      </c>
      <c r="F517" s="31">
        <v>17327164</v>
      </c>
      <c r="G517" s="138" t="s">
        <v>1111</v>
      </c>
      <c r="H517" s="138" t="s">
        <v>61</v>
      </c>
      <c r="I517" s="148" t="s">
        <v>1112</v>
      </c>
      <c r="J517" s="337">
        <v>9</v>
      </c>
      <c r="K517" s="338">
        <v>0</v>
      </c>
      <c r="L517" s="338">
        <v>25</v>
      </c>
      <c r="M517" s="338">
        <v>0</v>
      </c>
      <c r="N517" s="338">
        <v>0</v>
      </c>
      <c r="O517" s="338">
        <v>10</v>
      </c>
      <c r="P517" s="339">
        <v>1</v>
      </c>
      <c r="Q517" s="337">
        <v>0</v>
      </c>
      <c r="R517" s="338">
        <v>170</v>
      </c>
      <c r="S517" s="340">
        <v>63</v>
      </c>
      <c r="T517" s="341">
        <f t="shared" ref="T517" si="57">$T$1*L517</f>
        <v>837.5</v>
      </c>
      <c r="U517" s="342">
        <v>0</v>
      </c>
      <c r="V517" s="342">
        <v>0</v>
      </c>
      <c r="W517" s="342">
        <f>$U$1*O517+$W$1*R517</f>
        <v>475</v>
      </c>
      <c r="X517" s="343">
        <f>$X$1*P517+$V$1*S517</f>
        <v>121.5</v>
      </c>
      <c r="Y517" s="344">
        <f t="shared" ref="Y517" si="58">T517+U517+V517+W517+X517</f>
        <v>1434</v>
      </c>
      <c r="Z517" s="345">
        <f t="shared" ref="Z517" si="59">ROUND(Y517,0)</f>
        <v>1434</v>
      </c>
    </row>
    <row r="518" spans="1:26" x14ac:dyDescent="0.3">
      <c r="A518" s="31" t="s">
        <v>979</v>
      </c>
      <c r="B518" s="31" t="s">
        <v>179</v>
      </c>
      <c r="C518" s="31" t="s">
        <v>1109</v>
      </c>
      <c r="D518" s="31">
        <v>31933475</v>
      </c>
      <c r="E518" s="32" t="s">
        <v>1110</v>
      </c>
      <c r="F518" s="31">
        <v>30231621</v>
      </c>
      <c r="G518" s="138" t="s">
        <v>1113</v>
      </c>
      <c r="H518" s="138" t="s">
        <v>1047</v>
      </c>
      <c r="I518" s="148" t="s">
        <v>1114</v>
      </c>
      <c r="J518" s="37">
        <v>8</v>
      </c>
      <c r="K518" s="32">
        <v>1</v>
      </c>
      <c r="L518" s="346">
        <v>20</v>
      </c>
      <c r="M518" s="346">
        <v>0</v>
      </c>
      <c r="N518" s="347">
        <v>1</v>
      </c>
      <c r="O518" s="347">
        <v>10</v>
      </c>
      <c r="P518" s="348">
        <v>2</v>
      </c>
      <c r="Q518" s="349">
        <v>7</v>
      </c>
      <c r="R518" s="346">
        <v>134</v>
      </c>
      <c r="S518" s="350">
        <v>51</v>
      </c>
      <c r="T518" s="351">
        <v>670</v>
      </c>
      <c r="U518" s="352">
        <v>130.5</v>
      </c>
      <c r="V518" s="353">
        <v>24</v>
      </c>
      <c r="W518" s="353">
        <v>403</v>
      </c>
      <c r="X518" s="354">
        <v>130.5</v>
      </c>
      <c r="Y518" s="355">
        <v>1358</v>
      </c>
      <c r="Z518" s="50">
        <f t="shared" si="50"/>
        <v>1358</v>
      </c>
    </row>
    <row r="519" spans="1:26" x14ac:dyDescent="0.3">
      <c r="A519" s="31" t="s">
        <v>979</v>
      </c>
      <c r="B519" s="31" t="s">
        <v>179</v>
      </c>
      <c r="C519" s="31" t="s">
        <v>1109</v>
      </c>
      <c r="D519" s="31">
        <v>31933475</v>
      </c>
      <c r="E519" s="32" t="s">
        <v>1110</v>
      </c>
      <c r="F519" s="31">
        <v>30232171</v>
      </c>
      <c r="G519" s="138" t="s">
        <v>1113</v>
      </c>
      <c r="H519" s="138" t="s">
        <v>989</v>
      </c>
      <c r="I519" s="148" t="s">
        <v>1115</v>
      </c>
      <c r="J519" s="37">
        <v>11</v>
      </c>
      <c r="K519" s="32">
        <v>0</v>
      </c>
      <c r="L519" s="195">
        <v>27</v>
      </c>
      <c r="M519" s="195">
        <v>0</v>
      </c>
      <c r="N519" s="356">
        <v>0</v>
      </c>
      <c r="O519" s="356">
        <v>11</v>
      </c>
      <c r="P519" s="357">
        <v>2</v>
      </c>
      <c r="Q519" s="198">
        <v>0</v>
      </c>
      <c r="R519" s="195">
        <v>198</v>
      </c>
      <c r="S519" s="199">
        <v>66</v>
      </c>
      <c r="T519" s="358">
        <v>904.5</v>
      </c>
      <c r="U519" s="359">
        <v>113.8</v>
      </c>
      <c r="V519" s="360">
        <v>0</v>
      </c>
      <c r="W519" s="360">
        <v>544.5</v>
      </c>
      <c r="X519" s="361">
        <v>153</v>
      </c>
      <c r="Y519" s="362">
        <v>1715.8</v>
      </c>
      <c r="Z519" s="50">
        <f t="shared" si="50"/>
        <v>1716</v>
      </c>
    </row>
    <row r="520" spans="1:26" x14ac:dyDescent="0.3">
      <c r="A520" s="31" t="s">
        <v>979</v>
      </c>
      <c r="B520" s="31" t="s">
        <v>224</v>
      </c>
      <c r="C520" s="31" t="s">
        <v>1116</v>
      </c>
      <c r="D520" s="31">
        <v>90000103</v>
      </c>
      <c r="E520" s="32" t="s">
        <v>1117</v>
      </c>
      <c r="F520" s="31">
        <v>42317568</v>
      </c>
      <c r="G520" s="138" t="s">
        <v>796</v>
      </c>
      <c r="H520" s="138" t="s">
        <v>1035</v>
      </c>
      <c r="I520" s="148" t="s">
        <v>1118</v>
      </c>
      <c r="J520" s="37">
        <v>6</v>
      </c>
      <c r="K520" s="32">
        <v>0</v>
      </c>
      <c r="L520" s="32">
        <v>31</v>
      </c>
      <c r="M520" s="32">
        <v>0</v>
      </c>
      <c r="N520" s="32">
        <v>0</v>
      </c>
      <c r="O520" s="32">
        <v>19</v>
      </c>
      <c r="P520" s="45">
        <v>1</v>
      </c>
      <c r="Q520" s="37">
        <v>0</v>
      </c>
      <c r="R520" s="32">
        <v>224</v>
      </c>
      <c r="S520" s="38">
        <v>29</v>
      </c>
      <c r="T520" s="46">
        <v>1038.5</v>
      </c>
      <c r="U520" s="125">
        <v>365.35</v>
      </c>
      <c r="V520" s="48">
        <v>0</v>
      </c>
      <c r="W520" s="48">
        <v>704.5</v>
      </c>
      <c r="X520" s="49">
        <v>70.5</v>
      </c>
      <c r="Y520" s="43">
        <v>2178.85</v>
      </c>
      <c r="Z520" s="50">
        <v>2179</v>
      </c>
    </row>
    <row r="521" spans="1:26" x14ac:dyDescent="0.3">
      <c r="A521" s="31" t="s">
        <v>979</v>
      </c>
      <c r="B521" s="31" t="s">
        <v>224</v>
      </c>
      <c r="C521" s="31" t="s">
        <v>1119</v>
      </c>
      <c r="D521" s="31">
        <v>621200</v>
      </c>
      <c r="E521" s="32" t="s">
        <v>1120</v>
      </c>
      <c r="F521" s="31">
        <v>45024006</v>
      </c>
      <c r="G521" s="138" t="s">
        <v>293</v>
      </c>
      <c r="H521" s="138" t="s">
        <v>987</v>
      </c>
      <c r="I521" s="148" t="s">
        <v>1121</v>
      </c>
      <c r="J521" s="37">
        <v>0</v>
      </c>
      <c r="K521" s="32">
        <v>0</v>
      </c>
      <c r="L521" s="32">
        <v>0</v>
      </c>
      <c r="M521" s="32">
        <v>0</v>
      </c>
      <c r="N521" s="32">
        <v>0</v>
      </c>
      <c r="O521" s="32">
        <v>0</v>
      </c>
      <c r="P521" s="45">
        <v>0</v>
      </c>
      <c r="Q521" s="37">
        <v>0</v>
      </c>
      <c r="R521" s="32">
        <v>0</v>
      </c>
      <c r="S521" s="38">
        <v>0</v>
      </c>
      <c r="T521" s="46">
        <f t="shared" si="52"/>
        <v>0</v>
      </c>
      <c r="U521" s="125">
        <v>0</v>
      </c>
      <c r="V521" s="48">
        <f t="shared" si="53"/>
        <v>0</v>
      </c>
      <c r="W521" s="48">
        <f t="shared" si="54"/>
        <v>0</v>
      </c>
      <c r="X521" s="49">
        <f t="shared" si="55"/>
        <v>0</v>
      </c>
      <c r="Y521" s="43">
        <f t="shared" si="56"/>
        <v>0</v>
      </c>
      <c r="Z521" s="303">
        <f t="shared" si="50"/>
        <v>0</v>
      </c>
    </row>
    <row r="522" spans="1:26" x14ac:dyDescent="0.3">
      <c r="A522" s="31" t="s">
        <v>979</v>
      </c>
      <c r="B522" s="31" t="s">
        <v>224</v>
      </c>
      <c r="C522" s="31" t="s">
        <v>1122</v>
      </c>
      <c r="D522" s="31">
        <v>31562141</v>
      </c>
      <c r="E522" s="32" t="s">
        <v>1123</v>
      </c>
      <c r="F522" s="31">
        <v>52800253</v>
      </c>
      <c r="G522" s="138" t="s">
        <v>1124</v>
      </c>
      <c r="H522" s="138" t="s">
        <v>1125</v>
      </c>
      <c r="I522" s="148" t="s">
        <v>1126</v>
      </c>
      <c r="J522" s="37">
        <v>13</v>
      </c>
      <c r="K522" s="32">
        <v>0</v>
      </c>
      <c r="L522" s="32">
        <v>59</v>
      </c>
      <c r="M522" s="32">
        <v>0</v>
      </c>
      <c r="N522" s="32">
        <v>0</v>
      </c>
      <c r="O522" s="32">
        <v>30</v>
      </c>
      <c r="P522" s="45">
        <v>3</v>
      </c>
      <c r="Q522" s="37">
        <v>0</v>
      </c>
      <c r="R522" s="32">
        <v>496</v>
      </c>
      <c r="S522" s="38">
        <v>132</v>
      </c>
      <c r="T522" s="46">
        <f t="shared" si="52"/>
        <v>1976.5</v>
      </c>
      <c r="U522" s="125">
        <v>485.4</v>
      </c>
      <c r="V522" s="48">
        <f t="shared" si="53"/>
        <v>0</v>
      </c>
      <c r="W522" s="48">
        <f t="shared" si="54"/>
        <v>1397</v>
      </c>
      <c r="X522" s="49">
        <f t="shared" si="55"/>
        <v>279</v>
      </c>
      <c r="Y522" s="43">
        <f t="shared" si="56"/>
        <v>4137.8999999999996</v>
      </c>
      <c r="Z522" s="50">
        <f t="shared" si="50"/>
        <v>4138</v>
      </c>
    </row>
    <row r="523" spans="1:26" x14ac:dyDescent="0.3">
      <c r="A523" s="31" t="s">
        <v>979</v>
      </c>
      <c r="B523" s="31" t="s">
        <v>224</v>
      </c>
      <c r="C523" s="31" t="s">
        <v>1127</v>
      </c>
      <c r="D523" s="31">
        <v>37896695</v>
      </c>
      <c r="E523" s="32" t="s">
        <v>1128</v>
      </c>
      <c r="F523" s="31">
        <v>42004802</v>
      </c>
      <c r="G523" s="138" t="s">
        <v>1129</v>
      </c>
      <c r="H523" s="138" t="s">
        <v>1022</v>
      </c>
      <c r="I523" s="148" t="s">
        <v>983</v>
      </c>
      <c r="J523" s="363">
        <v>2</v>
      </c>
      <c r="K523" s="364">
        <v>0</v>
      </c>
      <c r="L523" s="365">
        <v>7</v>
      </c>
      <c r="M523" s="365">
        <v>0</v>
      </c>
      <c r="N523" s="366">
        <v>0</v>
      </c>
      <c r="O523" s="367">
        <v>2</v>
      </c>
      <c r="P523" s="368">
        <v>0</v>
      </c>
      <c r="Q523" s="369">
        <v>0</v>
      </c>
      <c r="R523" s="365">
        <v>63</v>
      </c>
      <c r="S523" s="370">
        <v>0</v>
      </c>
      <c r="T523" s="371">
        <v>234.5</v>
      </c>
      <c r="U523" s="372">
        <v>0</v>
      </c>
      <c r="V523" s="373">
        <v>0</v>
      </c>
      <c r="W523" s="373">
        <v>153</v>
      </c>
      <c r="X523" s="374">
        <v>0</v>
      </c>
      <c r="Y523" s="375">
        <v>387.5</v>
      </c>
      <c r="Z523" s="376">
        <v>388</v>
      </c>
    </row>
    <row r="524" spans="1:26" x14ac:dyDescent="0.3">
      <c r="A524" s="31" t="s">
        <v>979</v>
      </c>
      <c r="B524" s="31" t="s">
        <v>224</v>
      </c>
      <c r="C524" s="31" t="s">
        <v>1127</v>
      </c>
      <c r="D524" s="31">
        <v>37896695</v>
      </c>
      <c r="E524" s="32" t="s">
        <v>1128</v>
      </c>
      <c r="F524" s="31">
        <v>42422132</v>
      </c>
      <c r="G524" s="138" t="s">
        <v>1129</v>
      </c>
      <c r="H524" s="138" t="s">
        <v>1130</v>
      </c>
      <c r="I524" s="148" t="s">
        <v>1131</v>
      </c>
      <c r="J524" s="377">
        <v>1</v>
      </c>
      <c r="K524" s="378">
        <v>3</v>
      </c>
      <c r="L524" s="365">
        <v>1</v>
      </c>
      <c r="M524" s="365">
        <v>12</v>
      </c>
      <c r="N524" s="367">
        <v>3</v>
      </c>
      <c r="O524" s="367">
        <v>1</v>
      </c>
      <c r="P524" s="368">
        <v>0</v>
      </c>
      <c r="Q524" s="369">
        <v>198</v>
      </c>
      <c r="R524" s="365">
        <v>2</v>
      </c>
      <c r="S524" s="370">
        <v>0</v>
      </c>
      <c r="T524" s="371">
        <v>33.5</v>
      </c>
      <c r="U524" s="372">
        <v>0</v>
      </c>
      <c r="V524" s="373">
        <v>337.5</v>
      </c>
      <c r="W524" s="373">
        <v>17.5</v>
      </c>
      <c r="X524" s="374">
        <v>0</v>
      </c>
      <c r="Y524" s="375">
        <v>388.5</v>
      </c>
      <c r="Z524" s="379">
        <v>388</v>
      </c>
    </row>
    <row r="525" spans="1:26" x14ac:dyDescent="0.3">
      <c r="A525" s="31" t="s">
        <v>979</v>
      </c>
      <c r="B525" s="31" t="s">
        <v>224</v>
      </c>
      <c r="C525" s="31" t="s">
        <v>1132</v>
      </c>
      <c r="D525" s="31">
        <v>90000151</v>
      </c>
      <c r="E525" s="32" t="s">
        <v>1133</v>
      </c>
      <c r="F525" s="31">
        <v>42002907</v>
      </c>
      <c r="G525" s="138" t="s">
        <v>342</v>
      </c>
      <c r="H525" s="138" t="s">
        <v>1035</v>
      </c>
      <c r="I525" s="148" t="s">
        <v>1134</v>
      </c>
      <c r="J525" s="37">
        <v>0</v>
      </c>
      <c r="K525" s="32">
        <v>0</v>
      </c>
      <c r="L525" s="32">
        <v>0</v>
      </c>
      <c r="M525" s="32">
        <v>0</v>
      </c>
      <c r="N525" s="32">
        <v>0</v>
      </c>
      <c r="O525" s="32">
        <v>0</v>
      </c>
      <c r="P525" s="45">
        <v>0</v>
      </c>
      <c r="Q525" s="37">
        <v>0</v>
      </c>
      <c r="R525" s="32">
        <v>0</v>
      </c>
      <c r="S525" s="38">
        <v>0</v>
      </c>
      <c r="T525" s="46">
        <f t="shared" si="52"/>
        <v>0</v>
      </c>
      <c r="U525" s="125">
        <v>0</v>
      </c>
      <c r="V525" s="48">
        <f t="shared" si="53"/>
        <v>0</v>
      </c>
      <c r="W525" s="48">
        <f t="shared" si="54"/>
        <v>0</v>
      </c>
      <c r="X525" s="49">
        <f t="shared" si="55"/>
        <v>0</v>
      </c>
      <c r="Y525" s="43">
        <f t="shared" si="56"/>
        <v>0</v>
      </c>
      <c r="Z525" s="50">
        <f t="shared" ref="Z525:Z588" si="60">ROUND(Y525,0)</f>
        <v>0</v>
      </c>
    </row>
    <row r="526" spans="1:26" x14ac:dyDescent="0.3">
      <c r="A526" s="31" t="s">
        <v>979</v>
      </c>
      <c r="B526" s="31" t="s">
        <v>224</v>
      </c>
      <c r="C526" s="31" t="s">
        <v>1132</v>
      </c>
      <c r="D526" s="31">
        <v>90000151</v>
      </c>
      <c r="E526" s="32" t="s">
        <v>1133</v>
      </c>
      <c r="F526" s="31">
        <v>42012376</v>
      </c>
      <c r="G526" s="138" t="s">
        <v>803</v>
      </c>
      <c r="H526" s="138" t="s">
        <v>1035</v>
      </c>
      <c r="I526" s="148" t="s">
        <v>1134</v>
      </c>
      <c r="J526" s="37">
        <v>4</v>
      </c>
      <c r="K526" s="32">
        <v>0</v>
      </c>
      <c r="L526" s="32">
        <v>8</v>
      </c>
      <c r="M526" s="32">
        <v>0</v>
      </c>
      <c r="N526" s="32">
        <v>1</v>
      </c>
      <c r="O526" s="32">
        <v>5</v>
      </c>
      <c r="P526" s="45">
        <v>0</v>
      </c>
      <c r="Q526" s="37">
        <v>20</v>
      </c>
      <c r="R526" s="32">
        <v>39</v>
      </c>
      <c r="S526" s="38">
        <v>0</v>
      </c>
      <c r="T526" s="46">
        <v>268</v>
      </c>
      <c r="U526" s="125">
        <v>38</v>
      </c>
      <c r="V526" s="48">
        <v>43.5</v>
      </c>
      <c r="W526" s="48">
        <v>145.5</v>
      </c>
      <c r="X526" s="49">
        <v>0</v>
      </c>
      <c r="Y526" s="43">
        <v>495</v>
      </c>
      <c r="Z526" s="50">
        <v>495</v>
      </c>
    </row>
    <row r="527" spans="1:26" x14ac:dyDescent="0.3">
      <c r="A527" s="31" t="s">
        <v>979</v>
      </c>
      <c r="B527" s="31" t="s">
        <v>224</v>
      </c>
      <c r="C527" s="31" t="s">
        <v>1132</v>
      </c>
      <c r="D527" s="31">
        <v>90000151</v>
      </c>
      <c r="E527" s="32" t="s">
        <v>1133</v>
      </c>
      <c r="F527" s="31">
        <v>42299977</v>
      </c>
      <c r="G527" s="138" t="s">
        <v>796</v>
      </c>
      <c r="H527" s="138" t="s">
        <v>1035</v>
      </c>
      <c r="I527" s="148" t="s">
        <v>1134</v>
      </c>
      <c r="J527" s="37">
        <v>1</v>
      </c>
      <c r="K527" s="32">
        <v>0</v>
      </c>
      <c r="L527" s="32">
        <v>3</v>
      </c>
      <c r="M527" s="32">
        <v>0</v>
      </c>
      <c r="N527" s="32">
        <v>0</v>
      </c>
      <c r="O527" s="32">
        <v>1</v>
      </c>
      <c r="P527" s="45">
        <v>0</v>
      </c>
      <c r="Q527" s="37">
        <v>0</v>
      </c>
      <c r="R527" s="32">
        <v>28</v>
      </c>
      <c r="S527" s="38">
        <v>0</v>
      </c>
      <c r="T527" s="46">
        <v>100.5</v>
      </c>
      <c r="U527" s="125">
        <v>24</v>
      </c>
      <c r="V527" s="48">
        <v>0</v>
      </c>
      <c r="W527" s="48">
        <v>69.5</v>
      </c>
      <c r="X527" s="49">
        <v>0</v>
      </c>
      <c r="Y527" s="43">
        <v>194</v>
      </c>
      <c r="Z527" s="50">
        <v>194</v>
      </c>
    </row>
    <row r="528" spans="1:26" x14ac:dyDescent="0.3">
      <c r="A528" s="31" t="s">
        <v>979</v>
      </c>
      <c r="B528" s="31" t="s">
        <v>224</v>
      </c>
      <c r="C528" s="31" t="s">
        <v>1135</v>
      </c>
      <c r="D528" s="31">
        <v>36648701</v>
      </c>
      <c r="E528" s="32" t="s">
        <v>1136</v>
      </c>
      <c r="F528" s="31">
        <v>42011701</v>
      </c>
      <c r="G528" s="138" t="s">
        <v>1137</v>
      </c>
      <c r="H528" s="138" t="s">
        <v>989</v>
      </c>
      <c r="I528" s="148" t="s">
        <v>1138</v>
      </c>
      <c r="J528" s="147">
        <v>7</v>
      </c>
      <c r="K528" s="138">
        <v>0</v>
      </c>
      <c r="L528" s="138">
        <v>14</v>
      </c>
      <c r="M528" s="138">
        <v>0</v>
      </c>
      <c r="N528" s="138">
        <v>0</v>
      </c>
      <c r="O528" s="138">
        <v>8</v>
      </c>
      <c r="P528" s="148">
        <v>0</v>
      </c>
      <c r="Q528" s="147">
        <v>0</v>
      </c>
      <c r="R528" s="138">
        <v>111</v>
      </c>
      <c r="S528" s="149">
        <v>0</v>
      </c>
      <c r="T528" s="150">
        <v>469</v>
      </c>
      <c r="U528" s="151">
        <v>0</v>
      </c>
      <c r="V528" s="152">
        <v>0</v>
      </c>
      <c r="W528" s="152">
        <v>330</v>
      </c>
      <c r="X528" s="153">
        <v>0</v>
      </c>
      <c r="Y528" s="154">
        <v>799</v>
      </c>
      <c r="Z528" s="155">
        <v>799</v>
      </c>
    </row>
    <row r="529" spans="1:26" x14ac:dyDescent="0.3">
      <c r="A529" s="31" t="s">
        <v>979</v>
      </c>
      <c r="B529" s="31" t="s">
        <v>224</v>
      </c>
      <c r="C529" s="31" t="s">
        <v>1139</v>
      </c>
      <c r="D529" s="31">
        <v>36640425</v>
      </c>
      <c r="E529" s="32" t="s">
        <v>1140</v>
      </c>
      <c r="F529" s="31">
        <v>37998676</v>
      </c>
      <c r="G529" s="138" t="s">
        <v>300</v>
      </c>
      <c r="H529" s="138" t="s">
        <v>1041</v>
      </c>
      <c r="I529" s="148" t="s">
        <v>1141</v>
      </c>
      <c r="J529" s="37">
        <v>3</v>
      </c>
      <c r="K529" s="32">
        <v>2</v>
      </c>
      <c r="L529" s="380">
        <v>7</v>
      </c>
      <c r="M529" s="380">
        <v>2</v>
      </c>
      <c r="N529" s="381">
        <v>4</v>
      </c>
      <c r="O529" s="381">
        <v>4</v>
      </c>
      <c r="P529" s="382">
        <v>2</v>
      </c>
      <c r="Q529" s="383">
        <v>20</v>
      </c>
      <c r="R529" s="380">
        <v>19</v>
      </c>
      <c r="S529" s="384">
        <v>0</v>
      </c>
      <c r="T529" s="210">
        <v>234.5</v>
      </c>
      <c r="U529" s="211">
        <v>105</v>
      </c>
      <c r="V529" s="212">
        <v>84</v>
      </c>
      <c r="W529" s="212">
        <v>92</v>
      </c>
      <c r="X529" s="213">
        <v>54</v>
      </c>
      <c r="Y529" s="214">
        <v>569.5</v>
      </c>
      <c r="Z529" s="50">
        <f t="shared" si="60"/>
        <v>570</v>
      </c>
    </row>
    <row r="530" spans="1:26" x14ac:dyDescent="0.3">
      <c r="A530" s="31" t="s">
        <v>979</v>
      </c>
      <c r="B530" s="31" t="s">
        <v>224</v>
      </c>
      <c r="C530" s="31" t="s">
        <v>1142</v>
      </c>
      <c r="D530" s="31">
        <v>44458878</v>
      </c>
      <c r="E530" s="32" t="s">
        <v>1143</v>
      </c>
      <c r="F530" s="31">
        <v>45024065</v>
      </c>
      <c r="G530" s="138" t="s">
        <v>293</v>
      </c>
      <c r="H530" s="138" t="s">
        <v>995</v>
      </c>
      <c r="I530" s="148" t="s">
        <v>1144</v>
      </c>
      <c r="J530" s="385">
        <v>2</v>
      </c>
      <c r="K530" s="386">
        <v>0</v>
      </c>
      <c r="L530" s="386">
        <v>3</v>
      </c>
      <c r="M530" s="386">
        <v>0</v>
      </c>
      <c r="N530" s="386">
        <v>0</v>
      </c>
      <c r="O530" s="386">
        <v>2</v>
      </c>
      <c r="P530" s="387">
        <v>0</v>
      </c>
      <c r="Q530" s="385">
        <v>0</v>
      </c>
      <c r="R530" s="386">
        <v>29</v>
      </c>
      <c r="S530" s="388">
        <v>0</v>
      </c>
      <c r="T530" s="389">
        <v>100.5</v>
      </c>
      <c r="U530" s="390">
        <v>0</v>
      </c>
      <c r="V530" s="391">
        <v>0</v>
      </c>
      <c r="W530" s="391">
        <v>85</v>
      </c>
      <c r="X530" s="392">
        <v>0</v>
      </c>
      <c r="Y530" s="393">
        <v>185.5</v>
      </c>
      <c r="Z530" s="394">
        <v>186</v>
      </c>
    </row>
    <row r="531" spans="1:26" x14ac:dyDescent="0.3">
      <c r="A531" s="31" t="s">
        <v>979</v>
      </c>
      <c r="B531" s="31" t="s">
        <v>224</v>
      </c>
      <c r="C531" s="31" t="s">
        <v>1145</v>
      </c>
      <c r="D531" s="31">
        <v>37899198</v>
      </c>
      <c r="E531" s="32" t="s">
        <v>1146</v>
      </c>
      <c r="F531" s="31">
        <v>45022631</v>
      </c>
      <c r="G531" s="138" t="s">
        <v>1147</v>
      </c>
      <c r="H531" s="138" t="s">
        <v>1038</v>
      </c>
      <c r="I531" s="148" t="s">
        <v>1148</v>
      </c>
      <c r="J531" s="395">
        <v>5</v>
      </c>
      <c r="K531" s="396">
        <v>0</v>
      </c>
      <c r="L531" s="396">
        <v>21</v>
      </c>
      <c r="M531" s="396">
        <v>0</v>
      </c>
      <c r="N531" s="396">
        <v>1</v>
      </c>
      <c r="O531" s="396">
        <v>9</v>
      </c>
      <c r="P531" s="397">
        <v>1</v>
      </c>
      <c r="Q531" s="395">
        <v>22</v>
      </c>
      <c r="R531" s="396">
        <v>109</v>
      </c>
      <c r="S531" s="398">
        <v>22</v>
      </c>
      <c r="T531" s="150">
        <v>703.5</v>
      </c>
      <c r="U531" s="151">
        <v>89.4</v>
      </c>
      <c r="V531" s="152">
        <v>46.5</v>
      </c>
      <c r="W531" s="152">
        <v>339.5</v>
      </c>
      <c r="X531" s="153">
        <v>60</v>
      </c>
      <c r="Y531" s="154">
        <v>1238.9000000000001</v>
      </c>
      <c r="Z531" s="155">
        <v>1239</v>
      </c>
    </row>
    <row r="532" spans="1:26" x14ac:dyDescent="0.3">
      <c r="A532" s="31" t="s">
        <v>979</v>
      </c>
      <c r="B532" s="31" t="s">
        <v>224</v>
      </c>
      <c r="C532" s="31" t="s">
        <v>1149</v>
      </c>
      <c r="D532" s="31">
        <v>44040512</v>
      </c>
      <c r="E532" s="32" t="s">
        <v>1150</v>
      </c>
      <c r="F532" s="31">
        <v>45024731</v>
      </c>
      <c r="G532" s="138" t="s">
        <v>500</v>
      </c>
      <c r="H532" s="138" t="s">
        <v>1035</v>
      </c>
      <c r="I532" s="148" t="s">
        <v>1151</v>
      </c>
      <c r="J532" s="37">
        <v>2</v>
      </c>
      <c r="K532" s="32">
        <v>0</v>
      </c>
      <c r="L532" s="32">
        <v>7</v>
      </c>
      <c r="M532" s="32">
        <v>0</v>
      </c>
      <c r="N532" s="32">
        <v>0</v>
      </c>
      <c r="O532" s="32">
        <v>2</v>
      </c>
      <c r="P532" s="45">
        <v>1</v>
      </c>
      <c r="Q532" s="37">
        <v>0</v>
      </c>
      <c r="R532" s="32">
        <v>49</v>
      </c>
      <c r="S532" s="38">
        <v>35</v>
      </c>
      <c r="T532" s="46">
        <v>234.5</v>
      </c>
      <c r="U532" s="125">
        <v>0</v>
      </c>
      <c r="V532" s="48">
        <v>0</v>
      </c>
      <c r="W532" s="48">
        <v>125</v>
      </c>
      <c r="X532" s="49">
        <v>79.5</v>
      </c>
      <c r="Y532" s="43">
        <v>439</v>
      </c>
      <c r="Z532" s="50">
        <v>439</v>
      </c>
    </row>
    <row r="533" spans="1:26" x14ac:dyDescent="0.3">
      <c r="A533" s="31" t="s">
        <v>979</v>
      </c>
      <c r="B533" s="31" t="s">
        <v>224</v>
      </c>
      <c r="C533" s="31" t="s">
        <v>1152</v>
      </c>
      <c r="D533" s="31">
        <v>90000233</v>
      </c>
      <c r="E533" s="32" t="s">
        <v>1153</v>
      </c>
      <c r="F533" s="31">
        <v>53779517</v>
      </c>
      <c r="G533" s="138" t="s">
        <v>495</v>
      </c>
      <c r="H533" s="138" t="s">
        <v>1019</v>
      </c>
      <c r="I533" s="148" t="s">
        <v>1154</v>
      </c>
      <c r="J533" s="37">
        <v>3</v>
      </c>
      <c r="K533" s="32">
        <v>0</v>
      </c>
      <c r="L533" s="399">
        <v>13</v>
      </c>
      <c r="M533" s="399">
        <v>0</v>
      </c>
      <c r="N533" s="400">
        <v>0</v>
      </c>
      <c r="O533" s="400">
        <v>6</v>
      </c>
      <c r="P533" s="401">
        <v>1</v>
      </c>
      <c r="Q533" s="402">
        <v>0</v>
      </c>
      <c r="R533" s="399">
        <v>69</v>
      </c>
      <c r="S533" s="403">
        <v>17</v>
      </c>
      <c r="T533" s="242">
        <v>435.5</v>
      </c>
      <c r="U533" s="243">
        <v>123.4</v>
      </c>
      <c r="V533" s="244">
        <v>0</v>
      </c>
      <c r="W533" s="244">
        <v>219</v>
      </c>
      <c r="X533" s="245">
        <v>52.5</v>
      </c>
      <c r="Y533" s="246">
        <v>830.4</v>
      </c>
      <c r="Z533" s="50">
        <f t="shared" si="60"/>
        <v>830</v>
      </c>
    </row>
    <row r="534" spans="1:26" x14ac:dyDescent="0.3">
      <c r="A534" s="31" t="s">
        <v>979</v>
      </c>
      <c r="B534" s="31" t="s">
        <v>224</v>
      </c>
      <c r="C534" s="31" t="s">
        <v>1155</v>
      </c>
      <c r="D534" s="31">
        <v>42189250</v>
      </c>
      <c r="E534" s="32" t="s">
        <v>1156</v>
      </c>
      <c r="F534" s="31">
        <v>42197252</v>
      </c>
      <c r="G534" s="138" t="s">
        <v>1157</v>
      </c>
      <c r="H534" s="138" t="s">
        <v>1158</v>
      </c>
      <c r="I534" s="148" t="s">
        <v>1159</v>
      </c>
      <c r="J534" s="37">
        <v>0</v>
      </c>
      <c r="K534" s="32">
        <v>0</v>
      </c>
      <c r="L534" s="32">
        <v>0</v>
      </c>
      <c r="M534" s="32">
        <v>0</v>
      </c>
      <c r="N534" s="32">
        <v>0</v>
      </c>
      <c r="O534" s="32">
        <v>0</v>
      </c>
      <c r="P534" s="45">
        <v>0</v>
      </c>
      <c r="Q534" s="37">
        <v>0</v>
      </c>
      <c r="R534" s="32">
        <v>0</v>
      </c>
      <c r="S534" s="38">
        <v>0</v>
      </c>
      <c r="T534" s="46">
        <f t="shared" si="52"/>
        <v>0</v>
      </c>
      <c r="U534" s="125">
        <v>0</v>
      </c>
      <c r="V534" s="48">
        <f t="shared" si="53"/>
        <v>0</v>
      </c>
      <c r="W534" s="48">
        <f t="shared" si="54"/>
        <v>0</v>
      </c>
      <c r="X534" s="49">
        <f t="shared" si="55"/>
        <v>0</v>
      </c>
      <c r="Y534" s="43">
        <f t="shared" si="56"/>
        <v>0</v>
      </c>
      <c r="Z534" s="303">
        <f t="shared" si="60"/>
        <v>0</v>
      </c>
    </row>
    <row r="535" spans="1:26" x14ac:dyDescent="0.3">
      <c r="A535" s="31" t="s">
        <v>979</v>
      </c>
      <c r="B535" s="31" t="s">
        <v>224</v>
      </c>
      <c r="C535" s="31" t="s">
        <v>1160</v>
      </c>
      <c r="D535" s="31">
        <v>47342242</v>
      </c>
      <c r="E535" s="32" t="s">
        <v>1161</v>
      </c>
      <c r="F535" s="31">
        <v>161152</v>
      </c>
      <c r="G535" s="138" t="s">
        <v>1162</v>
      </c>
      <c r="H535" s="138" t="s">
        <v>1163</v>
      </c>
      <c r="I535" s="148" t="s">
        <v>1164</v>
      </c>
      <c r="J535" s="404">
        <v>3</v>
      </c>
      <c r="K535" s="405">
        <v>0</v>
      </c>
      <c r="L535" s="405">
        <v>4</v>
      </c>
      <c r="M535" s="405">
        <v>0</v>
      </c>
      <c r="N535" s="405">
        <v>2</v>
      </c>
      <c r="O535" s="405">
        <v>1</v>
      </c>
      <c r="P535" s="406">
        <v>0</v>
      </c>
      <c r="Q535" s="404">
        <v>14</v>
      </c>
      <c r="R535" s="405">
        <v>25</v>
      </c>
      <c r="S535" s="407">
        <v>0</v>
      </c>
      <c r="T535" s="408">
        <v>134</v>
      </c>
      <c r="U535" s="409">
        <v>0</v>
      </c>
      <c r="V535" s="410">
        <v>48</v>
      </c>
      <c r="W535" s="410">
        <v>63.5</v>
      </c>
      <c r="X535" s="411">
        <v>0</v>
      </c>
      <c r="Y535" s="412">
        <v>245.5</v>
      </c>
      <c r="Z535" s="413">
        <v>246</v>
      </c>
    </row>
    <row r="536" spans="1:26" x14ac:dyDescent="0.3">
      <c r="A536" s="31" t="s">
        <v>979</v>
      </c>
      <c r="B536" s="31" t="s">
        <v>224</v>
      </c>
      <c r="C536" s="31" t="s">
        <v>1160</v>
      </c>
      <c r="D536" s="31">
        <v>47342242</v>
      </c>
      <c r="E536" s="32" t="s">
        <v>1161</v>
      </c>
      <c r="F536" s="31">
        <v>162663</v>
      </c>
      <c r="G536" s="138" t="s">
        <v>1165</v>
      </c>
      <c r="H536" s="138" t="s">
        <v>1166</v>
      </c>
      <c r="I536" s="148" t="s">
        <v>1055</v>
      </c>
      <c r="J536" s="404">
        <v>14</v>
      </c>
      <c r="K536" s="405">
        <v>0</v>
      </c>
      <c r="L536" s="414">
        <v>36</v>
      </c>
      <c r="M536" s="414">
        <v>0</v>
      </c>
      <c r="N536" s="415">
        <v>0</v>
      </c>
      <c r="O536" s="415">
        <v>27</v>
      </c>
      <c r="P536" s="416">
        <v>0</v>
      </c>
      <c r="Q536" s="417">
        <v>0</v>
      </c>
      <c r="R536" s="414">
        <v>286</v>
      </c>
      <c r="S536" s="418">
        <v>0</v>
      </c>
      <c r="T536" s="419">
        <v>1206</v>
      </c>
      <c r="U536" s="420">
        <v>0</v>
      </c>
      <c r="V536" s="421">
        <v>0</v>
      </c>
      <c r="W536" s="421">
        <v>936.5</v>
      </c>
      <c r="X536" s="422">
        <v>0</v>
      </c>
      <c r="Y536" s="423">
        <v>2142.5</v>
      </c>
      <c r="Z536" s="413">
        <v>2143</v>
      </c>
    </row>
    <row r="537" spans="1:26" x14ac:dyDescent="0.3">
      <c r="A537" s="31" t="s">
        <v>979</v>
      </c>
      <c r="B537" s="31" t="s">
        <v>224</v>
      </c>
      <c r="C537" s="31" t="s">
        <v>1160</v>
      </c>
      <c r="D537" s="31">
        <v>47342242</v>
      </c>
      <c r="E537" s="32" t="s">
        <v>1161</v>
      </c>
      <c r="F537" s="31">
        <v>17055237</v>
      </c>
      <c r="G537" s="138" t="s">
        <v>1165</v>
      </c>
      <c r="H537" s="138" t="s">
        <v>188</v>
      </c>
      <c r="I537" s="148" t="s">
        <v>1167</v>
      </c>
      <c r="J537" s="37">
        <v>2</v>
      </c>
      <c r="K537" s="32">
        <v>0</v>
      </c>
      <c r="L537" s="32">
        <v>8</v>
      </c>
      <c r="M537" s="32">
        <v>0</v>
      </c>
      <c r="N537" s="32">
        <v>0</v>
      </c>
      <c r="O537" s="32">
        <v>0</v>
      </c>
      <c r="P537" s="45">
        <v>0</v>
      </c>
      <c r="Q537" s="37">
        <v>2</v>
      </c>
      <c r="R537" s="32">
        <v>65</v>
      </c>
      <c r="S537" s="38">
        <v>0</v>
      </c>
      <c r="T537" s="46">
        <f t="shared" ref="T537" si="61">$T$1*L537</f>
        <v>268</v>
      </c>
      <c r="U537" s="125">
        <v>0</v>
      </c>
      <c r="V537" s="48">
        <v>16.5</v>
      </c>
      <c r="W537" s="48">
        <v>184</v>
      </c>
      <c r="X537" s="49">
        <f t="shared" ref="X537" si="62">$X$1*P537+$V$1*S537</f>
        <v>0</v>
      </c>
      <c r="Y537" s="43">
        <f t="shared" ref="Y537" si="63">T537+U537+V537+W537+X537</f>
        <v>468.5</v>
      </c>
      <c r="Z537" s="50">
        <f t="shared" ref="Z537" si="64">ROUND(Y537,0)</f>
        <v>469</v>
      </c>
    </row>
    <row r="538" spans="1:26" x14ac:dyDescent="0.3">
      <c r="A538" s="31" t="s">
        <v>979</v>
      </c>
      <c r="B538" s="31" t="s">
        <v>224</v>
      </c>
      <c r="C538" s="31" t="s">
        <v>1160</v>
      </c>
      <c r="D538" s="31">
        <v>47342242</v>
      </c>
      <c r="E538" s="32" t="s">
        <v>1161</v>
      </c>
      <c r="F538" s="31">
        <v>37939076</v>
      </c>
      <c r="G538" s="138" t="s">
        <v>1162</v>
      </c>
      <c r="H538" s="138" t="s">
        <v>267</v>
      </c>
      <c r="I538" s="148" t="s">
        <v>1168</v>
      </c>
      <c r="J538" s="404">
        <v>5</v>
      </c>
      <c r="K538" s="405">
        <v>0</v>
      </c>
      <c r="L538" s="365">
        <v>13</v>
      </c>
      <c r="M538" s="365">
        <v>0</v>
      </c>
      <c r="N538" s="366">
        <v>0</v>
      </c>
      <c r="O538" s="366">
        <v>5</v>
      </c>
      <c r="P538" s="368">
        <v>0</v>
      </c>
      <c r="Q538" s="369">
        <v>0</v>
      </c>
      <c r="R538" s="365">
        <v>123</v>
      </c>
      <c r="S538" s="370">
        <v>0</v>
      </c>
      <c r="T538" s="371">
        <v>435.5</v>
      </c>
      <c r="U538" s="372">
        <v>0</v>
      </c>
      <c r="V538" s="373">
        <v>0</v>
      </c>
      <c r="W538" s="373">
        <v>313.5</v>
      </c>
      <c r="X538" s="374">
        <v>0</v>
      </c>
      <c r="Y538" s="375">
        <v>749</v>
      </c>
      <c r="Z538" s="413">
        <v>749</v>
      </c>
    </row>
    <row r="539" spans="1:26" x14ac:dyDescent="0.3">
      <c r="A539" s="31" t="s">
        <v>979</v>
      </c>
      <c r="B539" s="31" t="s">
        <v>224</v>
      </c>
      <c r="C539" s="31" t="s">
        <v>1160</v>
      </c>
      <c r="D539" s="31">
        <v>47342242</v>
      </c>
      <c r="E539" s="32" t="s">
        <v>1161</v>
      </c>
      <c r="F539" s="31">
        <v>37998218</v>
      </c>
      <c r="G539" s="138" t="s">
        <v>1169</v>
      </c>
      <c r="H539" s="138" t="s">
        <v>1038</v>
      </c>
      <c r="I539" s="148" t="s">
        <v>1170</v>
      </c>
      <c r="J539" s="37">
        <v>2</v>
      </c>
      <c r="K539" s="32">
        <v>0</v>
      </c>
      <c r="L539" s="32">
        <v>11</v>
      </c>
      <c r="M539" s="32">
        <v>0</v>
      </c>
      <c r="N539" s="32">
        <v>0</v>
      </c>
      <c r="O539" s="32">
        <v>2</v>
      </c>
      <c r="P539" s="45">
        <v>0</v>
      </c>
      <c r="Q539" s="37">
        <v>0</v>
      </c>
      <c r="R539" s="32">
        <v>86</v>
      </c>
      <c r="S539" s="38">
        <v>0</v>
      </c>
      <c r="T539" s="46">
        <f t="shared" si="52"/>
        <v>368.5</v>
      </c>
      <c r="U539" s="125">
        <v>0</v>
      </c>
      <c r="V539" s="48">
        <f t="shared" si="53"/>
        <v>0</v>
      </c>
      <c r="W539" s="48">
        <f t="shared" si="54"/>
        <v>199</v>
      </c>
      <c r="X539" s="49">
        <f t="shared" si="55"/>
        <v>0</v>
      </c>
      <c r="Y539" s="43">
        <f t="shared" si="56"/>
        <v>567.5</v>
      </c>
      <c r="Z539" s="50">
        <f t="shared" si="60"/>
        <v>568</v>
      </c>
    </row>
    <row r="540" spans="1:26" x14ac:dyDescent="0.3">
      <c r="A540" s="31" t="s">
        <v>979</v>
      </c>
      <c r="B540" s="31" t="s">
        <v>224</v>
      </c>
      <c r="C540" s="31" t="s">
        <v>1160</v>
      </c>
      <c r="D540" s="31">
        <v>47342242</v>
      </c>
      <c r="E540" s="32" t="s">
        <v>1161</v>
      </c>
      <c r="F540" s="31">
        <v>42114985</v>
      </c>
      <c r="G540" s="138" t="s">
        <v>1171</v>
      </c>
      <c r="H540" s="138" t="s">
        <v>632</v>
      </c>
      <c r="I540" s="148" t="s">
        <v>1172</v>
      </c>
      <c r="J540" s="424">
        <v>9</v>
      </c>
      <c r="K540" s="425">
        <v>0</v>
      </c>
      <c r="L540" s="425">
        <v>48</v>
      </c>
      <c r="M540" s="425">
        <v>0</v>
      </c>
      <c r="N540" s="425">
        <v>2</v>
      </c>
      <c r="O540" s="425">
        <v>15</v>
      </c>
      <c r="P540" s="426">
        <v>13</v>
      </c>
      <c r="Q540" s="424">
        <v>16</v>
      </c>
      <c r="R540" s="425">
        <v>225</v>
      </c>
      <c r="S540" s="427">
        <v>75</v>
      </c>
      <c r="T540" s="428">
        <v>1608</v>
      </c>
      <c r="U540" s="429">
        <v>342.1</v>
      </c>
      <c r="V540" s="430">
        <v>51</v>
      </c>
      <c r="W540" s="430">
        <v>652.5</v>
      </c>
      <c r="X540" s="431">
        <v>463.5</v>
      </c>
      <c r="Y540" s="432">
        <v>3117.1</v>
      </c>
      <c r="Z540" s="433">
        <v>3117</v>
      </c>
    </row>
    <row r="541" spans="1:26" x14ac:dyDescent="0.3">
      <c r="A541" s="31" t="s">
        <v>979</v>
      </c>
      <c r="B541" s="31" t="s">
        <v>224</v>
      </c>
      <c r="C541" s="31" t="s">
        <v>1173</v>
      </c>
      <c r="D541" s="31">
        <v>50743481</v>
      </c>
      <c r="E541" s="32" t="s">
        <v>1174</v>
      </c>
      <c r="F541" s="31">
        <v>42395968</v>
      </c>
      <c r="G541" s="138" t="s">
        <v>1175</v>
      </c>
      <c r="H541" s="138" t="s">
        <v>773</v>
      </c>
      <c r="I541" s="148" t="s">
        <v>1176</v>
      </c>
      <c r="J541" s="37">
        <v>8</v>
      </c>
      <c r="K541" s="32">
        <v>0</v>
      </c>
      <c r="L541" s="32">
        <v>28</v>
      </c>
      <c r="M541" s="32">
        <v>0</v>
      </c>
      <c r="N541" s="32">
        <v>2</v>
      </c>
      <c r="O541" s="32">
        <v>14</v>
      </c>
      <c r="P541" s="45">
        <v>1</v>
      </c>
      <c r="Q541" s="37">
        <v>14</v>
      </c>
      <c r="R541" s="32">
        <v>165</v>
      </c>
      <c r="S541" s="38">
        <v>26</v>
      </c>
      <c r="T541" s="46">
        <f t="shared" ref="T541:T604" si="65">$T$1*L541</f>
        <v>938</v>
      </c>
      <c r="U541" s="125">
        <v>51.77</v>
      </c>
      <c r="V541" s="48">
        <f t="shared" ref="V541:V604" si="66">$U$1*N541+$V$1*Q541</f>
        <v>48</v>
      </c>
      <c r="W541" s="48">
        <f t="shared" ref="W541:W604" si="67">$U$1*O541+$W$1*R541</f>
        <v>519</v>
      </c>
      <c r="X541" s="49">
        <f t="shared" ref="X541:X604" si="68">$X$1*P541+$V$1*S541</f>
        <v>66</v>
      </c>
      <c r="Y541" s="43">
        <f t="shared" ref="Y541:Y604" si="69">T541+U541+V541+W541+X541</f>
        <v>1622.77</v>
      </c>
      <c r="Z541" s="50">
        <f t="shared" ref="Z541" si="70">ROUND(Y541,0)</f>
        <v>1623</v>
      </c>
    </row>
    <row r="542" spans="1:26" x14ac:dyDescent="0.3">
      <c r="A542" s="31" t="s">
        <v>979</v>
      </c>
      <c r="B542" s="31" t="s">
        <v>224</v>
      </c>
      <c r="C542" s="31" t="s">
        <v>1177</v>
      </c>
      <c r="D542" s="31">
        <v>45018154</v>
      </c>
      <c r="E542" s="32" t="s">
        <v>1178</v>
      </c>
      <c r="F542" s="31">
        <v>51825902</v>
      </c>
      <c r="G542" s="138" t="s">
        <v>777</v>
      </c>
      <c r="H542" s="138" t="s">
        <v>1067</v>
      </c>
      <c r="I542" s="148" t="s">
        <v>1179</v>
      </c>
      <c r="J542" s="434">
        <v>0</v>
      </c>
      <c r="K542" s="32">
        <v>0</v>
      </c>
      <c r="L542" s="32">
        <v>0</v>
      </c>
      <c r="M542" s="32">
        <v>0</v>
      </c>
      <c r="N542" s="32">
        <v>0</v>
      </c>
      <c r="O542" s="32">
        <v>0</v>
      </c>
      <c r="P542" s="45">
        <v>0</v>
      </c>
      <c r="Q542" s="37">
        <v>0</v>
      </c>
      <c r="R542" s="32">
        <v>0</v>
      </c>
      <c r="S542" s="38">
        <v>0</v>
      </c>
      <c r="T542" s="46">
        <f t="shared" si="65"/>
        <v>0</v>
      </c>
      <c r="U542" s="125">
        <v>0</v>
      </c>
      <c r="V542" s="48">
        <f t="shared" si="66"/>
        <v>0</v>
      </c>
      <c r="W542" s="48">
        <f t="shared" si="67"/>
        <v>0</v>
      </c>
      <c r="X542" s="49">
        <f t="shared" si="68"/>
        <v>0</v>
      </c>
      <c r="Y542" s="43">
        <f t="shared" si="69"/>
        <v>0</v>
      </c>
      <c r="Z542" s="303">
        <f t="shared" si="60"/>
        <v>0</v>
      </c>
    </row>
    <row r="543" spans="1:26" x14ac:dyDescent="0.3">
      <c r="A543" s="31" t="s">
        <v>979</v>
      </c>
      <c r="B543" s="31" t="s">
        <v>224</v>
      </c>
      <c r="C543" s="31" t="s">
        <v>1180</v>
      </c>
      <c r="D543" s="31">
        <v>52599493</v>
      </c>
      <c r="E543" s="32" t="s">
        <v>1181</v>
      </c>
      <c r="F543" s="31">
        <v>891461</v>
      </c>
      <c r="G543" s="138" t="s">
        <v>300</v>
      </c>
      <c r="H543" s="138" t="s">
        <v>1182</v>
      </c>
      <c r="I543" s="148" t="s">
        <v>1183</v>
      </c>
      <c r="J543" s="37">
        <v>0</v>
      </c>
      <c r="K543" s="32">
        <v>0</v>
      </c>
      <c r="L543" s="32">
        <v>0</v>
      </c>
      <c r="M543" s="32">
        <v>0</v>
      </c>
      <c r="N543" s="32">
        <v>0</v>
      </c>
      <c r="O543" s="32">
        <v>0</v>
      </c>
      <c r="P543" s="45">
        <v>0</v>
      </c>
      <c r="Q543" s="37">
        <v>0</v>
      </c>
      <c r="R543" s="32">
        <v>0</v>
      </c>
      <c r="S543" s="38">
        <v>0</v>
      </c>
      <c r="T543" s="46">
        <f t="shared" si="65"/>
        <v>0</v>
      </c>
      <c r="U543" s="125">
        <v>0</v>
      </c>
      <c r="V543" s="48">
        <f t="shared" si="66"/>
        <v>0</v>
      </c>
      <c r="W543" s="48">
        <f t="shared" si="67"/>
        <v>0</v>
      </c>
      <c r="X543" s="49">
        <f t="shared" si="68"/>
        <v>0</v>
      </c>
      <c r="Y543" s="43">
        <f t="shared" si="69"/>
        <v>0</v>
      </c>
      <c r="Z543" s="303">
        <f t="shared" si="60"/>
        <v>0</v>
      </c>
    </row>
    <row r="544" spans="1:26" x14ac:dyDescent="0.3">
      <c r="A544" s="31" t="s">
        <v>1184</v>
      </c>
      <c r="B544" s="31" t="s">
        <v>41</v>
      </c>
      <c r="C544" s="31" t="s">
        <v>1185</v>
      </c>
      <c r="D544" s="31">
        <v>54131472</v>
      </c>
      <c r="E544" s="32" t="s">
        <v>1186</v>
      </c>
      <c r="F544" s="31">
        <v>162931</v>
      </c>
      <c r="G544" s="32" t="s">
        <v>529</v>
      </c>
      <c r="H544" s="32" t="s">
        <v>265</v>
      </c>
      <c r="I544" s="45" t="s">
        <v>1187</v>
      </c>
      <c r="J544" s="37">
        <v>2</v>
      </c>
      <c r="K544" s="32">
        <v>0</v>
      </c>
      <c r="L544" s="32">
        <v>4</v>
      </c>
      <c r="M544" s="32">
        <v>0</v>
      </c>
      <c r="N544" s="32">
        <v>0</v>
      </c>
      <c r="O544" s="32">
        <v>5</v>
      </c>
      <c r="P544" s="45">
        <v>0</v>
      </c>
      <c r="Q544" s="37">
        <v>0</v>
      </c>
      <c r="R544" s="32">
        <v>26</v>
      </c>
      <c r="S544" s="38">
        <v>0</v>
      </c>
      <c r="T544" s="46">
        <f t="shared" si="65"/>
        <v>134</v>
      </c>
      <c r="U544" s="125">
        <v>199.6</v>
      </c>
      <c r="V544" s="48">
        <f t="shared" si="66"/>
        <v>0</v>
      </c>
      <c r="W544" s="48">
        <f t="shared" si="67"/>
        <v>119.5</v>
      </c>
      <c r="X544" s="49">
        <f t="shared" si="68"/>
        <v>0</v>
      </c>
      <c r="Y544" s="43">
        <f t="shared" si="69"/>
        <v>453.1</v>
      </c>
      <c r="Z544" s="50">
        <f t="shared" si="60"/>
        <v>453</v>
      </c>
    </row>
    <row r="545" spans="1:26" x14ac:dyDescent="0.3">
      <c r="A545" s="31" t="s">
        <v>1184</v>
      </c>
      <c r="B545" s="31" t="s">
        <v>41</v>
      </c>
      <c r="C545" s="31" t="s">
        <v>1185</v>
      </c>
      <c r="D545" s="31">
        <v>54131472</v>
      </c>
      <c r="E545" s="32" t="s">
        <v>1186</v>
      </c>
      <c r="F545" s="31">
        <v>163376</v>
      </c>
      <c r="G545" s="32" t="s">
        <v>44</v>
      </c>
      <c r="H545" s="32" t="s">
        <v>1188</v>
      </c>
      <c r="I545" s="45" t="s">
        <v>1189</v>
      </c>
      <c r="J545" s="37">
        <v>0</v>
      </c>
      <c r="K545" s="32">
        <v>0</v>
      </c>
      <c r="L545" s="32">
        <v>0</v>
      </c>
      <c r="M545" s="32">
        <v>0</v>
      </c>
      <c r="N545" s="32">
        <v>0</v>
      </c>
      <c r="O545" s="32">
        <v>0</v>
      </c>
      <c r="P545" s="45">
        <v>0</v>
      </c>
      <c r="Q545" s="37">
        <v>0</v>
      </c>
      <c r="R545" s="32">
        <v>0</v>
      </c>
      <c r="S545" s="38">
        <v>0</v>
      </c>
      <c r="T545" s="46">
        <f t="shared" si="65"/>
        <v>0</v>
      </c>
      <c r="U545" s="125">
        <v>0</v>
      </c>
      <c r="V545" s="48">
        <f t="shared" si="66"/>
        <v>0</v>
      </c>
      <c r="W545" s="48">
        <f t="shared" si="67"/>
        <v>0</v>
      </c>
      <c r="X545" s="49">
        <f t="shared" si="68"/>
        <v>0</v>
      </c>
      <c r="Y545" s="43">
        <f t="shared" si="69"/>
        <v>0</v>
      </c>
      <c r="Z545" s="50">
        <f t="shared" si="60"/>
        <v>0</v>
      </c>
    </row>
    <row r="546" spans="1:26" x14ac:dyDescent="0.3">
      <c r="A546" s="31" t="s">
        <v>1184</v>
      </c>
      <c r="B546" s="31" t="s">
        <v>41</v>
      </c>
      <c r="C546" s="31" t="s">
        <v>1185</v>
      </c>
      <c r="D546" s="31">
        <v>54131472</v>
      </c>
      <c r="E546" s="32" t="s">
        <v>1186</v>
      </c>
      <c r="F546" s="31">
        <v>523216</v>
      </c>
      <c r="G546" s="32" t="s">
        <v>529</v>
      </c>
      <c r="H546" s="32" t="s">
        <v>1190</v>
      </c>
      <c r="I546" s="45" t="s">
        <v>1191</v>
      </c>
      <c r="J546" s="37">
        <v>2</v>
      </c>
      <c r="K546" s="32">
        <v>0</v>
      </c>
      <c r="L546" s="32">
        <v>4</v>
      </c>
      <c r="M546" s="32">
        <v>0</v>
      </c>
      <c r="N546" s="32">
        <v>0</v>
      </c>
      <c r="O546" s="32">
        <v>3</v>
      </c>
      <c r="P546" s="45">
        <v>0</v>
      </c>
      <c r="Q546" s="37">
        <v>0</v>
      </c>
      <c r="R546" s="32">
        <v>22</v>
      </c>
      <c r="S546" s="38">
        <v>0</v>
      </c>
      <c r="T546" s="46">
        <f t="shared" si="65"/>
        <v>134</v>
      </c>
      <c r="U546" s="125">
        <v>31.2</v>
      </c>
      <c r="V546" s="48">
        <f t="shared" si="66"/>
        <v>0</v>
      </c>
      <c r="W546" s="48">
        <f t="shared" si="67"/>
        <v>84.5</v>
      </c>
      <c r="X546" s="49">
        <f t="shared" si="68"/>
        <v>0</v>
      </c>
      <c r="Y546" s="43">
        <f t="shared" si="69"/>
        <v>249.7</v>
      </c>
      <c r="Z546" s="50">
        <f t="shared" si="60"/>
        <v>250</v>
      </c>
    </row>
    <row r="547" spans="1:26" x14ac:dyDescent="0.3">
      <c r="A547" s="31" t="s">
        <v>1184</v>
      </c>
      <c r="B547" s="31" t="s">
        <v>41</v>
      </c>
      <c r="C547" s="31" t="s">
        <v>1185</v>
      </c>
      <c r="D547" s="31">
        <v>54131472</v>
      </c>
      <c r="E547" s="32" t="s">
        <v>1186</v>
      </c>
      <c r="F547" s="31">
        <v>42037425</v>
      </c>
      <c r="G547" s="32" t="s">
        <v>1192</v>
      </c>
      <c r="H547" s="32" t="s">
        <v>1190</v>
      </c>
      <c r="I547" s="45" t="s">
        <v>1193</v>
      </c>
      <c r="J547" s="37">
        <v>0</v>
      </c>
      <c r="K547" s="32">
        <v>0</v>
      </c>
      <c r="L547" s="32">
        <v>0</v>
      </c>
      <c r="M547" s="32">
        <v>0</v>
      </c>
      <c r="N547" s="32">
        <v>0</v>
      </c>
      <c r="O547" s="32">
        <v>0</v>
      </c>
      <c r="P547" s="45">
        <v>0</v>
      </c>
      <c r="Q547" s="37">
        <v>0</v>
      </c>
      <c r="R547" s="32">
        <v>0</v>
      </c>
      <c r="S547" s="38">
        <v>0</v>
      </c>
      <c r="T547" s="46">
        <f t="shared" si="65"/>
        <v>0</v>
      </c>
      <c r="U547" s="125">
        <v>0</v>
      </c>
      <c r="V547" s="48">
        <f t="shared" si="66"/>
        <v>0</v>
      </c>
      <c r="W547" s="48">
        <f t="shared" si="67"/>
        <v>0</v>
      </c>
      <c r="X547" s="49">
        <f t="shared" si="68"/>
        <v>0</v>
      </c>
      <c r="Y547" s="43">
        <f t="shared" si="69"/>
        <v>0</v>
      </c>
      <c r="Z547" s="50">
        <f t="shared" si="60"/>
        <v>0</v>
      </c>
    </row>
    <row r="548" spans="1:26" x14ac:dyDescent="0.3">
      <c r="A548" s="31" t="s">
        <v>1184</v>
      </c>
      <c r="B548" s="31" t="s">
        <v>41</v>
      </c>
      <c r="C548" s="31" t="s">
        <v>1185</v>
      </c>
      <c r="D548" s="31">
        <v>54131472</v>
      </c>
      <c r="E548" s="32" t="s">
        <v>1186</v>
      </c>
      <c r="F548" s="31">
        <v>42079209</v>
      </c>
      <c r="G548" s="32" t="s">
        <v>63</v>
      </c>
      <c r="H548" s="32" t="s">
        <v>1194</v>
      </c>
      <c r="I548" s="45" t="s">
        <v>1195</v>
      </c>
      <c r="J548" s="37">
        <v>1</v>
      </c>
      <c r="K548" s="32">
        <v>0</v>
      </c>
      <c r="L548" s="32">
        <v>3</v>
      </c>
      <c r="M548" s="32">
        <v>0</v>
      </c>
      <c r="N548" s="32">
        <v>0</v>
      </c>
      <c r="O548" s="32">
        <v>3</v>
      </c>
      <c r="P548" s="45">
        <v>0</v>
      </c>
      <c r="Q548" s="37">
        <v>0</v>
      </c>
      <c r="R548" s="32">
        <v>16</v>
      </c>
      <c r="S548" s="38">
        <v>0</v>
      </c>
      <c r="T548" s="46">
        <f t="shared" si="65"/>
        <v>100.5</v>
      </c>
      <c r="U548" s="125">
        <v>32.4</v>
      </c>
      <c r="V548" s="48">
        <f t="shared" si="66"/>
        <v>0</v>
      </c>
      <c r="W548" s="48">
        <f t="shared" si="67"/>
        <v>72.5</v>
      </c>
      <c r="X548" s="49">
        <f t="shared" si="68"/>
        <v>0</v>
      </c>
      <c r="Y548" s="43">
        <f t="shared" si="69"/>
        <v>205.4</v>
      </c>
      <c r="Z548" s="50">
        <f t="shared" si="60"/>
        <v>205</v>
      </c>
    </row>
    <row r="549" spans="1:26" x14ac:dyDescent="0.3">
      <c r="A549" s="31" t="s">
        <v>1184</v>
      </c>
      <c r="B549" s="31" t="s">
        <v>41</v>
      </c>
      <c r="C549" s="31" t="s">
        <v>1185</v>
      </c>
      <c r="D549" s="31">
        <v>54131472</v>
      </c>
      <c r="E549" s="32" t="s">
        <v>1186</v>
      </c>
      <c r="F549" s="31">
        <v>42079322</v>
      </c>
      <c r="G549" s="32" t="s">
        <v>63</v>
      </c>
      <c r="H549" s="32" t="s">
        <v>267</v>
      </c>
      <c r="I549" s="45" t="s">
        <v>1196</v>
      </c>
      <c r="J549" s="37">
        <v>0</v>
      </c>
      <c r="K549" s="32">
        <v>0</v>
      </c>
      <c r="L549" s="32">
        <v>0</v>
      </c>
      <c r="M549" s="32">
        <v>0</v>
      </c>
      <c r="N549" s="32">
        <v>0</v>
      </c>
      <c r="O549" s="32">
        <v>0</v>
      </c>
      <c r="P549" s="45">
        <v>0</v>
      </c>
      <c r="Q549" s="37">
        <v>0</v>
      </c>
      <c r="R549" s="32">
        <v>0</v>
      </c>
      <c r="S549" s="38">
        <v>0</v>
      </c>
      <c r="T549" s="46">
        <f t="shared" si="65"/>
        <v>0</v>
      </c>
      <c r="U549" s="125">
        <v>0</v>
      </c>
      <c r="V549" s="48">
        <f t="shared" si="66"/>
        <v>0</v>
      </c>
      <c r="W549" s="48">
        <f t="shared" si="67"/>
        <v>0</v>
      </c>
      <c r="X549" s="49">
        <f t="shared" si="68"/>
        <v>0</v>
      </c>
      <c r="Y549" s="43">
        <f t="shared" si="69"/>
        <v>0</v>
      </c>
      <c r="Z549" s="50">
        <f t="shared" si="60"/>
        <v>0</v>
      </c>
    </row>
    <row r="550" spans="1:26" x14ac:dyDescent="0.3">
      <c r="A550" s="31" t="s">
        <v>1184</v>
      </c>
      <c r="B550" s="31" t="s">
        <v>41</v>
      </c>
      <c r="C550" s="31" t="s">
        <v>1185</v>
      </c>
      <c r="D550" s="31">
        <v>54131472</v>
      </c>
      <c r="E550" s="32" t="s">
        <v>1186</v>
      </c>
      <c r="F550" s="31">
        <v>42079861</v>
      </c>
      <c r="G550" s="32" t="s">
        <v>63</v>
      </c>
      <c r="H550" s="32" t="s">
        <v>1190</v>
      </c>
      <c r="I550" s="45" t="s">
        <v>1197</v>
      </c>
      <c r="J550" s="37">
        <v>0</v>
      </c>
      <c r="K550" s="32">
        <v>0</v>
      </c>
      <c r="L550" s="32">
        <v>0</v>
      </c>
      <c r="M550" s="32">
        <v>0</v>
      </c>
      <c r="N550" s="32">
        <v>0</v>
      </c>
      <c r="O550" s="32">
        <v>0</v>
      </c>
      <c r="P550" s="45">
        <v>0</v>
      </c>
      <c r="Q550" s="37">
        <v>0</v>
      </c>
      <c r="R550" s="32">
        <v>0</v>
      </c>
      <c r="S550" s="38">
        <v>0</v>
      </c>
      <c r="T550" s="46">
        <f t="shared" si="65"/>
        <v>0</v>
      </c>
      <c r="U550" s="125">
        <v>0</v>
      </c>
      <c r="V550" s="48">
        <f t="shared" si="66"/>
        <v>0</v>
      </c>
      <c r="W550" s="48">
        <f t="shared" si="67"/>
        <v>0</v>
      </c>
      <c r="X550" s="49">
        <f t="shared" si="68"/>
        <v>0</v>
      </c>
      <c r="Y550" s="43">
        <f t="shared" si="69"/>
        <v>0</v>
      </c>
      <c r="Z550" s="50">
        <f t="shared" si="60"/>
        <v>0</v>
      </c>
    </row>
    <row r="551" spans="1:26" x14ac:dyDescent="0.3">
      <c r="A551" s="31" t="s">
        <v>1184</v>
      </c>
      <c r="B551" s="31" t="s">
        <v>41</v>
      </c>
      <c r="C551" s="31" t="s">
        <v>1185</v>
      </c>
      <c r="D551" s="31">
        <v>54131472</v>
      </c>
      <c r="E551" s="32" t="s">
        <v>1186</v>
      </c>
      <c r="F551" s="31">
        <v>42080487</v>
      </c>
      <c r="G551" s="32" t="s">
        <v>76</v>
      </c>
      <c r="H551" s="32" t="s">
        <v>1130</v>
      </c>
      <c r="I551" s="45" t="s">
        <v>1198</v>
      </c>
      <c r="J551" s="37">
        <v>1</v>
      </c>
      <c r="K551" s="32">
        <v>0</v>
      </c>
      <c r="L551" s="32">
        <v>2</v>
      </c>
      <c r="M551" s="32">
        <v>0</v>
      </c>
      <c r="N551" s="32">
        <v>0</v>
      </c>
      <c r="O551" s="32">
        <v>6</v>
      </c>
      <c r="P551" s="45">
        <v>0</v>
      </c>
      <c r="Q551" s="37">
        <v>0</v>
      </c>
      <c r="R551" s="32">
        <v>14</v>
      </c>
      <c r="S551" s="38">
        <v>0</v>
      </c>
      <c r="T551" s="46">
        <f t="shared" si="65"/>
        <v>67</v>
      </c>
      <c r="U551" s="125">
        <v>23.2</v>
      </c>
      <c r="V551" s="48">
        <f t="shared" si="66"/>
        <v>0</v>
      </c>
      <c r="W551" s="48">
        <f t="shared" si="67"/>
        <v>109</v>
      </c>
      <c r="X551" s="49">
        <f t="shared" si="68"/>
        <v>0</v>
      </c>
      <c r="Y551" s="43">
        <f t="shared" si="69"/>
        <v>199.2</v>
      </c>
      <c r="Z551" s="50">
        <f t="shared" si="60"/>
        <v>199</v>
      </c>
    </row>
    <row r="552" spans="1:26" x14ac:dyDescent="0.3">
      <c r="A552" s="31" t="s">
        <v>1184</v>
      </c>
      <c r="B552" s="31" t="s">
        <v>41</v>
      </c>
      <c r="C552" s="31" t="s">
        <v>1185</v>
      </c>
      <c r="D552" s="31">
        <v>54131472</v>
      </c>
      <c r="E552" s="32" t="s">
        <v>1186</v>
      </c>
      <c r="F552" s="31">
        <v>42083788</v>
      </c>
      <c r="G552" s="32" t="s">
        <v>63</v>
      </c>
      <c r="H552" s="32" t="s">
        <v>265</v>
      </c>
      <c r="I552" s="45" t="s">
        <v>1199</v>
      </c>
      <c r="J552" s="37">
        <v>25</v>
      </c>
      <c r="K552" s="32">
        <v>0</v>
      </c>
      <c r="L552" s="32">
        <v>74</v>
      </c>
      <c r="M552" s="32">
        <v>0</v>
      </c>
      <c r="N552" s="32">
        <v>5</v>
      </c>
      <c r="O552" s="32">
        <v>19</v>
      </c>
      <c r="P552" s="45">
        <v>15</v>
      </c>
      <c r="Q552" s="37">
        <v>29</v>
      </c>
      <c r="R552" s="32">
        <v>513</v>
      </c>
      <c r="S552" s="38">
        <v>255</v>
      </c>
      <c r="T552" s="46">
        <f t="shared" si="65"/>
        <v>2479</v>
      </c>
      <c r="U552" s="125">
        <v>0</v>
      </c>
      <c r="V552" s="48">
        <f t="shared" si="66"/>
        <v>111</v>
      </c>
      <c r="W552" s="48">
        <f t="shared" si="67"/>
        <v>1282.5</v>
      </c>
      <c r="X552" s="49">
        <f t="shared" si="68"/>
        <v>787.5</v>
      </c>
      <c r="Y552" s="43">
        <f t="shared" si="69"/>
        <v>4660</v>
      </c>
      <c r="Z552" s="50">
        <f t="shared" si="60"/>
        <v>4660</v>
      </c>
    </row>
    <row r="553" spans="1:26" x14ac:dyDescent="0.3">
      <c r="A553" s="31" t="s">
        <v>1184</v>
      </c>
      <c r="B553" s="31" t="s">
        <v>41</v>
      </c>
      <c r="C553" s="31" t="s">
        <v>1185</v>
      </c>
      <c r="D553" s="31">
        <v>54131472</v>
      </c>
      <c r="E553" s="32" t="s">
        <v>1186</v>
      </c>
      <c r="F553" s="31">
        <v>42085381</v>
      </c>
      <c r="G553" s="32" t="s">
        <v>76</v>
      </c>
      <c r="H553" s="32" t="s">
        <v>1190</v>
      </c>
      <c r="I553" s="45" t="s">
        <v>1200</v>
      </c>
      <c r="J553" s="37">
        <v>0</v>
      </c>
      <c r="K553" s="32">
        <v>0</v>
      </c>
      <c r="L553" s="32">
        <v>0</v>
      </c>
      <c r="M553" s="32">
        <v>0</v>
      </c>
      <c r="N553" s="32">
        <v>0</v>
      </c>
      <c r="O553" s="32">
        <v>0</v>
      </c>
      <c r="P553" s="45">
        <v>0</v>
      </c>
      <c r="Q553" s="37">
        <v>0</v>
      </c>
      <c r="R553" s="32">
        <v>0</v>
      </c>
      <c r="S553" s="38">
        <v>0</v>
      </c>
      <c r="T553" s="46">
        <f t="shared" si="65"/>
        <v>0</v>
      </c>
      <c r="U553" s="125">
        <v>0</v>
      </c>
      <c r="V553" s="48">
        <f t="shared" si="66"/>
        <v>0</v>
      </c>
      <c r="W553" s="48">
        <f t="shared" si="67"/>
        <v>0</v>
      </c>
      <c r="X553" s="49">
        <f t="shared" si="68"/>
        <v>0</v>
      </c>
      <c r="Y553" s="43">
        <f t="shared" si="69"/>
        <v>0</v>
      </c>
      <c r="Z553" s="50">
        <f t="shared" si="60"/>
        <v>0</v>
      </c>
    </row>
    <row r="554" spans="1:26" x14ac:dyDescent="0.3">
      <c r="A554" s="31" t="s">
        <v>1184</v>
      </c>
      <c r="B554" s="31" t="s">
        <v>41</v>
      </c>
      <c r="C554" s="31" t="s">
        <v>1185</v>
      </c>
      <c r="D554" s="31">
        <v>54131472</v>
      </c>
      <c r="E554" s="32" t="s">
        <v>1186</v>
      </c>
      <c r="F554" s="31">
        <v>42085390</v>
      </c>
      <c r="G554" s="32" t="s">
        <v>76</v>
      </c>
      <c r="H554" s="32" t="s">
        <v>1188</v>
      </c>
      <c r="I554" s="45" t="s">
        <v>1201</v>
      </c>
      <c r="J554" s="37">
        <v>4</v>
      </c>
      <c r="K554" s="32">
        <v>0</v>
      </c>
      <c r="L554" s="32">
        <v>11</v>
      </c>
      <c r="M554" s="32">
        <v>0</v>
      </c>
      <c r="N554" s="32">
        <v>0</v>
      </c>
      <c r="O554" s="32">
        <v>5</v>
      </c>
      <c r="P554" s="45">
        <v>1</v>
      </c>
      <c r="Q554" s="37">
        <v>0</v>
      </c>
      <c r="R554" s="32">
        <v>39</v>
      </c>
      <c r="S554" s="38">
        <v>12</v>
      </c>
      <c r="T554" s="46">
        <f t="shared" si="65"/>
        <v>368.5</v>
      </c>
      <c r="U554" s="125">
        <v>22</v>
      </c>
      <c r="V554" s="48">
        <f t="shared" si="66"/>
        <v>0</v>
      </c>
      <c r="W554" s="48">
        <f t="shared" si="67"/>
        <v>145.5</v>
      </c>
      <c r="X554" s="49">
        <f t="shared" si="68"/>
        <v>45</v>
      </c>
      <c r="Y554" s="43">
        <f t="shared" si="69"/>
        <v>581</v>
      </c>
      <c r="Z554" s="50">
        <f t="shared" si="60"/>
        <v>581</v>
      </c>
    </row>
    <row r="555" spans="1:26" x14ac:dyDescent="0.3">
      <c r="A555" s="31" t="s">
        <v>1184</v>
      </c>
      <c r="B555" s="31" t="s">
        <v>41</v>
      </c>
      <c r="C555" s="31" t="s">
        <v>1185</v>
      </c>
      <c r="D555" s="31">
        <v>54131472</v>
      </c>
      <c r="E555" s="32" t="s">
        <v>1186</v>
      </c>
      <c r="F555" s="31">
        <v>42089808</v>
      </c>
      <c r="G555" s="32" t="s">
        <v>76</v>
      </c>
      <c r="H555" s="32" t="s">
        <v>1202</v>
      </c>
      <c r="I555" s="45" t="s">
        <v>1203</v>
      </c>
      <c r="J555" s="37">
        <v>0</v>
      </c>
      <c r="K555" s="32">
        <v>0</v>
      </c>
      <c r="L555" s="32">
        <v>0</v>
      </c>
      <c r="M555" s="32">
        <v>0</v>
      </c>
      <c r="N555" s="32">
        <v>0</v>
      </c>
      <c r="O555" s="32">
        <v>0</v>
      </c>
      <c r="P555" s="45">
        <v>0</v>
      </c>
      <c r="Q555" s="37">
        <v>0</v>
      </c>
      <c r="R555" s="32">
        <v>0</v>
      </c>
      <c r="S555" s="38">
        <v>0</v>
      </c>
      <c r="T555" s="46">
        <f t="shared" si="65"/>
        <v>0</v>
      </c>
      <c r="U555" s="125">
        <v>0</v>
      </c>
      <c r="V555" s="48">
        <f t="shared" si="66"/>
        <v>0</v>
      </c>
      <c r="W555" s="48">
        <f t="shared" si="67"/>
        <v>0</v>
      </c>
      <c r="X555" s="49">
        <f t="shared" si="68"/>
        <v>0</v>
      </c>
      <c r="Y555" s="43">
        <f t="shared" si="69"/>
        <v>0</v>
      </c>
      <c r="Z555" s="50">
        <f t="shared" si="60"/>
        <v>0</v>
      </c>
    </row>
    <row r="556" spans="1:26" x14ac:dyDescent="0.3">
      <c r="A556" s="31" t="s">
        <v>1184</v>
      </c>
      <c r="B556" s="31" t="s">
        <v>41</v>
      </c>
      <c r="C556" s="31" t="s">
        <v>1185</v>
      </c>
      <c r="D556" s="31">
        <v>54131472</v>
      </c>
      <c r="E556" s="32" t="s">
        <v>1186</v>
      </c>
      <c r="F556" s="31">
        <v>42089816</v>
      </c>
      <c r="G556" s="32" t="s">
        <v>63</v>
      </c>
      <c r="H556" s="32" t="s">
        <v>1202</v>
      </c>
      <c r="I556" s="45" t="s">
        <v>1204</v>
      </c>
      <c r="J556" s="37">
        <v>0</v>
      </c>
      <c r="K556" s="32">
        <v>0</v>
      </c>
      <c r="L556" s="32">
        <v>0</v>
      </c>
      <c r="M556" s="32">
        <v>0</v>
      </c>
      <c r="N556" s="32">
        <v>0</v>
      </c>
      <c r="O556" s="32">
        <v>0</v>
      </c>
      <c r="P556" s="45">
        <v>0</v>
      </c>
      <c r="Q556" s="37">
        <v>0</v>
      </c>
      <c r="R556" s="32">
        <v>0</v>
      </c>
      <c r="S556" s="38">
        <v>0</v>
      </c>
      <c r="T556" s="46">
        <f t="shared" si="65"/>
        <v>0</v>
      </c>
      <c r="U556" s="125">
        <v>0</v>
      </c>
      <c r="V556" s="48">
        <f t="shared" si="66"/>
        <v>0</v>
      </c>
      <c r="W556" s="48">
        <f t="shared" si="67"/>
        <v>0</v>
      </c>
      <c r="X556" s="49">
        <f t="shared" si="68"/>
        <v>0</v>
      </c>
      <c r="Y556" s="43">
        <f t="shared" si="69"/>
        <v>0</v>
      </c>
      <c r="Z556" s="50">
        <f t="shared" si="60"/>
        <v>0</v>
      </c>
    </row>
    <row r="557" spans="1:26" x14ac:dyDescent="0.3">
      <c r="A557" s="31" t="s">
        <v>1184</v>
      </c>
      <c r="B557" s="31" t="s">
        <v>41</v>
      </c>
      <c r="C557" s="31" t="s">
        <v>1185</v>
      </c>
      <c r="D557" s="31">
        <v>54131472</v>
      </c>
      <c r="E557" s="32" t="s">
        <v>1186</v>
      </c>
      <c r="F557" s="31">
        <v>42089824</v>
      </c>
      <c r="G557" s="32" t="s">
        <v>76</v>
      </c>
      <c r="H557" s="32" t="s">
        <v>1205</v>
      </c>
      <c r="I557" s="45" t="s">
        <v>1206</v>
      </c>
      <c r="J557" s="37">
        <v>2</v>
      </c>
      <c r="K557" s="32">
        <v>0</v>
      </c>
      <c r="L557" s="32">
        <v>4</v>
      </c>
      <c r="M557" s="32">
        <v>0</v>
      </c>
      <c r="N557" s="32">
        <v>0</v>
      </c>
      <c r="O557" s="32">
        <v>6</v>
      </c>
      <c r="P557" s="45">
        <v>0</v>
      </c>
      <c r="Q557" s="37">
        <v>0</v>
      </c>
      <c r="R557" s="32">
        <v>33</v>
      </c>
      <c r="S557" s="38">
        <v>0</v>
      </c>
      <c r="T557" s="46">
        <v>0</v>
      </c>
      <c r="U557" s="125">
        <v>16</v>
      </c>
      <c r="V557" s="48">
        <f t="shared" si="66"/>
        <v>0</v>
      </c>
      <c r="W557" s="48">
        <f t="shared" si="67"/>
        <v>147</v>
      </c>
      <c r="X557" s="49">
        <f t="shared" si="68"/>
        <v>0</v>
      </c>
      <c r="Y557" s="43">
        <f t="shared" si="69"/>
        <v>163</v>
      </c>
      <c r="Z557" s="50">
        <f t="shared" si="60"/>
        <v>163</v>
      </c>
    </row>
    <row r="558" spans="1:26" x14ac:dyDescent="0.3">
      <c r="A558" s="31" t="s">
        <v>1184</v>
      </c>
      <c r="B558" s="31" t="s">
        <v>41</v>
      </c>
      <c r="C558" s="31" t="s">
        <v>1185</v>
      </c>
      <c r="D558" s="31">
        <v>54131472</v>
      </c>
      <c r="E558" s="32" t="s">
        <v>1186</v>
      </c>
      <c r="F558" s="31">
        <v>42089832</v>
      </c>
      <c r="G558" s="32" t="s">
        <v>63</v>
      </c>
      <c r="H558" s="32" t="s">
        <v>1207</v>
      </c>
      <c r="I558" s="45" t="s">
        <v>1208</v>
      </c>
      <c r="J558" s="37">
        <v>0</v>
      </c>
      <c r="K558" s="32">
        <v>0</v>
      </c>
      <c r="L558" s="32">
        <v>0</v>
      </c>
      <c r="M558" s="32">
        <v>0</v>
      </c>
      <c r="N558" s="32">
        <v>0</v>
      </c>
      <c r="O558" s="32">
        <v>0</v>
      </c>
      <c r="P558" s="45">
        <v>0</v>
      </c>
      <c r="Q558" s="37">
        <v>0</v>
      </c>
      <c r="R558" s="32">
        <v>0</v>
      </c>
      <c r="S558" s="38">
        <v>0</v>
      </c>
      <c r="T558" s="46">
        <f t="shared" si="65"/>
        <v>0</v>
      </c>
      <c r="U558" s="125">
        <v>0</v>
      </c>
      <c r="V558" s="48">
        <f t="shared" si="66"/>
        <v>0</v>
      </c>
      <c r="W558" s="48">
        <f t="shared" si="67"/>
        <v>0</v>
      </c>
      <c r="X558" s="49">
        <f t="shared" si="68"/>
        <v>0</v>
      </c>
      <c r="Y558" s="43">
        <f t="shared" si="69"/>
        <v>0</v>
      </c>
      <c r="Z558" s="50">
        <f t="shared" si="60"/>
        <v>0</v>
      </c>
    </row>
    <row r="559" spans="1:26" x14ac:dyDescent="0.3">
      <c r="A559" s="31" t="s">
        <v>1184</v>
      </c>
      <c r="B559" s="31" t="s">
        <v>41</v>
      </c>
      <c r="C559" s="31" t="s">
        <v>1185</v>
      </c>
      <c r="D559" s="31">
        <v>54131472</v>
      </c>
      <c r="E559" s="32" t="s">
        <v>1186</v>
      </c>
      <c r="F559" s="31">
        <v>42089841</v>
      </c>
      <c r="G559" s="32" t="s">
        <v>63</v>
      </c>
      <c r="H559" s="32" t="s">
        <v>1209</v>
      </c>
      <c r="I559" s="45" t="s">
        <v>1210</v>
      </c>
      <c r="J559" s="37">
        <v>1</v>
      </c>
      <c r="K559" s="32">
        <v>0</v>
      </c>
      <c r="L559" s="32">
        <v>2</v>
      </c>
      <c r="M559" s="32">
        <v>0</v>
      </c>
      <c r="N559" s="32">
        <v>0</v>
      </c>
      <c r="O559" s="32">
        <v>2</v>
      </c>
      <c r="P559" s="45">
        <v>0</v>
      </c>
      <c r="Q559" s="37">
        <v>0</v>
      </c>
      <c r="R559" s="32">
        <v>4</v>
      </c>
      <c r="S559" s="38">
        <v>0</v>
      </c>
      <c r="T559" s="46">
        <f t="shared" si="65"/>
        <v>67</v>
      </c>
      <c r="U559" s="125">
        <v>26.05</v>
      </c>
      <c r="V559" s="48">
        <f t="shared" si="66"/>
        <v>0</v>
      </c>
      <c r="W559" s="48">
        <f t="shared" si="67"/>
        <v>35</v>
      </c>
      <c r="X559" s="49">
        <f t="shared" si="68"/>
        <v>0</v>
      </c>
      <c r="Y559" s="43">
        <f t="shared" si="69"/>
        <v>128.05000000000001</v>
      </c>
      <c r="Z559" s="50">
        <f t="shared" si="60"/>
        <v>128</v>
      </c>
    </row>
    <row r="560" spans="1:26" x14ac:dyDescent="0.3">
      <c r="A560" s="158" t="s">
        <v>1184</v>
      </c>
      <c r="B560" s="158" t="s">
        <v>41</v>
      </c>
      <c r="C560" s="158" t="s">
        <v>1185</v>
      </c>
      <c r="D560" s="158">
        <v>54131472</v>
      </c>
      <c r="E560" s="138" t="s">
        <v>1186</v>
      </c>
      <c r="F560" s="158">
        <v>42090199</v>
      </c>
      <c r="G560" s="138" t="s">
        <v>76</v>
      </c>
      <c r="H560" s="138" t="s">
        <v>1188</v>
      </c>
      <c r="I560" s="148" t="s">
        <v>1211</v>
      </c>
      <c r="J560" s="147">
        <v>1</v>
      </c>
      <c r="K560" s="138">
        <v>0</v>
      </c>
      <c r="L560" s="138">
        <v>5</v>
      </c>
      <c r="M560" s="138">
        <v>0</v>
      </c>
      <c r="N560" s="138">
        <v>0</v>
      </c>
      <c r="O560" s="138">
        <v>1</v>
      </c>
      <c r="P560" s="148">
        <v>0</v>
      </c>
      <c r="Q560" s="147">
        <v>0</v>
      </c>
      <c r="R560" s="138">
        <v>15</v>
      </c>
      <c r="S560" s="149">
        <v>0</v>
      </c>
      <c r="T560" s="150">
        <f t="shared" si="65"/>
        <v>167.5</v>
      </c>
      <c r="U560" s="151">
        <v>0</v>
      </c>
      <c r="V560" s="152">
        <f t="shared" si="66"/>
        <v>0</v>
      </c>
      <c r="W560" s="152">
        <f t="shared" si="67"/>
        <v>43.5</v>
      </c>
      <c r="X560" s="153">
        <f t="shared" si="68"/>
        <v>0</v>
      </c>
      <c r="Y560" s="154">
        <f t="shared" si="69"/>
        <v>211</v>
      </c>
      <c r="Z560" s="155">
        <f t="shared" si="60"/>
        <v>211</v>
      </c>
    </row>
    <row r="561" spans="1:26" x14ac:dyDescent="0.3">
      <c r="A561" s="31" t="s">
        <v>1184</v>
      </c>
      <c r="B561" s="31" t="s">
        <v>41</v>
      </c>
      <c r="C561" s="31" t="s">
        <v>1185</v>
      </c>
      <c r="D561" s="31">
        <v>54131472</v>
      </c>
      <c r="E561" s="32" t="s">
        <v>1186</v>
      </c>
      <c r="F561" s="31">
        <v>42090202</v>
      </c>
      <c r="G561" s="32" t="s">
        <v>63</v>
      </c>
      <c r="H561" s="32" t="s">
        <v>265</v>
      </c>
      <c r="I561" s="45" t="s">
        <v>1212</v>
      </c>
      <c r="J561" s="37">
        <v>0</v>
      </c>
      <c r="K561" s="32">
        <v>0</v>
      </c>
      <c r="L561" s="32">
        <v>0</v>
      </c>
      <c r="M561" s="32">
        <v>0</v>
      </c>
      <c r="N561" s="32">
        <v>0</v>
      </c>
      <c r="O561" s="32">
        <v>0</v>
      </c>
      <c r="P561" s="45">
        <v>0</v>
      </c>
      <c r="Q561" s="37">
        <v>0</v>
      </c>
      <c r="R561" s="32">
        <v>0</v>
      </c>
      <c r="S561" s="38">
        <v>0</v>
      </c>
      <c r="T561" s="46">
        <f t="shared" si="65"/>
        <v>0</v>
      </c>
      <c r="U561" s="125">
        <v>0</v>
      </c>
      <c r="V561" s="48">
        <f t="shared" si="66"/>
        <v>0</v>
      </c>
      <c r="W561" s="48">
        <f t="shared" si="67"/>
        <v>0</v>
      </c>
      <c r="X561" s="49">
        <f t="shared" si="68"/>
        <v>0</v>
      </c>
      <c r="Y561" s="43">
        <f t="shared" si="69"/>
        <v>0</v>
      </c>
      <c r="Z561" s="50">
        <f t="shared" si="60"/>
        <v>0</v>
      </c>
    </row>
    <row r="562" spans="1:26" x14ac:dyDescent="0.3">
      <c r="A562" s="31" t="s">
        <v>1184</v>
      </c>
      <c r="B562" s="31" t="s">
        <v>41</v>
      </c>
      <c r="C562" s="31" t="s">
        <v>1185</v>
      </c>
      <c r="D562" s="31">
        <v>54131472</v>
      </c>
      <c r="E562" s="32" t="s">
        <v>1186</v>
      </c>
      <c r="F562" s="31">
        <v>42090211</v>
      </c>
      <c r="G562" s="32" t="s">
        <v>76</v>
      </c>
      <c r="H562" s="32" t="s">
        <v>1213</v>
      </c>
      <c r="I562" s="45" t="s">
        <v>1214</v>
      </c>
      <c r="J562" s="37">
        <v>1</v>
      </c>
      <c r="K562" s="32">
        <v>0</v>
      </c>
      <c r="L562" s="32">
        <v>2</v>
      </c>
      <c r="M562" s="32">
        <v>0</v>
      </c>
      <c r="N562" s="32">
        <v>0</v>
      </c>
      <c r="O562" s="32">
        <v>1</v>
      </c>
      <c r="P562" s="45">
        <v>0</v>
      </c>
      <c r="Q562" s="37">
        <v>0</v>
      </c>
      <c r="R562" s="32">
        <v>1</v>
      </c>
      <c r="S562" s="38">
        <v>0</v>
      </c>
      <c r="T562" s="46">
        <f t="shared" si="65"/>
        <v>67</v>
      </c>
      <c r="U562" s="125">
        <v>15.6</v>
      </c>
      <c r="V562" s="48">
        <f t="shared" si="66"/>
        <v>0</v>
      </c>
      <c r="W562" s="48">
        <f t="shared" si="67"/>
        <v>15.5</v>
      </c>
      <c r="X562" s="49">
        <f t="shared" si="68"/>
        <v>0</v>
      </c>
      <c r="Y562" s="43">
        <f t="shared" si="69"/>
        <v>98.1</v>
      </c>
      <c r="Z562" s="50">
        <f t="shared" si="60"/>
        <v>98</v>
      </c>
    </row>
    <row r="563" spans="1:26" x14ac:dyDescent="0.3">
      <c r="A563" s="31" t="s">
        <v>1184</v>
      </c>
      <c r="B563" s="31" t="s">
        <v>41</v>
      </c>
      <c r="C563" s="31" t="s">
        <v>1185</v>
      </c>
      <c r="D563" s="31">
        <v>54131472</v>
      </c>
      <c r="E563" s="32" t="s">
        <v>1186</v>
      </c>
      <c r="F563" s="31">
        <v>42344751</v>
      </c>
      <c r="G563" s="32" t="s">
        <v>63</v>
      </c>
      <c r="H563" s="32" t="s">
        <v>1163</v>
      </c>
      <c r="I563" s="45" t="s">
        <v>1215</v>
      </c>
      <c r="J563" s="37">
        <v>0</v>
      </c>
      <c r="K563" s="32">
        <v>0</v>
      </c>
      <c r="L563" s="32">
        <v>0</v>
      </c>
      <c r="M563" s="32">
        <v>0</v>
      </c>
      <c r="N563" s="32">
        <v>0</v>
      </c>
      <c r="O563" s="32">
        <v>0</v>
      </c>
      <c r="P563" s="45">
        <v>0</v>
      </c>
      <c r="Q563" s="37">
        <v>0</v>
      </c>
      <c r="R563" s="32">
        <v>0</v>
      </c>
      <c r="S563" s="38">
        <v>0</v>
      </c>
      <c r="T563" s="46">
        <f t="shared" si="65"/>
        <v>0</v>
      </c>
      <c r="U563" s="125">
        <v>0</v>
      </c>
      <c r="V563" s="48">
        <f t="shared" si="66"/>
        <v>0</v>
      </c>
      <c r="W563" s="48">
        <f t="shared" si="67"/>
        <v>0</v>
      </c>
      <c r="X563" s="49">
        <f t="shared" si="68"/>
        <v>0</v>
      </c>
      <c r="Y563" s="43">
        <f t="shared" si="69"/>
        <v>0</v>
      </c>
      <c r="Z563" s="50">
        <f t="shared" si="60"/>
        <v>0</v>
      </c>
    </row>
    <row r="564" spans="1:26" x14ac:dyDescent="0.3">
      <c r="A564" s="31" t="s">
        <v>1184</v>
      </c>
      <c r="B564" s="31" t="s">
        <v>41</v>
      </c>
      <c r="C564" s="31" t="s">
        <v>1185</v>
      </c>
      <c r="D564" s="31">
        <v>54131472</v>
      </c>
      <c r="E564" s="32" t="s">
        <v>1186</v>
      </c>
      <c r="F564" s="31">
        <v>42382530</v>
      </c>
      <c r="G564" s="32" t="s">
        <v>76</v>
      </c>
      <c r="H564" s="32" t="s">
        <v>1216</v>
      </c>
      <c r="I564" s="45" t="s">
        <v>1217</v>
      </c>
      <c r="J564" s="37">
        <v>2</v>
      </c>
      <c r="K564" s="32">
        <v>0</v>
      </c>
      <c r="L564" s="32">
        <v>4</v>
      </c>
      <c r="M564" s="32">
        <v>0</v>
      </c>
      <c r="N564" s="32">
        <v>0</v>
      </c>
      <c r="O564" s="32">
        <v>2</v>
      </c>
      <c r="P564" s="45">
        <v>0</v>
      </c>
      <c r="Q564" s="37">
        <v>0</v>
      </c>
      <c r="R564" s="32">
        <v>9</v>
      </c>
      <c r="S564" s="38">
        <v>0</v>
      </c>
      <c r="T564" s="46">
        <v>0</v>
      </c>
      <c r="U564" s="125">
        <v>43.4</v>
      </c>
      <c r="V564" s="48">
        <f t="shared" si="66"/>
        <v>0</v>
      </c>
      <c r="W564" s="48">
        <f t="shared" si="67"/>
        <v>45</v>
      </c>
      <c r="X564" s="49">
        <f t="shared" si="68"/>
        <v>0</v>
      </c>
      <c r="Y564" s="43">
        <f t="shared" si="69"/>
        <v>88.4</v>
      </c>
      <c r="Z564" s="50">
        <f t="shared" si="60"/>
        <v>88</v>
      </c>
    </row>
    <row r="565" spans="1:26" x14ac:dyDescent="0.3">
      <c r="A565" s="31" t="s">
        <v>1184</v>
      </c>
      <c r="B565" s="31" t="s">
        <v>41</v>
      </c>
      <c r="C565" s="31" t="s">
        <v>1185</v>
      </c>
      <c r="D565" s="31">
        <v>54131472</v>
      </c>
      <c r="E565" s="32" t="s">
        <v>1186</v>
      </c>
      <c r="F565" s="31">
        <v>50617265</v>
      </c>
      <c r="G565" s="32" t="s">
        <v>76</v>
      </c>
      <c r="H565" s="32" t="s">
        <v>1218</v>
      </c>
      <c r="I565" s="45" t="s">
        <v>1219</v>
      </c>
      <c r="J565" s="37">
        <v>1</v>
      </c>
      <c r="K565" s="32">
        <v>0</v>
      </c>
      <c r="L565" s="32">
        <v>2</v>
      </c>
      <c r="M565" s="32">
        <v>0</v>
      </c>
      <c r="N565" s="32">
        <v>0</v>
      </c>
      <c r="O565" s="32">
        <v>3</v>
      </c>
      <c r="P565" s="45">
        <v>0</v>
      </c>
      <c r="Q565" s="37">
        <v>0</v>
      </c>
      <c r="R565" s="32">
        <v>9</v>
      </c>
      <c r="S565" s="38">
        <v>0</v>
      </c>
      <c r="T565" s="55">
        <v>0</v>
      </c>
      <c r="U565" s="125">
        <v>15.6</v>
      </c>
      <c r="V565" s="48">
        <f t="shared" si="66"/>
        <v>0</v>
      </c>
      <c r="W565" s="48">
        <f t="shared" si="67"/>
        <v>58.5</v>
      </c>
      <c r="X565" s="49">
        <f t="shared" si="68"/>
        <v>0</v>
      </c>
      <c r="Y565" s="43">
        <f t="shared" si="69"/>
        <v>74.099999999999994</v>
      </c>
      <c r="Z565" s="50">
        <f t="shared" si="60"/>
        <v>74</v>
      </c>
    </row>
    <row r="566" spans="1:26" x14ac:dyDescent="0.3">
      <c r="A566" s="31" t="s">
        <v>1184</v>
      </c>
      <c r="B566" s="31" t="s">
        <v>41</v>
      </c>
      <c r="C566" s="31" t="s">
        <v>1185</v>
      </c>
      <c r="D566" s="31">
        <v>54131472</v>
      </c>
      <c r="E566" s="32" t="s">
        <v>1186</v>
      </c>
      <c r="F566" s="31">
        <v>52827283</v>
      </c>
      <c r="G566" s="32" t="s">
        <v>63</v>
      </c>
      <c r="H566" s="32" t="s">
        <v>1220</v>
      </c>
      <c r="I566" s="45" t="s">
        <v>1221</v>
      </c>
      <c r="J566" s="37">
        <v>0</v>
      </c>
      <c r="K566" s="32">
        <v>0</v>
      </c>
      <c r="L566" s="32">
        <v>0</v>
      </c>
      <c r="M566" s="32">
        <v>0</v>
      </c>
      <c r="N566" s="32">
        <v>0</v>
      </c>
      <c r="O566" s="32">
        <v>0</v>
      </c>
      <c r="P566" s="45">
        <v>0</v>
      </c>
      <c r="Q566" s="37">
        <v>0</v>
      </c>
      <c r="R566" s="32">
        <v>0</v>
      </c>
      <c r="S566" s="38">
        <v>0</v>
      </c>
      <c r="T566" s="46">
        <f t="shared" si="65"/>
        <v>0</v>
      </c>
      <c r="U566" s="125">
        <v>0</v>
      </c>
      <c r="V566" s="48">
        <f t="shared" si="66"/>
        <v>0</v>
      </c>
      <c r="W566" s="48">
        <f t="shared" si="67"/>
        <v>0</v>
      </c>
      <c r="X566" s="49">
        <f t="shared" si="68"/>
        <v>0</v>
      </c>
      <c r="Y566" s="43">
        <f t="shared" si="69"/>
        <v>0</v>
      </c>
      <c r="Z566" s="50">
        <f t="shared" si="60"/>
        <v>0</v>
      </c>
    </row>
    <row r="567" spans="1:26" x14ac:dyDescent="0.3">
      <c r="A567" s="31" t="s">
        <v>1184</v>
      </c>
      <c r="B567" s="31" t="s">
        <v>41</v>
      </c>
      <c r="C567" s="31" t="s">
        <v>1185</v>
      </c>
      <c r="D567" s="31">
        <v>54131472</v>
      </c>
      <c r="E567" s="32" t="s">
        <v>1186</v>
      </c>
      <c r="F567" s="31">
        <v>52827704</v>
      </c>
      <c r="G567" s="32" t="s">
        <v>63</v>
      </c>
      <c r="H567" s="32" t="s">
        <v>1222</v>
      </c>
      <c r="I567" s="45" t="s">
        <v>1223</v>
      </c>
      <c r="J567" s="37">
        <v>0</v>
      </c>
      <c r="K567" s="32">
        <v>0</v>
      </c>
      <c r="L567" s="32">
        <v>0</v>
      </c>
      <c r="M567" s="32">
        <v>0</v>
      </c>
      <c r="N567" s="32">
        <v>0</v>
      </c>
      <c r="O567" s="32">
        <v>0</v>
      </c>
      <c r="P567" s="45">
        <v>0</v>
      </c>
      <c r="Q567" s="37">
        <v>0</v>
      </c>
      <c r="R567" s="32">
        <v>0</v>
      </c>
      <c r="S567" s="38">
        <v>0</v>
      </c>
      <c r="T567" s="46">
        <f t="shared" si="65"/>
        <v>0</v>
      </c>
      <c r="U567" s="125">
        <v>0</v>
      </c>
      <c r="V567" s="48">
        <f t="shared" si="66"/>
        <v>0</v>
      </c>
      <c r="W567" s="48">
        <f t="shared" si="67"/>
        <v>0</v>
      </c>
      <c r="X567" s="49">
        <f t="shared" si="68"/>
        <v>0</v>
      </c>
      <c r="Y567" s="43">
        <f t="shared" si="69"/>
        <v>0</v>
      </c>
      <c r="Z567" s="50">
        <f t="shared" si="60"/>
        <v>0</v>
      </c>
    </row>
    <row r="568" spans="1:26" x14ac:dyDescent="0.3">
      <c r="A568" s="31" t="s">
        <v>1184</v>
      </c>
      <c r="B568" s="31" t="s">
        <v>77</v>
      </c>
      <c r="C568" s="31" t="s">
        <v>1224</v>
      </c>
      <c r="D568" s="31">
        <v>37870475</v>
      </c>
      <c r="E568" s="32" t="s">
        <v>1225</v>
      </c>
      <c r="F568" s="31">
        <v>159468</v>
      </c>
      <c r="G568" s="32" t="s">
        <v>1226</v>
      </c>
      <c r="H568" s="32" t="s">
        <v>1222</v>
      </c>
      <c r="I568" s="45" t="s">
        <v>1227</v>
      </c>
      <c r="J568" s="37">
        <v>7</v>
      </c>
      <c r="K568" s="32">
        <v>0</v>
      </c>
      <c r="L568" s="32">
        <v>36</v>
      </c>
      <c r="M568" s="32">
        <v>0</v>
      </c>
      <c r="N568" s="32">
        <v>0</v>
      </c>
      <c r="O568" s="32">
        <v>17</v>
      </c>
      <c r="P568" s="45">
        <v>2</v>
      </c>
      <c r="Q568" s="37">
        <v>0</v>
      </c>
      <c r="R568" s="32">
        <v>189</v>
      </c>
      <c r="S568" s="38">
        <v>72</v>
      </c>
      <c r="T568" s="46">
        <f t="shared" si="65"/>
        <v>1206</v>
      </c>
      <c r="U568" s="125">
        <v>154</v>
      </c>
      <c r="V568" s="48">
        <f t="shared" si="66"/>
        <v>0</v>
      </c>
      <c r="W568" s="48">
        <f t="shared" si="67"/>
        <v>607.5</v>
      </c>
      <c r="X568" s="49">
        <f t="shared" si="68"/>
        <v>162</v>
      </c>
      <c r="Y568" s="43">
        <f t="shared" si="69"/>
        <v>2129.5</v>
      </c>
      <c r="Z568" s="50">
        <f t="shared" si="60"/>
        <v>2130</v>
      </c>
    </row>
    <row r="569" spans="1:26" x14ac:dyDescent="0.3">
      <c r="A569" s="31" t="s">
        <v>1184</v>
      </c>
      <c r="B569" s="31" t="s">
        <v>77</v>
      </c>
      <c r="C569" s="31" t="s">
        <v>1224</v>
      </c>
      <c r="D569" s="31">
        <v>37870475</v>
      </c>
      <c r="E569" s="32" t="s">
        <v>1225</v>
      </c>
      <c r="F569" s="31">
        <v>159476</v>
      </c>
      <c r="G569" s="32" t="s">
        <v>88</v>
      </c>
      <c r="H569" s="32" t="s">
        <v>1207</v>
      </c>
      <c r="I569" s="45" t="s">
        <v>1228</v>
      </c>
      <c r="J569" s="37">
        <v>17</v>
      </c>
      <c r="K569" s="32">
        <v>0</v>
      </c>
      <c r="L569" s="32">
        <v>65</v>
      </c>
      <c r="M569" s="32">
        <v>0</v>
      </c>
      <c r="N569" s="32">
        <v>1</v>
      </c>
      <c r="O569" s="32">
        <v>42</v>
      </c>
      <c r="P569" s="45">
        <v>2</v>
      </c>
      <c r="Q569" s="37">
        <v>0</v>
      </c>
      <c r="R569" s="32">
        <v>430</v>
      </c>
      <c r="S569" s="38">
        <v>118</v>
      </c>
      <c r="T569" s="46">
        <f t="shared" si="65"/>
        <v>2177.5</v>
      </c>
      <c r="U569" s="125">
        <v>623.9</v>
      </c>
      <c r="V569" s="48">
        <f t="shared" si="66"/>
        <v>13.5</v>
      </c>
      <c r="W569" s="48">
        <f t="shared" si="67"/>
        <v>1427</v>
      </c>
      <c r="X569" s="49">
        <f t="shared" si="68"/>
        <v>231</v>
      </c>
      <c r="Y569" s="43">
        <f t="shared" si="69"/>
        <v>4472.8999999999996</v>
      </c>
      <c r="Z569" s="50">
        <f t="shared" si="60"/>
        <v>4473</v>
      </c>
    </row>
    <row r="570" spans="1:26" x14ac:dyDescent="0.3">
      <c r="A570" s="31" t="s">
        <v>1184</v>
      </c>
      <c r="B570" s="31" t="s">
        <v>77</v>
      </c>
      <c r="C570" s="31" t="s">
        <v>1224</v>
      </c>
      <c r="D570" s="31">
        <v>37870475</v>
      </c>
      <c r="E570" s="32" t="s">
        <v>1225</v>
      </c>
      <c r="F570" s="31">
        <v>159514</v>
      </c>
      <c r="G570" s="32" t="s">
        <v>1229</v>
      </c>
      <c r="H570" s="32" t="s">
        <v>1188</v>
      </c>
      <c r="I570" s="45" t="s">
        <v>1230</v>
      </c>
      <c r="J570" s="37">
        <v>6</v>
      </c>
      <c r="K570" s="32">
        <v>0</v>
      </c>
      <c r="L570" s="32">
        <v>13</v>
      </c>
      <c r="M570" s="32">
        <v>0</v>
      </c>
      <c r="N570" s="32">
        <v>0</v>
      </c>
      <c r="O570" s="32">
        <v>13</v>
      </c>
      <c r="P570" s="45">
        <v>0</v>
      </c>
      <c r="Q570" s="37">
        <v>0</v>
      </c>
      <c r="R570" s="32">
        <v>74</v>
      </c>
      <c r="S570" s="38">
        <v>0</v>
      </c>
      <c r="T570" s="46">
        <f t="shared" si="65"/>
        <v>435.5</v>
      </c>
      <c r="U570" s="125">
        <v>65.400000000000006</v>
      </c>
      <c r="V570" s="48">
        <f t="shared" si="66"/>
        <v>0</v>
      </c>
      <c r="W570" s="48">
        <f t="shared" si="67"/>
        <v>323.5</v>
      </c>
      <c r="X570" s="49">
        <f t="shared" si="68"/>
        <v>0</v>
      </c>
      <c r="Y570" s="43">
        <f t="shared" si="69"/>
        <v>824.4</v>
      </c>
      <c r="Z570" s="50">
        <f t="shared" si="60"/>
        <v>824</v>
      </c>
    </row>
    <row r="571" spans="1:26" x14ac:dyDescent="0.3">
      <c r="A571" s="31" t="s">
        <v>1184</v>
      </c>
      <c r="B571" s="31" t="s">
        <v>77</v>
      </c>
      <c r="C571" s="31" t="s">
        <v>1224</v>
      </c>
      <c r="D571" s="31">
        <v>37870475</v>
      </c>
      <c r="E571" s="32" t="s">
        <v>1225</v>
      </c>
      <c r="F571" s="31">
        <v>160911</v>
      </c>
      <c r="G571" s="32" t="s">
        <v>1231</v>
      </c>
      <c r="H571" s="32" t="s">
        <v>267</v>
      </c>
      <c r="I571" s="45" t="s">
        <v>1232</v>
      </c>
      <c r="J571" s="37">
        <v>16</v>
      </c>
      <c r="K571" s="32">
        <v>0</v>
      </c>
      <c r="L571" s="32">
        <v>56</v>
      </c>
      <c r="M571" s="32">
        <v>0</v>
      </c>
      <c r="N571" s="32">
        <v>2</v>
      </c>
      <c r="O571" s="32">
        <v>21</v>
      </c>
      <c r="P571" s="45">
        <v>2</v>
      </c>
      <c r="Q571" s="37">
        <v>7</v>
      </c>
      <c r="R571" s="32">
        <v>379</v>
      </c>
      <c r="S571" s="38">
        <v>133</v>
      </c>
      <c r="T571" s="46">
        <f t="shared" si="65"/>
        <v>1876</v>
      </c>
      <c r="U571" s="125">
        <v>198.8</v>
      </c>
      <c r="V571" s="48">
        <f t="shared" si="66"/>
        <v>37.5</v>
      </c>
      <c r="W571" s="48">
        <f t="shared" si="67"/>
        <v>1041.5</v>
      </c>
      <c r="X571" s="49">
        <f t="shared" si="68"/>
        <v>253.5</v>
      </c>
      <c r="Y571" s="43">
        <f t="shared" si="69"/>
        <v>3407.3</v>
      </c>
      <c r="Z571" s="50">
        <f t="shared" si="60"/>
        <v>3407</v>
      </c>
    </row>
    <row r="572" spans="1:26" x14ac:dyDescent="0.3">
      <c r="A572" s="31" t="s">
        <v>1184</v>
      </c>
      <c r="B572" s="31" t="s">
        <v>77</v>
      </c>
      <c r="C572" s="31" t="s">
        <v>1224</v>
      </c>
      <c r="D572" s="31">
        <v>37870475</v>
      </c>
      <c r="E572" s="32" t="s">
        <v>1225</v>
      </c>
      <c r="F572" s="31">
        <v>160954</v>
      </c>
      <c r="G572" s="32" t="s">
        <v>1233</v>
      </c>
      <c r="H572" s="32" t="s">
        <v>1130</v>
      </c>
      <c r="I572" s="45" t="s">
        <v>1234</v>
      </c>
      <c r="J572" s="37">
        <v>15</v>
      </c>
      <c r="K572" s="32">
        <v>0</v>
      </c>
      <c r="L572" s="32">
        <v>54</v>
      </c>
      <c r="M572" s="32">
        <v>0</v>
      </c>
      <c r="N572" s="32">
        <v>3</v>
      </c>
      <c r="O572" s="32">
        <v>18</v>
      </c>
      <c r="P572" s="45">
        <v>8</v>
      </c>
      <c r="Q572" s="37">
        <v>18</v>
      </c>
      <c r="R572" s="32">
        <v>447</v>
      </c>
      <c r="S572" s="38">
        <v>213</v>
      </c>
      <c r="T572" s="46">
        <f t="shared" si="65"/>
        <v>1809</v>
      </c>
      <c r="U572" s="125">
        <v>0</v>
      </c>
      <c r="V572" s="48">
        <f t="shared" si="66"/>
        <v>67.5</v>
      </c>
      <c r="W572" s="48">
        <f t="shared" si="67"/>
        <v>1137</v>
      </c>
      <c r="X572" s="49">
        <f t="shared" si="68"/>
        <v>535.5</v>
      </c>
      <c r="Y572" s="43">
        <f t="shared" si="69"/>
        <v>3549</v>
      </c>
      <c r="Z572" s="50">
        <f t="shared" si="60"/>
        <v>3549</v>
      </c>
    </row>
    <row r="573" spans="1:26" x14ac:dyDescent="0.3">
      <c r="A573" s="31" t="s">
        <v>1184</v>
      </c>
      <c r="B573" s="31" t="s">
        <v>77</v>
      </c>
      <c r="C573" s="31" t="s">
        <v>1224</v>
      </c>
      <c r="D573" s="31">
        <v>37870475</v>
      </c>
      <c r="E573" s="32" t="s">
        <v>1225</v>
      </c>
      <c r="F573" s="31">
        <v>160962</v>
      </c>
      <c r="G573" s="32" t="s">
        <v>845</v>
      </c>
      <c r="H573" s="32" t="s">
        <v>1222</v>
      </c>
      <c r="I573" s="45" t="s">
        <v>1235</v>
      </c>
      <c r="J573" s="37">
        <v>4</v>
      </c>
      <c r="K573" s="32">
        <v>0</v>
      </c>
      <c r="L573" s="32">
        <v>4</v>
      </c>
      <c r="M573" s="32">
        <v>0</v>
      </c>
      <c r="N573" s="32">
        <v>2</v>
      </c>
      <c r="O573" s="32">
        <v>4</v>
      </c>
      <c r="P573" s="45">
        <v>0</v>
      </c>
      <c r="Q573" s="37">
        <v>11</v>
      </c>
      <c r="R573" s="32">
        <v>20</v>
      </c>
      <c r="S573" s="38">
        <v>0</v>
      </c>
      <c r="T573" s="46">
        <f t="shared" si="65"/>
        <v>134</v>
      </c>
      <c r="U573" s="125">
        <v>0</v>
      </c>
      <c r="V573" s="48">
        <f t="shared" si="66"/>
        <v>43.5</v>
      </c>
      <c r="W573" s="48">
        <f t="shared" si="67"/>
        <v>94</v>
      </c>
      <c r="X573" s="49">
        <f t="shared" si="68"/>
        <v>0</v>
      </c>
      <c r="Y573" s="43">
        <f t="shared" si="69"/>
        <v>271.5</v>
      </c>
      <c r="Z573" s="50">
        <f t="shared" si="60"/>
        <v>272</v>
      </c>
    </row>
    <row r="574" spans="1:26" x14ac:dyDescent="0.3">
      <c r="A574" s="31" t="s">
        <v>1184</v>
      </c>
      <c r="B574" s="31" t="s">
        <v>77</v>
      </c>
      <c r="C574" s="31" t="s">
        <v>1224</v>
      </c>
      <c r="D574" s="31">
        <v>37870475</v>
      </c>
      <c r="E574" s="32" t="s">
        <v>1225</v>
      </c>
      <c r="F574" s="31">
        <v>161039</v>
      </c>
      <c r="G574" s="32" t="s">
        <v>1236</v>
      </c>
      <c r="H574" s="32" t="s">
        <v>1188</v>
      </c>
      <c r="I574" s="45" t="s">
        <v>1237</v>
      </c>
      <c r="J574" s="37">
        <v>5</v>
      </c>
      <c r="K574" s="32">
        <v>0</v>
      </c>
      <c r="L574" s="32">
        <v>14</v>
      </c>
      <c r="M574" s="32">
        <v>0</v>
      </c>
      <c r="N574" s="32">
        <v>0</v>
      </c>
      <c r="O574" s="32">
        <v>5</v>
      </c>
      <c r="P574" s="45">
        <v>0</v>
      </c>
      <c r="Q574" s="37">
        <v>0</v>
      </c>
      <c r="R574" s="32">
        <v>198</v>
      </c>
      <c r="S574" s="38">
        <v>0</v>
      </c>
      <c r="T574" s="46">
        <f t="shared" si="65"/>
        <v>469</v>
      </c>
      <c r="U574" s="125">
        <v>0</v>
      </c>
      <c r="V574" s="48">
        <f t="shared" si="66"/>
        <v>0</v>
      </c>
      <c r="W574" s="48">
        <f t="shared" si="67"/>
        <v>463.5</v>
      </c>
      <c r="X574" s="49">
        <f t="shared" si="68"/>
        <v>0</v>
      </c>
      <c r="Y574" s="43">
        <f t="shared" si="69"/>
        <v>932.5</v>
      </c>
      <c r="Z574" s="50">
        <f t="shared" si="60"/>
        <v>933</v>
      </c>
    </row>
    <row r="575" spans="1:26" x14ac:dyDescent="0.3">
      <c r="A575" s="31" t="s">
        <v>1184</v>
      </c>
      <c r="B575" s="31" t="s">
        <v>77</v>
      </c>
      <c r="C575" s="31" t="s">
        <v>1224</v>
      </c>
      <c r="D575" s="31">
        <v>37870475</v>
      </c>
      <c r="E575" s="32" t="s">
        <v>1225</v>
      </c>
      <c r="F575" s="31">
        <v>161047</v>
      </c>
      <c r="G575" s="32" t="s">
        <v>47</v>
      </c>
      <c r="H575" s="32" t="s">
        <v>1207</v>
      </c>
      <c r="I575" s="45" t="s">
        <v>408</v>
      </c>
      <c r="J575" s="37">
        <v>6</v>
      </c>
      <c r="K575" s="32">
        <v>0</v>
      </c>
      <c r="L575" s="32">
        <v>15</v>
      </c>
      <c r="M575" s="32">
        <v>0</v>
      </c>
      <c r="N575" s="32">
        <v>1</v>
      </c>
      <c r="O575" s="32">
        <v>7</v>
      </c>
      <c r="P575" s="45">
        <v>1</v>
      </c>
      <c r="Q575" s="37">
        <v>15</v>
      </c>
      <c r="R575" s="32">
        <v>87</v>
      </c>
      <c r="S575" s="38">
        <v>15</v>
      </c>
      <c r="T575" s="46">
        <f t="shared" si="65"/>
        <v>502.5</v>
      </c>
      <c r="U575" s="125">
        <v>113.2</v>
      </c>
      <c r="V575" s="48">
        <f t="shared" si="66"/>
        <v>36</v>
      </c>
      <c r="W575" s="48">
        <f t="shared" si="67"/>
        <v>268.5</v>
      </c>
      <c r="X575" s="49">
        <f t="shared" si="68"/>
        <v>49.5</v>
      </c>
      <c r="Y575" s="43">
        <f t="shared" si="69"/>
        <v>969.7</v>
      </c>
      <c r="Z575" s="50">
        <f t="shared" si="60"/>
        <v>970</v>
      </c>
    </row>
    <row r="576" spans="1:26" x14ac:dyDescent="0.3">
      <c r="A576" s="31" t="s">
        <v>1184</v>
      </c>
      <c r="B576" s="31" t="s">
        <v>77</v>
      </c>
      <c r="C576" s="31" t="s">
        <v>1224</v>
      </c>
      <c r="D576" s="31">
        <v>37870475</v>
      </c>
      <c r="E576" s="32" t="s">
        <v>1225</v>
      </c>
      <c r="F576" s="31">
        <v>161098</v>
      </c>
      <c r="G576" s="32" t="s">
        <v>47</v>
      </c>
      <c r="H576" s="32" t="s">
        <v>265</v>
      </c>
      <c r="I576" s="45" t="s">
        <v>1238</v>
      </c>
      <c r="J576" s="37">
        <v>13</v>
      </c>
      <c r="K576" s="32">
        <v>0</v>
      </c>
      <c r="L576" s="32">
        <v>37</v>
      </c>
      <c r="M576" s="32">
        <v>0</v>
      </c>
      <c r="N576" s="32">
        <v>1</v>
      </c>
      <c r="O576" s="32">
        <v>12</v>
      </c>
      <c r="P576" s="45">
        <v>1</v>
      </c>
      <c r="Q576" s="37">
        <v>4</v>
      </c>
      <c r="R576" s="32">
        <v>216</v>
      </c>
      <c r="S576" s="38">
        <v>101</v>
      </c>
      <c r="T576" s="46">
        <f t="shared" si="65"/>
        <v>1239.5</v>
      </c>
      <c r="U576" s="125">
        <v>0</v>
      </c>
      <c r="V576" s="48">
        <f t="shared" si="66"/>
        <v>19.5</v>
      </c>
      <c r="W576" s="48">
        <f t="shared" si="67"/>
        <v>594</v>
      </c>
      <c r="X576" s="49">
        <f t="shared" si="68"/>
        <v>178.5</v>
      </c>
      <c r="Y576" s="43">
        <f t="shared" si="69"/>
        <v>2031.5</v>
      </c>
      <c r="Z576" s="50">
        <f t="shared" si="60"/>
        <v>2032</v>
      </c>
    </row>
    <row r="577" spans="1:26" x14ac:dyDescent="0.3">
      <c r="A577" s="31" t="s">
        <v>1184</v>
      </c>
      <c r="B577" s="31" t="s">
        <v>77</v>
      </c>
      <c r="C577" s="31" t="s">
        <v>1224</v>
      </c>
      <c r="D577" s="31">
        <v>37870475</v>
      </c>
      <c r="E577" s="32" t="s">
        <v>1225</v>
      </c>
      <c r="F577" s="31">
        <v>161101</v>
      </c>
      <c r="G577" s="32" t="s">
        <v>1239</v>
      </c>
      <c r="H577" s="32" t="s">
        <v>1190</v>
      </c>
      <c r="I577" s="45" t="s">
        <v>1240</v>
      </c>
      <c r="J577" s="37">
        <v>6</v>
      </c>
      <c r="K577" s="32">
        <v>0</v>
      </c>
      <c r="L577" s="32">
        <v>25</v>
      </c>
      <c r="M577" s="32">
        <v>0</v>
      </c>
      <c r="N577" s="32">
        <v>0</v>
      </c>
      <c r="O577" s="32">
        <v>7</v>
      </c>
      <c r="P577" s="45">
        <v>2</v>
      </c>
      <c r="Q577" s="37">
        <v>0</v>
      </c>
      <c r="R577" s="32">
        <v>123</v>
      </c>
      <c r="S577" s="38">
        <v>36</v>
      </c>
      <c r="T577" s="46">
        <f t="shared" si="65"/>
        <v>837.5</v>
      </c>
      <c r="U577" s="125">
        <v>6</v>
      </c>
      <c r="V577" s="48">
        <f t="shared" si="66"/>
        <v>0</v>
      </c>
      <c r="W577" s="48">
        <f t="shared" si="67"/>
        <v>340.5</v>
      </c>
      <c r="X577" s="49">
        <f t="shared" si="68"/>
        <v>108</v>
      </c>
      <c r="Y577" s="43">
        <f t="shared" si="69"/>
        <v>1292</v>
      </c>
      <c r="Z577" s="50">
        <f t="shared" si="60"/>
        <v>1292</v>
      </c>
    </row>
    <row r="578" spans="1:26" x14ac:dyDescent="0.3">
      <c r="A578" s="31" t="s">
        <v>1184</v>
      </c>
      <c r="B578" s="31" t="s">
        <v>77</v>
      </c>
      <c r="C578" s="31" t="s">
        <v>1224</v>
      </c>
      <c r="D578" s="31">
        <v>37870475</v>
      </c>
      <c r="E578" s="32" t="s">
        <v>1225</v>
      </c>
      <c r="F578" s="31">
        <v>161110</v>
      </c>
      <c r="G578" s="32" t="s">
        <v>47</v>
      </c>
      <c r="H578" s="32" t="s">
        <v>1190</v>
      </c>
      <c r="I578" s="45" t="s">
        <v>1241</v>
      </c>
      <c r="J578" s="37">
        <v>18</v>
      </c>
      <c r="K578" s="32">
        <v>0</v>
      </c>
      <c r="L578" s="32">
        <v>77</v>
      </c>
      <c r="M578" s="32">
        <v>0</v>
      </c>
      <c r="N578" s="32">
        <v>3</v>
      </c>
      <c r="O578" s="32">
        <v>23</v>
      </c>
      <c r="P578" s="45">
        <v>3</v>
      </c>
      <c r="Q578" s="37">
        <v>6</v>
      </c>
      <c r="R578" s="32">
        <v>522</v>
      </c>
      <c r="S578" s="38">
        <v>201</v>
      </c>
      <c r="T578" s="46">
        <f t="shared" si="65"/>
        <v>2579.5</v>
      </c>
      <c r="U578" s="125">
        <v>0</v>
      </c>
      <c r="V578" s="48">
        <f t="shared" si="66"/>
        <v>49.5</v>
      </c>
      <c r="W578" s="48">
        <f t="shared" si="67"/>
        <v>1354.5</v>
      </c>
      <c r="X578" s="49">
        <f t="shared" si="68"/>
        <v>382.5</v>
      </c>
      <c r="Y578" s="43">
        <f t="shared" si="69"/>
        <v>4366</v>
      </c>
      <c r="Z578" s="50">
        <f t="shared" si="60"/>
        <v>4366</v>
      </c>
    </row>
    <row r="579" spans="1:26" x14ac:dyDescent="0.3">
      <c r="A579" s="31" t="s">
        <v>1184</v>
      </c>
      <c r="B579" s="31" t="s">
        <v>77</v>
      </c>
      <c r="C579" s="31" t="s">
        <v>1224</v>
      </c>
      <c r="D579" s="31">
        <v>37870475</v>
      </c>
      <c r="E579" s="32" t="s">
        <v>1225</v>
      </c>
      <c r="F579" s="31">
        <v>161179</v>
      </c>
      <c r="G579" s="32" t="s">
        <v>47</v>
      </c>
      <c r="H579" s="32" t="s">
        <v>1216</v>
      </c>
      <c r="I579" s="45" t="s">
        <v>1242</v>
      </c>
      <c r="J579" s="37">
        <v>11</v>
      </c>
      <c r="K579" s="32">
        <v>0</v>
      </c>
      <c r="L579" s="32">
        <v>34</v>
      </c>
      <c r="M579" s="32">
        <v>0</v>
      </c>
      <c r="N579" s="32">
        <v>2</v>
      </c>
      <c r="O579" s="32">
        <v>14</v>
      </c>
      <c r="P579" s="45">
        <v>2</v>
      </c>
      <c r="Q579" s="37">
        <v>32</v>
      </c>
      <c r="R579" s="32">
        <v>269</v>
      </c>
      <c r="S579" s="38">
        <v>106</v>
      </c>
      <c r="T579" s="46">
        <f t="shared" si="65"/>
        <v>1139</v>
      </c>
      <c r="U579" s="125">
        <v>0</v>
      </c>
      <c r="V579" s="48">
        <f t="shared" si="66"/>
        <v>75</v>
      </c>
      <c r="W579" s="48">
        <f t="shared" si="67"/>
        <v>727</v>
      </c>
      <c r="X579" s="49">
        <f t="shared" si="68"/>
        <v>213</v>
      </c>
      <c r="Y579" s="43">
        <f t="shared" si="69"/>
        <v>2154</v>
      </c>
      <c r="Z579" s="50">
        <f t="shared" si="60"/>
        <v>2154</v>
      </c>
    </row>
    <row r="580" spans="1:26" x14ac:dyDescent="0.3">
      <c r="A580" s="31" t="s">
        <v>1184</v>
      </c>
      <c r="B580" s="31" t="s">
        <v>77</v>
      </c>
      <c r="C580" s="31" t="s">
        <v>1224</v>
      </c>
      <c r="D580" s="31">
        <v>37870475</v>
      </c>
      <c r="E580" s="32" t="s">
        <v>1225</v>
      </c>
      <c r="F580" s="31">
        <v>161217</v>
      </c>
      <c r="G580" s="32" t="s">
        <v>1243</v>
      </c>
      <c r="H580" s="32" t="s">
        <v>1205</v>
      </c>
      <c r="I580" s="45" t="s">
        <v>1244</v>
      </c>
      <c r="J580" s="37">
        <v>15</v>
      </c>
      <c r="K580" s="32">
        <v>2</v>
      </c>
      <c r="L580" s="32">
        <v>35</v>
      </c>
      <c r="M580" s="32">
        <v>0</v>
      </c>
      <c r="N580" s="32">
        <v>1</v>
      </c>
      <c r="O580" s="32">
        <v>17</v>
      </c>
      <c r="P580" s="45">
        <v>2</v>
      </c>
      <c r="Q580" s="37">
        <v>3</v>
      </c>
      <c r="R580" s="32">
        <v>151</v>
      </c>
      <c r="S580" s="38">
        <v>78</v>
      </c>
      <c r="T580" s="46">
        <f t="shared" si="65"/>
        <v>1172.5</v>
      </c>
      <c r="U580" s="125">
        <v>281.85000000000002</v>
      </c>
      <c r="V580" s="48">
        <f t="shared" si="66"/>
        <v>18</v>
      </c>
      <c r="W580" s="48">
        <f t="shared" si="67"/>
        <v>531.5</v>
      </c>
      <c r="X580" s="49">
        <f t="shared" si="68"/>
        <v>171</v>
      </c>
      <c r="Y580" s="43">
        <f t="shared" si="69"/>
        <v>2174.85</v>
      </c>
      <c r="Z580" s="50">
        <f t="shared" si="60"/>
        <v>2175</v>
      </c>
    </row>
    <row r="581" spans="1:26" x14ac:dyDescent="0.3">
      <c r="A581" s="31" t="s">
        <v>1184</v>
      </c>
      <c r="B581" s="31" t="s">
        <v>77</v>
      </c>
      <c r="C581" s="31" t="s">
        <v>1224</v>
      </c>
      <c r="D581" s="31">
        <v>37870475</v>
      </c>
      <c r="E581" s="32" t="s">
        <v>1225</v>
      </c>
      <c r="F581" s="31">
        <v>161225</v>
      </c>
      <c r="G581" s="32" t="s">
        <v>47</v>
      </c>
      <c r="H581" s="32" t="s">
        <v>1245</v>
      </c>
      <c r="I581" s="45" t="s">
        <v>1246</v>
      </c>
      <c r="J581" s="37">
        <v>5</v>
      </c>
      <c r="K581" s="32">
        <v>0</v>
      </c>
      <c r="L581" s="32">
        <v>10</v>
      </c>
      <c r="M581" s="32">
        <v>0</v>
      </c>
      <c r="N581" s="32">
        <v>0</v>
      </c>
      <c r="O581" s="32">
        <v>8</v>
      </c>
      <c r="P581" s="45">
        <v>0</v>
      </c>
      <c r="Q581" s="37">
        <v>0</v>
      </c>
      <c r="R581" s="32">
        <v>78</v>
      </c>
      <c r="S581" s="38">
        <v>0</v>
      </c>
      <c r="T581" s="46">
        <f t="shared" si="65"/>
        <v>335</v>
      </c>
      <c r="U581" s="125">
        <v>97.5</v>
      </c>
      <c r="V581" s="48">
        <f t="shared" si="66"/>
        <v>0</v>
      </c>
      <c r="W581" s="48">
        <f t="shared" si="67"/>
        <v>264</v>
      </c>
      <c r="X581" s="49">
        <f t="shared" si="68"/>
        <v>0</v>
      </c>
      <c r="Y581" s="43">
        <f t="shared" si="69"/>
        <v>696.5</v>
      </c>
      <c r="Z581" s="50">
        <f t="shared" si="60"/>
        <v>697</v>
      </c>
    </row>
    <row r="582" spans="1:26" x14ac:dyDescent="0.3">
      <c r="A582" s="31" t="s">
        <v>1184</v>
      </c>
      <c r="B582" s="31" t="s">
        <v>77</v>
      </c>
      <c r="C582" s="31" t="s">
        <v>1224</v>
      </c>
      <c r="D582" s="31">
        <v>37870475</v>
      </c>
      <c r="E582" s="32" t="s">
        <v>1225</v>
      </c>
      <c r="F582" s="31">
        <v>161233</v>
      </c>
      <c r="G582" s="32" t="s">
        <v>1247</v>
      </c>
      <c r="H582" s="32" t="s">
        <v>1213</v>
      </c>
      <c r="I582" s="45" t="s">
        <v>1228</v>
      </c>
      <c r="J582" s="37">
        <v>6</v>
      </c>
      <c r="K582" s="32">
        <v>0</v>
      </c>
      <c r="L582" s="32">
        <v>20</v>
      </c>
      <c r="M582" s="32">
        <v>0</v>
      </c>
      <c r="N582" s="32">
        <v>1</v>
      </c>
      <c r="O582" s="32">
        <v>10</v>
      </c>
      <c r="P582" s="45">
        <v>2</v>
      </c>
      <c r="Q582" s="37">
        <v>10</v>
      </c>
      <c r="R582" s="32">
        <v>83</v>
      </c>
      <c r="S582" s="38">
        <v>33</v>
      </c>
      <c r="T582" s="46">
        <f t="shared" si="65"/>
        <v>670</v>
      </c>
      <c r="U582" s="125">
        <v>0</v>
      </c>
      <c r="V582" s="48">
        <f t="shared" si="66"/>
        <v>28.5</v>
      </c>
      <c r="W582" s="48">
        <f t="shared" si="67"/>
        <v>301</v>
      </c>
      <c r="X582" s="49">
        <f t="shared" si="68"/>
        <v>103.5</v>
      </c>
      <c r="Y582" s="43">
        <f t="shared" si="69"/>
        <v>1103</v>
      </c>
      <c r="Z582" s="50">
        <f t="shared" si="60"/>
        <v>1103</v>
      </c>
    </row>
    <row r="583" spans="1:26" x14ac:dyDescent="0.3">
      <c r="A583" s="31" t="s">
        <v>1184</v>
      </c>
      <c r="B583" s="31" t="s">
        <v>77</v>
      </c>
      <c r="C583" s="31" t="s">
        <v>1224</v>
      </c>
      <c r="D583" s="31">
        <v>37870475</v>
      </c>
      <c r="E583" s="32" t="s">
        <v>1225</v>
      </c>
      <c r="F583" s="31">
        <v>161268</v>
      </c>
      <c r="G583" s="32" t="s">
        <v>1248</v>
      </c>
      <c r="H583" s="32" t="s">
        <v>1202</v>
      </c>
      <c r="I583" s="45" t="s">
        <v>1249</v>
      </c>
      <c r="J583" s="37">
        <v>7</v>
      </c>
      <c r="K583" s="32">
        <v>0</v>
      </c>
      <c r="L583" s="32">
        <v>30</v>
      </c>
      <c r="M583" s="32">
        <v>0</v>
      </c>
      <c r="N583" s="32">
        <v>3</v>
      </c>
      <c r="O583" s="32">
        <v>5</v>
      </c>
      <c r="P583" s="45">
        <v>3</v>
      </c>
      <c r="Q583" s="37">
        <v>12</v>
      </c>
      <c r="R583" s="32">
        <v>138</v>
      </c>
      <c r="S583" s="38">
        <v>142</v>
      </c>
      <c r="T583" s="46">
        <f t="shared" si="65"/>
        <v>1005</v>
      </c>
      <c r="U583" s="125">
        <v>0</v>
      </c>
      <c r="V583" s="48">
        <f t="shared" si="66"/>
        <v>58.5</v>
      </c>
      <c r="W583" s="48">
        <f t="shared" si="67"/>
        <v>343.5</v>
      </c>
      <c r="X583" s="49">
        <f t="shared" si="68"/>
        <v>294</v>
      </c>
      <c r="Y583" s="43">
        <f t="shared" si="69"/>
        <v>1701</v>
      </c>
      <c r="Z583" s="50">
        <f t="shared" si="60"/>
        <v>1701</v>
      </c>
    </row>
    <row r="584" spans="1:26" x14ac:dyDescent="0.3">
      <c r="A584" s="31" t="s">
        <v>1184</v>
      </c>
      <c r="B584" s="31" t="s">
        <v>77</v>
      </c>
      <c r="C584" s="31" t="s">
        <v>1224</v>
      </c>
      <c r="D584" s="31">
        <v>37870475</v>
      </c>
      <c r="E584" s="32" t="s">
        <v>1225</v>
      </c>
      <c r="F584" s="31">
        <v>161705</v>
      </c>
      <c r="G584" s="32" t="s">
        <v>449</v>
      </c>
      <c r="H584" s="32" t="s">
        <v>267</v>
      </c>
      <c r="I584" s="45" t="s">
        <v>1250</v>
      </c>
      <c r="J584" s="37">
        <v>19</v>
      </c>
      <c r="K584" s="32">
        <v>0</v>
      </c>
      <c r="L584" s="32">
        <v>61</v>
      </c>
      <c r="M584" s="32">
        <v>0</v>
      </c>
      <c r="N584" s="32">
        <v>2</v>
      </c>
      <c r="O584" s="32">
        <v>27</v>
      </c>
      <c r="P584" s="45">
        <v>1</v>
      </c>
      <c r="Q584" s="37">
        <v>12</v>
      </c>
      <c r="R584" s="32">
        <v>507</v>
      </c>
      <c r="S584" s="38">
        <v>186</v>
      </c>
      <c r="T584" s="46">
        <f t="shared" si="65"/>
        <v>2043.5</v>
      </c>
      <c r="U584" s="125">
        <v>0</v>
      </c>
      <c r="V584" s="48">
        <f t="shared" si="66"/>
        <v>45</v>
      </c>
      <c r="W584" s="48">
        <f t="shared" si="67"/>
        <v>1378.5</v>
      </c>
      <c r="X584" s="49">
        <f t="shared" si="68"/>
        <v>306</v>
      </c>
      <c r="Y584" s="43">
        <f t="shared" si="69"/>
        <v>3773</v>
      </c>
      <c r="Z584" s="50">
        <f t="shared" si="60"/>
        <v>3773</v>
      </c>
    </row>
    <row r="585" spans="1:26" x14ac:dyDescent="0.3">
      <c r="A585" s="31" t="s">
        <v>1184</v>
      </c>
      <c r="B585" s="31" t="s">
        <v>77</v>
      </c>
      <c r="C585" s="31" t="s">
        <v>1224</v>
      </c>
      <c r="D585" s="31">
        <v>37870475</v>
      </c>
      <c r="E585" s="32" t="s">
        <v>1225</v>
      </c>
      <c r="F585" s="31">
        <v>161721</v>
      </c>
      <c r="G585" s="32" t="s">
        <v>576</v>
      </c>
      <c r="H585" s="32" t="s">
        <v>1216</v>
      </c>
      <c r="I585" s="45" t="s">
        <v>1251</v>
      </c>
      <c r="J585" s="37">
        <v>11</v>
      </c>
      <c r="K585" s="32">
        <v>0</v>
      </c>
      <c r="L585" s="32">
        <v>39</v>
      </c>
      <c r="M585" s="32">
        <v>0</v>
      </c>
      <c r="N585" s="32">
        <v>1</v>
      </c>
      <c r="O585" s="32">
        <v>18</v>
      </c>
      <c r="P585" s="45">
        <v>1</v>
      </c>
      <c r="Q585" s="37">
        <v>8</v>
      </c>
      <c r="R585" s="32">
        <v>275</v>
      </c>
      <c r="S585" s="38">
        <v>32</v>
      </c>
      <c r="T585" s="46">
        <f t="shared" si="65"/>
        <v>1306.5</v>
      </c>
      <c r="U585" s="125">
        <v>94.5</v>
      </c>
      <c r="V585" s="48">
        <f t="shared" si="66"/>
        <v>25.5</v>
      </c>
      <c r="W585" s="48">
        <f t="shared" si="67"/>
        <v>793</v>
      </c>
      <c r="X585" s="49">
        <f t="shared" si="68"/>
        <v>75</v>
      </c>
      <c r="Y585" s="43">
        <f t="shared" si="69"/>
        <v>2294.5</v>
      </c>
      <c r="Z585" s="50">
        <f t="shared" si="60"/>
        <v>2295</v>
      </c>
    </row>
    <row r="586" spans="1:26" x14ac:dyDescent="0.3">
      <c r="A586" s="31" t="s">
        <v>1184</v>
      </c>
      <c r="B586" s="31" t="s">
        <v>77</v>
      </c>
      <c r="C586" s="31" t="s">
        <v>1224</v>
      </c>
      <c r="D586" s="31">
        <v>37870475</v>
      </c>
      <c r="E586" s="32" t="s">
        <v>1225</v>
      </c>
      <c r="F586" s="31">
        <v>161802</v>
      </c>
      <c r="G586" s="32" t="s">
        <v>1252</v>
      </c>
      <c r="H586" s="32" t="s">
        <v>265</v>
      </c>
      <c r="I586" s="45" t="s">
        <v>1253</v>
      </c>
      <c r="J586" s="37">
        <v>13</v>
      </c>
      <c r="K586" s="32">
        <v>0</v>
      </c>
      <c r="L586" s="32">
        <v>50</v>
      </c>
      <c r="M586" s="32">
        <v>0</v>
      </c>
      <c r="N586" s="32">
        <v>0</v>
      </c>
      <c r="O586" s="32">
        <v>20</v>
      </c>
      <c r="P586" s="45">
        <v>2</v>
      </c>
      <c r="Q586" s="37">
        <v>0</v>
      </c>
      <c r="R586" s="32">
        <v>326</v>
      </c>
      <c r="S586" s="38">
        <v>121</v>
      </c>
      <c r="T586" s="46">
        <f t="shared" si="65"/>
        <v>1675</v>
      </c>
      <c r="U586" s="125">
        <v>0</v>
      </c>
      <c r="V586" s="48">
        <f t="shared" si="66"/>
        <v>0</v>
      </c>
      <c r="W586" s="48">
        <f t="shared" si="67"/>
        <v>922</v>
      </c>
      <c r="X586" s="49">
        <f t="shared" si="68"/>
        <v>235.5</v>
      </c>
      <c r="Y586" s="43">
        <f t="shared" si="69"/>
        <v>2832.5</v>
      </c>
      <c r="Z586" s="50">
        <f t="shared" si="60"/>
        <v>2833</v>
      </c>
    </row>
    <row r="587" spans="1:26" x14ac:dyDescent="0.3">
      <c r="A587" s="31" t="s">
        <v>1184</v>
      </c>
      <c r="B587" s="31" t="s">
        <v>77</v>
      </c>
      <c r="C587" s="31" t="s">
        <v>1224</v>
      </c>
      <c r="D587" s="31">
        <v>37870475</v>
      </c>
      <c r="E587" s="32" t="s">
        <v>1225</v>
      </c>
      <c r="F587" s="31">
        <v>161829</v>
      </c>
      <c r="G587" s="32" t="s">
        <v>124</v>
      </c>
      <c r="H587" s="32" t="s">
        <v>1190</v>
      </c>
      <c r="I587" s="45" t="s">
        <v>1254</v>
      </c>
      <c r="J587" s="37">
        <v>5</v>
      </c>
      <c r="K587" s="32">
        <v>0</v>
      </c>
      <c r="L587" s="32">
        <v>20</v>
      </c>
      <c r="M587" s="32">
        <v>0</v>
      </c>
      <c r="N587" s="32">
        <v>0</v>
      </c>
      <c r="O587" s="32">
        <v>12</v>
      </c>
      <c r="P587" s="45">
        <v>0</v>
      </c>
      <c r="Q587" s="37">
        <v>0</v>
      </c>
      <c r="R587" s="32">
        <v>112</v>
      </c>
      <c r="S587" s="38">
        <v>0</v>
      </c>
      <c r="T587" s="46">
        <f t="shared" si="65"/>
        <v>670</v>
      </c>
      <c r="U587" s="125">
        <v>0</v>
      </c>
      <c r="V587" s="48">
        <f t="shared" si="66"/>
        <v>0</v>
      </c>
      <c r="W587" s="48">
        <f t="shared" si="67"/>
        <v>386</v>
      </c>
      <c r="X587" s="49">
        <f t="shared" si="68"/>
        <v>0</v>
      </c>
      <c r="Y587" s="43">
        <f t="shared" si="69"/>
        <v>1056</v>
      </c>
      <c r="Z587" s="50">
        <f t="shared" si="60"/>
        <v>1056</v>
      </c>
    </row>
    <row r="588" spans="1:26" x14ac:dyDescent="0.3">
      <c r="A588" s="31" t="s">
        <v>1184</v>
      </c>
      <c r="B588" s="31" t="s">
        <v>77</v>
      </c>
      <c r="C588" s="31" t="s">
        <v>1224</v>
      </c>
      <c r="D588" s="31">
        <v>37870475</v>
      </c>
      <c r="E588" s="32" t="s">
        <v>1225</v>
      </c>
      <c r="F588" s="31">
        <v>161837</v>
      </c>
      <c r="G588" s="32" t="s">
        <v>684</v>
      </c>
      <c r="H588" s="32" t="s">
        <v>1190</v>
      </c>
      <c r="I588" s="45" t="s">
        <v>1255</v>
      </c>
      <c r="J588" s="37">
        <v>8</v>
      </c>
      <c r="K588" s="32">
        <v>0</v>
      </c>
      <c r="L588" s="32">
        <v>48</v>
      </c>
      <c r="M588" s="32">
        <v>0</v>
      </c>
      <c r="N588" s="32">
        <v>0</v>
      </c>
      <c r="O588" s="32">
        <v>25</v>
      </c>
      <c r="P588" s="45">
        <v>1</v>
      </c>
      <c r="Q588" s="37">
        <v>0</v>
      </c>
      <c r="R588" s="32">
        <v>457</v>
      </c>
      <c r="S588" s="38">
        <v>81</v>
      </c>
      <c r="T588" s="46">
        <f t="shared" si="65"/>
        <v>1608</v>
      </c>
      <c r="U588" s="125">
        <v>358.4</v>
      </c>
      <c r="V588" s="48">
        <f t="shared" si="66"/>
        <v>0</v>
      </c>
      <c r="W588" s="48">
        <f t="shared" si="67"/>
        <v>1251.5</v>
      </c>
      <c r="X588" s="49">
        <f t="shared" si="68"/>
        <v>148.5</v>
      </c>
      <c r="Y588" s="43">
        <f t="shared" si="69"/>
        <v>3366.4</v>
      </c>
      <c r="Z588" s="50">
        <f t="shared" si="60"/>
        <v>3366</v>
      </c>
    </row>
    <row r="589" spans="1:26" x14ac:dyDescent="0.3">
      <c r="A589" s="31" t="s">
        <v>1184</v>
      </c>
      <c r="B589" s="31" t="s">
        <v>77</v>
      </c>
      <c r="C589" s="31" t="s">
        <v>1224</v>
      </c>
      <c r="D589" s="31">
        <v>37870475</v>
      </c>
      <c r="E589" s="32" t="s">
        <v>1225</v>
      </c>
      <c r="F589" s="31">
        <v>161845</v>
      </c>
      <c r="G589" s="32" t="s">
        <v>147</v>
      </c>
      <c r="H589" s="32" t="s">
        <v>1190</v>
      </c>
      <c r="I589" s="45" t="s">
        <v>1256</v>
      </c>
      <c r="J589" s="37">
        <v>4</v>
      </c>
      <c r="K589" s="32">
        <v>0</v>
      </c>
      <c r="L589" s="32">
        <v>24</v>
      </c>
      <c r="M589" s="32">
        <v>0</v>
      </c>
      <c r="N589" s="32">
        <v>0</v>
      </c>
      <c r="O589" s="32">
        <v>10</v>
      </c>
      <c r="P589" s="45">
        <v>0</v>
      </c>
      <c r="Q589" s="37">
        <v>0</v>
      </c>
      <c r="R589" s="32">
        <v>259</v>
      </c>
      <c r="S589" s="38">
        <v>0</v>
      </c>
      <c r="T589" s="46">
        <f t="shared" si="65"/>
        <v>804</v>
      </c>
      <c r="U589" s="125">
        <v>0</v>
      </c>
      <c r="V589" s="48">
        <f t="shared" si="66"/>
        <v>0</v>
      </c>
      <c r="W589" s="48">
        <f t="shared" si="67"/>
        <v>653</v>
      </c>
      <c r="X589" s="49">
        <f t="shared" si="68"/>
        <v>0</v>
      </c>
      <c r="Y589" s="43">
        <f t="shared" si="69"/>
        <v>1457</v>
      </c>
      <c r="Z589" s="50">
        <f t="shared" ref="Z589:Z652" si="71">ROUND(Y589,0)</f>
        <v>1457</v>
      </c>
    </row>
    <row r="590" spans="1:26" x14ac:dyDescent="0.3">
      <c r="A590" s="31" t="s">
        <v>1184</v>
      </c>
      <c r="B590" s="31" t="s">
        <v>77</v>
      </c>
      <c r="C590" s="31" t="s">
        <v>1224</v>
      </c>
      <c r="D590" s="31">
        <v>37870475</v>
      </c>
      <c r="E590" s="32" t="s">
        <v>1225</v>
      </c>
      <c r="F590" s="31">
        <v>162132</v>
      </c>
      <c r="G590" s="32" t="s">
        <v>126</v>
      </c>
      <c r="H590" s="32" t="s">
        <v>1130</v>
      </c>
      <c r="I590" s="45" t="s">
        <v>450</v>
      </c>
      <c r="J590" s="37">
        <v>7</v>
      </c>
      <c r="K590" s="32">
        <v>0</v>
      </c>
      <c r="L590" s="32">
        <v>33</v>
      </c>
      <c r="M590" s="32">
        <v>0</v>
      </c>
      <c r="N590" s="32">
        <v>1</v>
      </c>
      <c r="O590" s="32">
        <v>10</v>
      </c>
      <c r="P590" s="45">
        <v>1</v>
      </c>
      <c r="Q590" s="37">
        <v>36</v>
      </c>
      <c r="R590" s="32">
        <v>286</v>
      </c>
      <c r="S590" s="38">
        <v>40</v>
      </c>
      <c r="T590" s="46">
        <f t="shared" si="65"/>
        <v>1105.5</v>
      </c>
      <c r="U590" s="125">
        <v>107.2</v>
      </c>
      <c r="V590" s="48">
        <f t="shared" si="66"/>
        <v>67.5</v>
      </c>
      <c r="W590" s="48">
        <f t="shared" si="67"/>
        <v>707</v>
      </c>
      <c r="X590" s="49">
        <f t="shared" si="68"/>
        <v>87</v>
      </c>
      <c r="Y590" s="43">
        <f t="shared" si="69"/>
        <v>2074.1999999999998</v>
      </c>
      <c r="Z590" s="50">
        <f t="shared" si="71"/>
        <v>2074</v>
      </c>
    </row>
    <row r="591" spans="1:26" x14ac:dyDescent="0.3">
      <c r="A591" s="31" t="s">
        <v>1184</v>
      </c>
      <c r="B591" s="31" t="s">
        <v>77</v>
      </c>
      <c r="C591" s="31" t="s">
        <v>1224</v>
      </c>
      <c r="D591" s="31">
        <v>37870475</v>
      </c>
      <c r="E591" s="32" t="s">
        <v>1225</v>
      </c>
      <c r="F591" s="31">
        <v>162167</v>
      </c>
      <c r="G591" s="32" t="s">
        <v>126</v>
      </c>
      <c r="H591" s="32" t="s">
        <v>265</v>
      </c>
      <c r="I591" s="45" t="s">
        <v>1257</v>
      </c>
      <c r="J591" s="37">
        <v>9</v>
      </c>
      <c r="K591" s="32">
        <v>0</v>
      </c>
      <c r="L591" s="32">
        <v>34</v>
      </c>
      <c r="M591" s="32">
        <v>0</v>
      </c>
      <c r="N591" s="32">
        <v>1</v>
      </c>
      <c r="O591" s="32">
        <v>11</v>
      </c>
      <c r="P591" s="45">
        <v>0</v>
      </c>
      <c r="Q591" s="37">
        <v>10</v>
      </c>
      <c r="R591" s="32">
        <v>307</v>
      </c>
      <c r="S591" s="38">
        <v>0</v>
      </c>
      <c r="T591" s="46">
        <f t="shared" si="65"/>
        <v>1139</v>
      </c>
      <c r="U591" s="125">
        <v>1.5</v>
      </c>
      <c r="V591" s="48">
        <f t="shared" si="66"/>
        <v>28.5</v>
      </c>
      <c r="W591" s="48">
        <f t="shared" si="67"/>
        <v>762.5</v>
      </c>
      <c r="X591" s="49">
        <f t="shared" si="68"/>
        <v>0</v>
      </c>
      <c r="Y591" s="43">
        <f t="shared" si="69"/>
        <v>1931.5</v>
      </c>
      <c r="Z591" s="50">
        <f t="shared" si="71"/>
        <v>1932</v>
      </c>
    </row>
    <row r="592" spans="1:26" x14ac:dyDescent="0.3">
      <c r="A592" s="31" t="s">
        <v>1184</v>
      </c>
      <c r="B592" s="31" t="s">
        <v>77</v>
      </c>
      <c r="C592" s="31" t="s">
        <v>1224</v>
      </c>
      <c r="D592" s="31">
        <v>37870475</v>
      </c>
      <c r="E592" s="32" t="s">
        <v>1225</v>
      </c>
      <c r="F592" s="31">
        <v>162175</v>
      </c>
      <c r="G592" s="32" t="s">
        <v>1258</v>
      </c>
      <c r="H592" s="32" t="s">
        <v>1222</v>
      </c>
      <c r="I592" s="45" t="s">
        <v>1259</v>
      </c>
      <c r="J592" s="37">
        <v>9</v>
      </c>
      <c r="K592" s="32">
        <v>2</v>
      </c>
      <c r="L592" s="32">
        <v>30</v>
      </c>
      <c r="M592" s="32">
        <v>9</v>
      </c>
      <c r="N592" s="32">
        <v>5</v>
      </c>
      <c r="O592" s="32">
        <v>11</v>
      </c>
      <c r="P592" s="45">
        <v>1</v>
      </c>
      <c r="Q592" s="37">
        <v>96</v>
      </c>
      <c r="R592" s="32">
        <v>296</v>
      </c>
      <c r="S592" s="38">
        <v>52</v>
      </c>
      <c r="T592" s="46">
        <f t="shared" si="65"/>
        <v>1005</v>
      </c>
      <c r="U592" s="125">
        <v>247</v>
      </c>
      <c r="V592" s="48">
        <f t="shared" si="66"/>
        <v>211.5</v>
      </c>
      <c r="W592" s="48">
        <f t="shared" si="67"/>
        <v>740.5</v>
      </c>
      <c r="X592" s="49">
        <f t="shared" si="68"/>
        <v>105</v>
      </c>
      <c r="Y592" s="43">
        <f t="shared" si="69"/>
        <v>2309</v>
      </c>
      <c r="Z592" s="50">
        <f t="shared" si="71"/>
        <v>2309</v>
      </c>
    </row>
    <row r="593" spans="1:26" x14ac:dyDescent="0.3">
      <c r="A593" s="31" t="s">
        <v>1184</v>
      </c>
      <c r="B593" s="31" t="s">
        <v>77</v>
      </c>
      <c r="C593" s="31" t="s">
        <v>1224</v>
      </c>
      <c r="D593" s="31">
        <v>37870475</v>
      </c>
      <c r="E593" s="32" t="s">
        <v>1225</v>
      </c>
      <c r="F593" s="31">
        <v>162191</v>
      </c>
      <c r="G593" s="32" t="s">
        <v>156</v>
      </c>
      <c r="H593" s="32" t="s">
        <v>1190</v>
      </c>
      <c r="I593" s="45" t="s">
        <v>1260</v>
      </c>
      <c r="J593" s="37">
        <v>11</v>
      </c>
      <c r="K593" s="32">
        <v>0</v>
      </c>
      <c r="L593" s="32">
        <v>56</v>
      </c>
      <c r="M593" s="32">
        <v>0</v>
      </c>
      <c r="N593" s="32">
        <v>0</v>
      </c>
      <c r="O593" s="32">
        <v>23</v>
      </c>
      <c r="P593" s="45">
        <v>1</v>
      </c>
      <c r="Q593" s="37">
        <v>0</v>
      </c>
      <c r="R593" s="32">
        <v>445</v>
      </c>
      <c r="S593" s="38">
        <v>52</v>
      </c>
      <c r="T593" s="46">
        <f t="shared" si="65"/>
        <v>1876</v>
      </c>
      <c r="U593" s="125">
        <v>242.2</v>
      </c>
      <c r="V593" s="48">
        <f t="shared" si="66"/>
        <v>0</v>
      </c>
      <c r="W593" s="48">
        <f t="shared" si="67"/>
        <v>1200.5</v>
      </c>
      <c r="X593" s="49">
        <f t="shared" si="68"/>
        <v>105</v>
      </c>
      <c r="Y593" s="43">
        <f t="shared" si="69"/>
        <v>3423.7</v>
      </c>
      <c r="Z593" s="50">
        <f t="shared" si="71"/>
        <v>3424</v>
      </c>
    </row>
    <row r="594" spans="1:26" x14ac:dyDescent="0.3">
      <c r="A594" s="31" t="s">
        <v>1184</v>
      </c>
      <c r="B594" s="31" t="s">
        <v>77</v>
      </c>
      <c r="C594" s="31" t="s">
        <v>1224</v>
      </c>
      <c r="D594" s="31">
        <v>37870475</v>
      </c>
      <c r="E594" s="32" t="s">
        <v>1225</v>
      </c>
      <c r="F594" s="31">
        <v>162230</v>
      </c>
      <c r="G594" s="32" t="s">
        <v>126</v>
      </c>
      <c r="H594" s="32" t="s">
        <v>1202</v>
      </c>
      <c r="I594" s="45" t="s">
        <v>1261</v>
      </c>
      <c r="J594" s="37">
        <v>7</v>
      </c>
      <c r="K594" s="32">
        <v>0</v>
      </c>
      <c r="L594" s="32">
        <v>34</v>
      </c>
      <c r="M594" s="32">
        <v>0</v>
      </c>
      <c r="N594" s="32">
        <v>0</v>
      </c>
      <c r="O594" s="32">
        <v>8</v>
      </c>
      <c r="P594" s="45">
        <v>3</v>
      </c>
      <c r="Q594" s="37">
        <v>0</v>
      </c>
      <c r="R594" s="32">
        <v>327</v>
      </c>
      <c r="S594" s="38">
        <v>195</v>
      </c>
      <c r="T594" s="46">
        <f t="shared" si="65"/>
        <v>1139</v>
      </c>
      <c r="U594" s="125">
        <v>48.3</v>
      </c>
      <c r="V594" s="48">
        <f t="shared" si="66"/>
        <v>0</v>
      </c>
      <c r="W594" s="48">
        <f t="shared" si="67"/>
        <v>762</v>
      </c>
      <c r="X594" s="49">
        <f t="shared" si="68"/>
        <v>373.5</v>
      </c>
      <c r="Y594" s="43">
        <f t="shared" si="69"/>
        <v>2322.8000000000002</v>
      </c>
      <c r="Z594" s="50">
        <f t="shared" si="71"/>
        <v>2323</v>
      </c>
    </row>
    <row r="595" spans="1:26" x14ac:dyDescent="0.3">
      <c r="A595" s="31" t="s">
        <v>1184</v>
      </c>
      <c r="B595" s="31" t="s">
        <v>77</v>
      </c>
      <c r="C595" s="31" t="s">
        <v>1224</v>
      </c>
      <c r="D595" s="31">
        <v>37870475</v>
      </c>
      <c r="E595" s="32" t="s">
        <v>1225</v>
      </c>
      <c r="F595" s="31">
        <v>162825</v>
      </c>
      <c r="G595" s="32" t="s">
        <v>86</v>
      </c>
      <c r="H595" s="32" t="s">
        <v>1190</v>
      </c>
      <c r="I595" s="45" t="s">
        <v>1262</v>
      </c>
      <c r="J595" s="37">
        <v>19</v>
      </c>
      <c r="K595" s="32">
        <v>0</v>
      </c>
      <c r="L595" s="32">
        <v>75</v>
      </c>
      <c r="M595" s="32">
        <v>0</v>
      </c>
      <c r="N595" s="32">
        <v>1</v>
      </c>
      <c r="O595" s="32">
        <v>23</v>
      </c>
      <c r="P595" s="45">
        <v>2</v>
      </c>
      <c r="Q595" s="37">
        <v>20</v>
      </c>
      <c r="R595" s="32">
        <v>625</v>
      </c>
      <c r="S595" s="38">
        <v>305</v>
      </c>
      <c r="T595" s="46">
        <f t="shared" si="65"/>
        <v>2512.5</v>
      </c>
      <c r="U595" s="125">
        <v>0</v>
      </c>
      <c r="V595" s="48">
        <f t="shared" si="66"/>
        <v>43.5</v>
      </c>
      <c r="W595" s="48">
        <f t="shared" si="67"/>
        <v>1560.5</v>
      </c>
      <c r="X595" s="49">
        <f t="shared" si="68"/>
        <v>511.5</v>
      </c>
      <c r="Y595" s="43">
        <f t="shared" si="69"/>
        <v>4628</v>
      </c>
      <c r="Z595" s="50">
        <f t="shared" si="71"/>
        <v>4628</v>
      </c>
    </row>
    <row r="596" spans="1:26" x14ac:dyDescent="0.3">
      <c r="A596" s="31" t="s">
        <v>1184</v>
      </c>
      <c r="B596" s="31" t="s">
        <v>77</v>
      </c>
      <c r="C596" s="31" t="s">
        <v>1224</v>
      </c>
      <c r="D596" s="31">
        <v>37870475</v>
      </c>
      <c r="E596" s="32" t="s">
        <v>1225</v>
      </c>
      <c r="F596" s="31">
        <v>162833</v>
      </c>
      <c r="G596" s="32" t="s">
        <v>86</v>
      </c>
      <c r="H596" s="32" t="s">
        <v>1188</v>
      </c>
      <c r="I596" s="45" t="s">
        <v>1263</v>
      </c>
      <c r="J596" s="37">
        <v>10</v>
      </c>
      <c r="K596" s="32">
        <v>0</v>
      </c>
      <c r="L596" s="32">
        <v>23</v>
      </c>
      <c r="M596" s="32">
        <v>0</v>
      </c>
      <c r="N596" s="32">
        <v>4</v>
      </c>
      <c r="O596" s="32">
        <v>9</v>
      </c>
      <c r="P596" s="45">
        <v>1</v>
      </c>
      <c r="Q596" s="37">
        <v>62</v>
      </c>
      <c r="R596" s="32">
        <v>163</v>
      </c>
      <c r="S596" s="38">
        <v>39</v>
      </c>
      <c r="T596" s="46">
        <f t="shared" si="65"/>
        <v>770.5</v>
      </c>
      <c r="U596" s="125">
        <v>0</v>
      </c>
      <c r="V596" s="48">
        <f t="shared" si="66"/>
        <v>147</v>
      </c>
      <c r="W596" s="48">
        <f t="shared" si="67"/>
        <v>447.5</v>
      </c>
      <c r="X596" s="49">
        <f t="shared" si="68"/>
        <v>85.5</v>
      </c>
      <c r="Y596" s="43">
        <f t="shared" si="69"/>
        <v>1450.5</v>
      </c>
      <c r="Z596" s="50">
        <f t="shared" si="71"/>
        <v>1451</v>
      </c>
    </row>
    <row r="597" spans="1:26" x14ac:dyDescent="0.3">
      <c r="A597" s="31" t="s">
        <v>1184</v>
      </c>
      <c r="B597" s="31" t="s">
        <v>77</v>
      </c>
      <c r="C597" s="31" t="s">
        <v>1224</v>
      </c>
      <c r="D597" s="31">
        <v>37870475</v>
      </c>
      <c r="E597" s="32" t="s">
        <v>1225</v>
      </c>
      <c r="F597" s="31">
        <v>606740</v>
      </c>
      <c r="G597" s="32" t="s">
        <v>97</v>
      </c>
      <c r="H597" s="32" t="s">
        <v>1130</v>
      </c>
      <c r="I597" s="45" t="s">
        <v>1264</v>
      </c>
      <c r="J597" s="37">
        <v>9</v>
      </c>
      <c r="K597" s="32">
        <v>0</v>
      </c>
      <c r="L597" s="32">
        <v>47</v>
      </c>
      <c r="M597" s="32">
        <v>0</v>
      </c>
      <c r="N597" s="32">
        <v>1</v>
      </c>
      <c r="O597" s="32">
        <v>15</v>
      </c>
      <c r="P597" s="45">
        <v>0</v>
      </c>
      <c r="Q597" s="37">
        <v>52</v>
      </c>
      <c r="R597" s="32">
        <v>492</v>
      </c>
      <c r="S597" s="38">
        <v>0</v>
      </c>
      <c r="T597" s="46">
        <f t="shared" si="65"/>
        <v>1574.5</v>
      </c>
      <c r="U597" s="125">
        <v>1919.5</v>
      </c>
      <c r="V597" s="48">
        <f t="shared" si="66"/>
        <v>91.5</v>
      </c>
      <c r="W597" s="48">
        <f t="shared" si="67"/>
        <v>1186.5</v>
      </c>
      <c r="X597" s="49">
        <f t="shared" si="68"/>
        <v>0</v>
      </c>
      <c r="Y597" s="43">
        <f t="shared" si="69"/>
        <v>4772</v>
      </c>
      <c r="Z597" s="50">
        <f t="shared" si="71"/>
        <v>4772</v>
      </c>
    </row>
    <row r="598" spans="1:26" x14ac:dyDescent="0.3">
      <c r="A598" s="31" t="s">
        <v>1184</v>
      </c>
      <c r="B598" s="31" t="s">
        <v>77</v>
      </c>
      <c r="C598" s="31" t="s">
        <v>1224</v>
      </c>
      <c r="D598" s="31">
        <v>37870475</v>
      </c>
      <c r="E598" s="32" t="s">
        <v>1225</v>
      </c>
      <c r="F598" s="31">
        <v>606791</v>
      </c>
      <c r="G598" s="32" t="s">
        <v>97</v>
      </c>
      <c r="H598" s="32" t="s">
        <v>265</v>
      </c>
      <c r="I598" s="45" t="s">
        <v>1265</v>
      </c>
      <c r="J598" s="37">
        <v>11</v>
      </c>
      <c r="K598" s="32">
        <v>0</v>
      </c>
      <c r="L598" s="32">
        <v>49</v>
      </c>
      <c r="M598" s="32">
        <v>0</v>
      </c>
      <c r="N598" s="32">
        <v>0</v>
      </c>
      <c r="O598" s="32">
        <v>16</v>
      </c>
      <c r="P598" s="45">
        <v>3</v>
      </c>
      <c r="Q598" s="37">
        <v>0</v>
      </c>
      <c r="R598" s="32">
        <v>289</v>
      </c>
      <c r="S598" s="38">
        <v>191</v>
      </c>
      <c r="T598" s="46">
        <f t="shared" si="65"/>
        <v>1641.5</v>
      </c>
      <c r="U598" s="125">
        <v>314.10000000000002</v>
      </c>
      <c r="V598" s="48">
        <f t="shared" si="66"/>
        <v>0</v>
      </c>
      <c r="W598" s="48">
        <f t="shared" si="67"/>
        <v>794</v>
      </c>
      <c r="X598" s="49">
        <f t="shared" si="68"/>
        <v>367.5</v>
      </c>
      <c r="Y598" s="43">
        <f t="shared" si="69"/>
        <v>3117.1</v>
      </c>
      <c r="Z598" s="50">
        <f t="shared" si="71"/>
        <v>3117</v>
      </c>
    </row>
    <row r="599" spans="1:26" x14ac:dyDescent="0.3">
      <c r="A599" s="31" t="s">
        <v>1184</v>
      </c>
      <c r="B599" s="31" t="s">
        <v>77</v>
      </c>
      <c r="C599" s="31" t="s">
        <v>1224</v>
      </c>
      <c r="D599" s="31">
        <v>37870475</v>
      </c>
      <c r="E599" s="32" t="s">
        <v>1225</v>
      </c>
      <c r="F599" s="31">
        <v>606804</v>
      </c>
      <c r="G599" s="32" t="s">
        <v>97</v>
      </c>
      <c r="H599" s="32" t="s">
        <v>1190</v>
      </c>
      <c r="I599" s="45" t="s">
        <v>1266</v>
      </c>
      <c r="J599" s="37">
        <v>14</v>
      </c>
      <c r="K599" s="32">
        <v>0</v>
      </c>
      <c r="L599" s="32">
        <v>70</v>
      </c>
      <c r="M599" s="32">
        <v>0</v>
      </c>
      <c r="N599" s="32">
        <v>0</v>
      </c>
      <c r="O599" s="32">
        <v>31</v>
      </c>
      <c r="P599" s="45">
        <v>3</v>
      </c>
      <c r="Q599" s="37">
        <v>0</v>
      </c>
      <c r="R599" s="32">
        <v>639</v>
      </c>
      <c r="S599" s="38">
        <v>116</v>
      </c>
      <c r="T599" s="46">
        <f t="shared" si="65"/>
        <v>2345</v>
      </c>
      <c r="U599" s="125">
        <v>973.65</v>
      </c>
      <c r="V599" s="48">
        <f t="shared" si="66"/>
        <v>0</v>
      </c>
      <c r="W599" s="48">
        <f t="shared" si="67"/>
        <v>1696.5</v>
      </c>
      <c r="X599" s="49">
        <f t="shared" si="68"/>
        <v>255</v>
      </c>
      <c r="Y599" s="43">
        <f t="shared" si="69"/>
        <v>5270.15</v>
      </c>
      <c r="Z599" s="50">
        <f t="shared" si="71"/>
        <v>5270</v>
      </c>
    </row>
    <row r="600" spans="1:26" x14ac:dyDescent="0.3">
      <c r="A600" s="31" t="s">
        <v>1184</v>
      </c>
      <c r="B600" s="31" t="s">
        <v>77</v>
      </c>
      <c r="C600" s="31" t="s">
        <v>1224</v>
      </c>
      <c r="D600" s="31">
        <v>37870475</v>
      </c>
      <c r="E600" s="32" t="s">
        <v>1225</v>
      </c>
      <c r="F600" s="31">
        <v>617750</v>
      </c>
      <c r="G600" s="32" t="s">
        <v>400</v>
      </c>
      <c r="H600" s="32" t="s">
        <v>1130</v>
      </c>
      <c r="I600" s="45" t="s">
        <v>1267</v>
      </c>
      <c r="J600" s="37">
        <v>10</v>
      </c>
      <c r="K600" s="32">
        <v>0</v>
      </c>
      <c r="L600" s="32">
        <v>33</v>
      </c>
      <c r="M600" s="32">
        <v>0</v>
      </c>
      <c r="N600" s="32">
        <v>0</v>
      </c>
      <c r="O600" s="32">
        <v>24</v>
      </c>
      <c r="P600" s="45">
        <v>1</v>
      </c>
      <c r="Q600" s="37">
        <v>0</v>
      </c>
      <c r="R600" s="32">
        <v>329</v>
      </c>
      <c r="S600" s="38">
        <v>72</v>
      </c>
      <c r="T600" s="46">
        <f t="shared" si="65"/>
        <v>1105.5</v>
      </c>
      <c r="U600" s="125">
        <v>0</v>
      </c>
      <c r="V600" s="48">
        <f t="shared" si="66"/>
        <v>0</v>
      </c>
      <c r="W600" s="48">
        <f t="shared" si="67"/>
        <v>982</v>
      </c>
      <c r="X600" s="49">
        <f t="shared" si="68"/>
        <v>135</v>
      </c>
      <c r="Y600" s="43">
        <f t="shared" si="69"/>
        <v>2222.5</v>
      </c>
      <c r="Z600" s="50">
        <f t="shared" si="71"/>
        <v>2223</v>
      </c>
    </row>
    <row r="601" spans="1:26" x14ac:dyDescent="0.3">
      <c r="A601" s="31" t="s">
        <v>1184</v>
      </c>
      <c r="B601" s="31" t="s">
        <v>77</v>
      </c>
      <c r="C601" s="31" t="s">
        <v>1224</v>
      </c>
      <c r="D601" s="31">
        <v>37870475</v>
      </c>
      <c r="E601" s="32" t="s">
        <v>1225</v>
      </c>
      <c r="F601" s="31">
        <v>891541</v>
      </c>
      <c r="G601" s="32" t="s">
        <v>112</v>
      </c>
      <c r="H601" s="32" t="s">
        <v>265</v>
      </c>
      <c r="I601" s="45" t="s">
        <v>1268</v>
      </c>
      <c r="J601" s="37">
        <v>7</v>
      </c>
      <c r="K601" s="32">
        <v>0</v>
      </c>
      <c r="L601" s="32">
        <v>39</v>
      </c>
      <c r="M601" s="32">
        <v>0</v>
      </c>
      <c r="N601" s="32">
        <v>0</v>
      </c>
      <c r="O601" s="32">
        <v>25</v>
      </c>
      <c r="P601" s="45">
        <v>0</v>
      </c>
      <c r="Q601" s="37">
        <v>0</v>
      </c>
      <c r="R601" s="32">
        <v>383</v>
      </c>
      <c r="S601" s="38">
        <v>0</v>
      </c>
      <c r="T601" s="46">
        <f t="shared" si="65"/>
        <v>1306.5</v>
      </c>
      <c r="U601" s="125">
        <v>23.4</v>
      </c>
      <c r="V601" s="48">
        <f t="shared" si="66"/>
        <v>0</v>
      </c>
      <c r="W601" s="48">
        <f t="shared" si="67"/>
        <v>1103.5</v>
      </c>
      <c r="X601" s="49">
        <f t="shared" si="68"/>
        <v>0</v>
      </c>
      <c r="Y601" s="43">
        <f t="shared" si="69"/>
        <v>2433.4</v>
      </c>
      <c r="Z601" s="50">
        <f t="shared" si="71"/>
        <v>2433</v>
      </c>
    </row>
    <row r="602" spans="1:26" x14ac:dyDescent="0.3">
      <c r="A602" s="31" t="s">
        <v>1184</v>
      </c>
      <c r="B602" s="31" t="s">
        <v>77</v>
      </c>
      <c r="C602" s="31" t="s">
        <v>1224</v>
      </c>
      <c r="D602" s="31">
        <v>37870475</v>
      </c>
      <c r="E602" s="32" t="s">
        <v>1225</v>
      </c>
      <c r="F602" s="31">
        <v>893102</v>
      </c>
      <c r="G602" s="32" t="s">
        <v>99</v>
      </c>
      <c r="H602" s="32" t="s">
        <v>265</v>
      </c>
      <c r="I602" s="45" t="s">
        <v>1269</v>
      </c>
      <c r="J602" s="37">
        <v>3</v>
      </c>
      <c r="K602" s="32">
        <v>0</v>
      </c>
      <c r="L602" s="32">
        <v>13</v>
      </c>
      <c r="M602" s="32">
        <v>0</v>
      </c>
      <c r="N602" s="32">
        <v>0</v>
      </c>
      <c r="O602" s="32">
        <v>4</v>
      </c>
      <c r="P602" s="45">
        <v>0</v>
      </c>
      <c r="Q602" s="37">
        <v>0</v>
      </c>
      <c r="R602" s="32">
        <v>93</v>
      </c>
      <c r="S602" s="38">
        <v>0</v>
      </c>
      <c r="T602" s="46">
        <f t="shared" si="65"/>
        <v>435.5</v>
      </c>
      <c r="U602" s="125">
        <v>0</v>
      </c>
      <c r="V602" s="48">
        <f t="shared" si="66"/>
        <v>0</v>
      </c>
      <c r="W602" s="48">
        <f t="shared" si="67"/>
        <v>240</v>
      </c>
      <c r="X602" s="49">
        <f t="shared" si="68"/>
        <v>0</v>
      </c>
      <c r="Y602" s="43">
        <f t="shared" si="69"/>
        <v>675.5</v>
      </c>
      <c r="Z602" s="50">
        <f t="shared" si="71"/>
        <v>676</v>
      </c>
    </row>
    <row r="603" spans="1:26" x14ac:dyDescent="0.3">
      <c r="A603" s="31" t="s">
        <v>1184</v>
      </c>
      <c r="B603" s="31" t="s">
        <v>77</v>
      </c>
      <c r="C603" s="31" t="s">
        <v>1224</v>
      </c>
      <c r="D603" s="31">
        <v>37870475</v>
      </c>
      <c r="E603" s="32" t="s">
        <v>1225</v>
      </c>
      <c r="F603" s="31">
        <v>893251</v>
      </c>
      <c r="G603" s="32" t="s">
        <v>112</v>
      </c>
      <c r="H603" s="32" t="s">
        <v>1190</v>
      </c>
      <c r="I603" s="45" t="s">
        <v>1270</v>
      </c>
      <c r="J603" s="37">
        <v>13</v>
      </c>
      <c r="K603" s="32">
        <v>0</v>
      </c>
      <c r="L603" s="32">
        <v>69</v>
      </c>
      <c r="M603" s="32">
        <v>0</v>
      </c>
      <c r="N603" s="32">
        <v>1</v>
      </c>
      <c r="O603" s="32">
        <v>26</v>
      </c>
      <c r="P603" s="45">
        <v>2</v>
      </c>
      <c r="Q603" s="37">
        <v>60</v>
      </c>
      <c r="R603" s="32">
        <v>515</v>
      </c>
      <c r="S603" s="38">
        <v>34</v>
      </c>
      <c r="T603" s="46">
        <f t="shared" si="65"/>
        <v>2311.5</v>
      </c>
      <c r="U603" s="125">
        <v>89.6</v>
      </c>
      <c r="V603" s="48">
        <f t="shared" si="66"/>
        <v>103.5</v>
      </c>
      <c r="W603" s="48">
        <f t="shared" si="67"/>
        <v>1381</v>
      </c>
      <c r="X603" s="49">
        <f t="shared" si="68"/>
        <v>105</v>
      </c>
      <c r="Y603" s="43">
        <f t="shared" si="69"/>
        <v>3990.6</v>
      </c>
      <c r="Z603" s="50">
        <f t="shared" si="71"/>
        <v>3991</v>
      </c>
    </row>
    <row r="604" spans="1:26" x14ac:dyDescent="0.3">
      <c r="A604" s="31" t="s">
        <v>1184</v>
      </c>
      <c r="B604" s="31" t="s">
        <v>77</v>
      </c>
      <c r="C604" s="31" t="s">
        <v>1224</v>
      </c>
      <c r="D604" s="31">
        <v>37870475</v>
      </c>
      <c r="E604" s="32" t="s">
        <v>1225</v>
      </c>
      <c r="F604" s="31">
        <v>893358</v>
      </c>
      <c r="G604" s="32" t="s">
        <v>663</v>
      </c>
      <c r="H604" s="32" t="s">
        <v>1130</v>
      </c>
      <c r="I604" s="45" t="s">
        <v>1271</v>
      </c>
      <c r="J604" s="37">
        <v>7</v>
      </c>
      <c r="K604" s="32">
        <v>0</v>
      </c>
      <c r="L604" s="32">
        <v>29</v>
      </c>
      <c r="M604" s="32">
        <v>0</v>
      </c>
      <c r="N604" s="32">
        <v>2</v>
      </c>
      <c r="O604" s="32">
        <v>11</v>
      </c>
      <c r="P604" s="45">
        <v>1</v>
      </c>
      <c r="Q604" s="37">
        <v>9</v>
      </c>
      <c r="R604" s="32">
        <v>190</v>
      </c>
      <c r="S604" s="38">
        <v>133</v>
      </c>
      <c r="T604" s="46">
        <f t="shared" si="65"/>
        <v>971.5</v>
      </c>
      <c r="U604" s="125">
        <v>48.8</v>
      </c>
      <c r="V604" s="48">
        <f t="shared" si="66"/>
        <v>40.5</v>
      </c>
      <c r="W604" s="48">
        <f t="shared" si="67"/>
        <v>528.5</v>
      </c>
      <c r="X604" s="49">
        <f t="shared" si="68"/>
        <v>226.5</v>
      </c>
      <c r="Y604" s="43">
        <f t="shared" si="69"/>
        <v>1815.8</v>
      </c>
      <c r="Z604" s="50">
        <f t="shared" si="71"/>
        <v>1816</v>
      </c>
    </row>
    <row r="605" spans="1:26" x14ac:dyDescent="0.3">
      <c r="A605" s="31" t="s">
        <v>1184</v>
      </c>
      <c r="B605" s="31" t="s">
        <v>77</v>
      </c>
      <c r="C605" s="31" t="s">
        <v>1224</v>
      </c>
      <c r="D605" s="31">
        <v>37870475</v>
      </c>
      <c r="E605" s="32" t="s">
        <v>1225</v>
      </c>
      <c r="F605" s="31">
        <v>893552</v>
      </c>
      <c r="G605" s="32" t="s">
        <v>1272</v>
      </c>
      <c r="H605" s="32" t="s">
        <v>1273</v>
      </c>
      <c r="I605" s="45" t="s">
        <v>1274</v>
      </c>
      <c r="J605" s="37">
        <v>6</v>
      </c>
      <c r="K605" s="32">
        <v>0</v>
      </c>
      <c r="L605" s="32">
        <v>31</v>
      </c>
      <c r="M605" s="32">
        <v>0</v>
      </c>
      <c r="N605" s="32">
        <v>1</v>
      </c>
      <c r="O605" s="32">
        <v>11</v>
      </c>
      <c r="P605" s="45">
        <v>1</v>
      </c>
      <c r="Q605" s="37">
        <v>8</v>
      </c>
      <c r="R605" s="32">
        <v>157</v>
      </c>
      <c r="S605" s="38">
        <v>57</v>
      </c>
      <c r="T605" s="46">
        <f t="shared" ref="T605:T668" si="72">$T$1*L605</f>
        <v>1038.5</v>
      </c>
      <c r="U605" s="125">
        <v>16.75</v>
      </c>
      <c r="V605" s="48">
        <f t="shared" ref="V605:V668" si="73">$U$1*N605+$V$1*Q605</f>
        <v>25.5</v>
      </c>
      <c r="W605" s="48">
        <f t="shared" ref="W605:W668" si="74">$U$1*O605+$W$1*R605</f>
        <v>462.5</v>
      </c>
      <c r="X605" s="49">
        <f t="shared" ref="X605:X668" si="75">$X$1*P605+$V$1*S605</f>
        <v>112.5</v>
      </c>
      <c r="Y605" s="43">
        <f t="shared" ref="Y605:Y668" si="76">T605+U605+V605+W605+X605</f>
        <v>1655.75</v>
      </c>
      <c r="Z605" s="50">
        <f t="shared" si="71"/>
        <v>1656</v>
      </c>
    </row>
    <row r="606" spans="1:26" x14ac:dyDescent="0.3">
      <c r="A606" s="31" t="s">
        <v>1184</v>
      </c>
      <c r="B606" s="31" t="s">
        <v>77</v>
      </c>
      <c r="C606" s="31" t="s">
        <v>1224</v>
      </c>
      <c r="D606" s="31">
        <v>37870475</v>
      </c>
      <c r="E606" s="32" t="s">
        <v>1225</v>
      </c>
      <c r="F606" s="31">
        <v>893692</v>
      </c>
      <c r="G606" s="32" t="s">
        <v>1275</v>
      </c>
      <c r="H606" s="32" t="s">
        <v>1213</v>
      </c>
      <c r="I606" s="45" t="s">
        <v>1276</v>
      </c>
      <c r="J606" s="37">
        <v>11</v>
      </c>
      <c r="K606" s="32">
        <v>3</v>
      </c>
      <c r="L606" s="32">
        <v>34</v>
      </c>
      <c r="M606" s="32">
        <v>6</v>
      </c>
      <c r="N606" s="32">
        <v>6</v>
      </c>
      <c r="O606" s="32">
        <v>23</v>
      </c>
      <c r="P606" s="45">
        <v>1</v>
      </c>
      <c r="Q606" s="37">
        <v>38</v>
      </c>
      <c r="R606" s="32">
        <v>236</v>
      </c>
      <c r="S606" s="38">
        <v>33</v>
      </c>
      <c r="T606" s="46">
        <f t="shared" si="72"/>
        <v>1139</v>
      </c>
      <c r="U606" s="125">
        <v>0</v>
      </c>
      <c r="V606" s="48">
        <f t="shared" si="73"/>
        <v>138</v>
      </c>
      <c r="W606" s="48">
        <f t="shared" si="74"/>
        <v>782.5</v>
      </c>
      <c r="X606" s="49">
        <f t="shared" si="75"/>
        <v>76.5</v>
      </c>
      <c r="Y606" s="43">
        <f t="shared" si="76"/>
        <v>2136</v>
      </c>
      <c r="Z606" s="50">
        <f t="shared" si="71"/>
        <v>2136</v>
      </c>
    </row>
    <row r="607" spans="1:26" x14ac:dyDescent="0.3">
      <c r="A607" s="31" t="s">
        <v>1184</v>
      </c>
      <c r="B607" s="31" t="s">
        <v>77</v>
      </c>
      <c r="C607" s="31" t="s">
        <v>1224</v>
      </c>
      <c r="D607" s="31">
        <v>37870475</v>
      </c>
      <c r="E607" s="32" t="s">
        <v>1225</v>
      </c>
      <c r="F607" s="31">
        <v>17050405</v>
      </c>
      <c r="G607" s="32" t="s">
        <v>112</v>
      </c>
      <c r="H607" s="32" t="s">
        <v>1205</v>
      </c>
      <c r="I607" s="45" t="s">
        <v>1277</v>
      </c>
      <c r="J607" s="37">
        <v>4</v>
      </c>
      <c r="K607" s="32">
        <v>0</v>
      </c>
      <c r="L607" s="32">
        <v>10</v>
      </c>
      <c r="M607" s="32">
        <v>0</v>
      </c>
      <c r="N607" s="32">
        <v>3</v>
      </c>
      <c r="O607" s="32">
        <v>7</v>
      </c>
      <c r="P607" s="45">
        <v>0</v>
      </c>
      <c r="Q607" s="37">
        <v>24</v>
      </c>
      <c r="R607" s="32">
        <v>47</v>
      </c>
      <c r="S607" s="38">
        <v>0</v>
      </c>
      <c r="T607" s="46">
        <f t="shared" si="72"/>
        <v>335</v>
      </c>
      <c r="U607" s="125">
        <v>0</v>
      </c>
      <c r="V607" s="48">
        <f t="shared" si="73"/>
        <v>76.5</v>
      </c>
      <c r="W607" s="48">
        <f t="shared" si="74"/>
        <v>188.5</v>
      </c>
      <c r="X607" s="49">
        <f t="shared" si="75"/>
        <v>0</v>
      </c>
      <c r="Y607" s="43">
        <f t="shared" si="76"/>
        <v>600</v>
      </c>
      <c r="Z607" s="50">
        <f t="shared" si="71"/>
        <v>600</v>
      </c>
    </row>
    <row r="608" spans="1:26" x14ac:dyDescent="0.3">
      <c r="A608" s="31" t="s">
        <v>1184</v>
      </c>
      <c r="B608" s="31" t="s">
        <v>77</v>
      </c>
      <c r="C608" s="31" t="s">
        <v>1224</v>
      </c>
      <c r="D608" s="31">
        <v>37870475</v>
      </c>
      <c r="E608" s="32" t="s">
        <v>1225</v>
      </c>
      <c r="F608" s="31">
        <v>17078393</v>
      </c>
      <c r="G608" s="32" t="s">
        <v>156</v>
      </c>
      <c r="H608" s="32" t="s">
        <v>1130</v>
      </c>
      <c r="I608" s="45" t="s">
        <v>1278</v>
      </c>
      <c r="J608" s="37">
        <v>5</v>
      </c>
      <c r="K608" s="32">
        <v>0</v>
      </c>
      <c r="L608" s="32">
        <v>13</v>
      </c>
      <c r="M608" s="32">
        <v>0</v>
      </c>
      <c r="N608" s="32">
        <v>0</v>
      </c>
      <c r="O608" s="32">
        <v>10</v>
      </c>
      <c r="P608" s="45">
        <v>0</v>
      </c>
      <c r="Q608" s="37">
        <v>0</v>
      </c>
      <c r="R608" s="32">
        <v>116</v>
      </c>
      <c r="S608" s="38">
        <v>0</v>
      </c>
      <c r="T608" s="46">
        <f t="shared" si="72"/>
        <v>435.5</v>
      </c>
      <c r="U608" s="125">
        <v>147.25</v>
      </c>
      <c r="V608" s="48">
        <f t="shared" si="73"/>
        <v>0</v>
      </c>
      <c r="W608" s="48">
        <f t="shared" si="74"/>
        <v>367</v>
      </c>
      <c r="X608" s="49">
        <f t="shared" si="75"/>
        <v>0</v>
      </c>
      <c r="Y608" s="43">
        <f t="shared" si="76"/>
        <v>949.75</v>
      </c>
      <c r="Z608" s="50">
        <f t="shared" si="71"/>
        <v>950</v>
      </c>
    </row>
    <row r="609" spans="1:26" x14ac:dyDescent="0.3">
      <c r="A609" s="31" t="s">
        <v>1184</v>
      </c>
      <c r="B609" s="31" t="s">
        <v>77</v>
      </c>
      <c r="C609" s="31" t="s">
        <v>1224</v>
      </c>
      <c r="D609" s="31">
        <v>37870475</v>
      </c>
      <c r="E609" s="32" t="s">
        <v>1225</v>
      </c>
      <c r="F609" s="31">
        <v>17078440</v>
      </c>
      <c r="G609" s="32" t="s">
        <v>160</v>
      </c>
      <c r="H609" s="32" t="s">
        <v>1190</v>
      </c>
      <c r="I609" s="45" t="s">
        <v>1279</v>
      </c>
      <c r="J609" s="37">
        <v>2</v>
      </c>
      <c r="K609" s="32">
        <v>0</v>
      </c>
      <c r="L609" s="32">
        <v>11</v>
      </c>
      <c r="M609" s="32">
        <v>0</v>
      </c>
      <c r="N609" s="32">
        <v>0</v>
      </c>
      <c r="O609" s="32">
        <v>2</v>
      </c>
      <c r="P609" s="45">
        <v>0</v>
      </c>
      <c r="Q609" s="37">
        <v>0</v>
      </c>
      <c r="R609" s="32">
        <v>122</v>
      </c>
      <c r="S609" s="38">
        <v>0</v>
      </c>
      <c r="T609" s="46">
        <f t="shared" si="72"/>
        <v>368.5</v>
      </c>
      <c r="U609" s="125">
        <v>0</v>
      </c>
      <c r="V609" s="48">
        <f t="shared" si="73"/>
        <v>0</v>
      </c>
      <c r="W609" s="48">
        <f t="shared" si="74"/>
        <v>271</v>
      </c>
      <c r="X609" s="49">
        <f t="shared" si="75"/>
        <v>0</v>
      </c>
      <c r="Y609" s="43">
        <f t="shared" si="76"/>
        <v>639.5</v>
      </c>
      <c r="Z609" s="50">
        <f t="shared" si="71"/>
        <v>640</v>
      </c>
    </row>
    <row r="610" spans="1:26" x14ac:dyDescent="0.3">
      <c r="A610" s="31" t="s">
        <v>1184</v>
      </c>
      <c r="B610" s="31" t="s">
        <v>77</v>
      </c>
      <c r="C610" s="31" t="s">
        <v>1224</v>
      </c>
      <c r="D610" s="31">
        <v>37870475</v>
      </c>
      <c r="E610" s="32" t="s">
        <v>1225</v>
      </c>
      <c r="F610" s="31">
        <v>17078466</v>
      </c>
      <c r="G610" s="32" t="s">
        <v>122</v>
      </c>
      <c r="H610" s="32" t="s">
        <v>1190</v>
      </c>
      <c r="I610" s="45" t="s">
        <v>1280</v>
      </c>
      <c r="J610" s="37">
        <v>9</v>
      </c>
      <c r="K610" s="32">
        <v>0</v>
      </c>
      <c r="L610" s="32">
        <v>34</v>
      </c>
      <c r="M610" s="32">
        <v>0</v>
      </c>
      <c r="N610" s="32">
        <v>0</v>
      </c>
      <c r="O610" s="32">
        <v>22</v>
      </c>
      <c r="P610" s="45">
        <v>0</v>
      </c>
      <c r="Q610" s="37">
        <v>0</v>
      </c>
      <c r="R610" s="32">
        <v>367</v>
      </c>
      <c r="S610" s="38">
        <v>0</v>
      </c>
      <c r="T610" s="46">
        <f t="shared" si="72"/>
        <v>1139</v>
      </c>
      <c r="U610" s="125">
        <v>561.59</v>
      </c>
      <c r="V610" s="48">
        <f t="shared" si="73"/>
        <v>0</v>
      </c>
      <c r="W610" s="48">
        <f t="shared" si="74"/>
        <v>1031</v>
      </c>
      <c r="X610" s="49">
        <f t="shared" si="75"/>
        <v>0</v>
      </c>
      <c r="Y610" s="43">
        <f t="shared" si="76"/>
        <v>2731.59</v>
      </c>
      <c r="Z610" s="50">
        <f t="shared" si="71"/>
        <v>2732</v>
      </c>
    </row>
    <row r="611" spans="1:26" x14ac:dyDescent="0.3">
      <c r="A611" s="31" t="s">
        <v>1184</v>
      </c>
      <c r="B611" s="31" t="s">
        <v>77</v>
      </c>
      <c r="C611" s="31" t="s">
        <v>1224</v>
      </c>
      <c r="D611" s="31">
        <v>37870475</v>
      </c>
      <c r="E611" s="32" t="s">
        <v>1225</v>
      </c>
      <c r="F611" s="31">
        <v>17078482</v>
      </c>
      <c r="G611" s="32" t="s">
        <v>750</v>
      </c>
      <c r="H611" s="32" t="s">
        <v>1190</v>
      </c>
      <c r="I611" s="45" t="s">
        <v>1281</v>
      </c>
      <c r="J611" s="37">
        <v>12</v>
      </c>
      <c r="K611" s="32">
        <v>0</v>
      </c>
      <c r="L611" s="32">
        <v>48</v>
      </c>
      <c r="M611" s="32">
        <v>0</v>
      </c>
      <c r="N611" s="32">
        <v>1</v>
      </c>
      <c r="O611" s="32">
        <v>15</v>
      </c>
      <c r="P611" s="45">
        <v>2</v>
      </c>
      <c r="Q611" s="37">
        <v>1</v>
      </c>
      <c r="R611" s="32">
        <v>407</v>
      </c>
      <c r="S611" s="38">
        <v>243</v>
      </c>
      <c r="T611" s="46">
        <f t="shared" si="72"/>
        <v>1608</v>
      </c>
      <c r="U611" s="125">
        <v>58.44</v>
      </c>
      <c r="V611" s="48">
        <f t="shared" si="73"/>
        <v>15</v>
      </c>
      <c r="W611" s="48">
        <f t="shared" si="74"/>
        <v>1016.5</v>
      </c>
      <c r="X611" s="49">
        <f t="shared" si="75"/>
        <v>418.5</v>
      </c>
      <c r="Y611" s="43">
        <f t="shared" si="76"/>
        <v>3116.44</v>
      </c>
      <c r="Z611" s="50">
        <f t="shared" si="71"/>
        <v>3116</v>
      </c>
    </row>
    <row r="612" spans="1:26" x14ac:dyDescent="0.3">
      <c r="A612" s="31" t="s">
        <v>1184</v>
      </c>
      <c r="B612" s="31" t="s">
        <v>77</v>
      </c>
      <c r="C612" s="31" t="s">
        <v>1224</v>
      </c>
      <c r="D612" s="31">
        <v>37870475</v>
      </c>
      <c r="E612" s="32" t="s">
        <v>1225</v>
      </c>
      <c r="F612" s="31">
        <v>36155667</v>
      </c>
      <c r="G612" s="32" t="s">
        <v>122</v>
      </c>
      <c r="H612" s="32" t="s">
        <v>1222</v>
      </c>
      <c r="I612" s="45" t="s">
        <v>1282</v>
      </c>
      <c r="J612" s="37">
        <v>7</v>
      </c>
      <c r="K612" s="32">
        <v>0</v>
      </c>
      <c r="L612" s="32">
        <v>13</v>
      </c>
      <c r="M612" s="32">
        <v>0</v>
      </c>
      <c r="N612" s="32">
        <v>0</v>
      </c>
      <c r="O612" s="32">
        <v>11</v>
      </c>
      <c r="P612" s="45">
        <v>0</v>
      </c>
      <c r="Q612" s="37">
        <v>0</v>
      </c>
      <c r="R612" s="32">
        <v>93</v>
      </c>
      <c r="S612" s="38">
        <v>0</v>
      </c>
      <c r="T612" s="46">
        <f t="shared" si="72"/>
        <v>435.5</v>
      </c>
      <c r="U612" s="125">
        <v>43.95</v>
      </c>
      <c r="V612" s="48">
        <f t="shared" si="73"/>
        <v>0</v>
      </c>
      <c r="W612" s="48">
        <f t="shared" si="74"/>
        <v>334.5</v>
      </c>
      <c r="X612" s="49">
        <f t="shared" si="75"/>
        <v>0</v>
      </c>
      <c r="Y612" s="43">
        <f t="shared" si="76"/>
        <v>813.95</v>
      </c>
      <c r="Z612" s="50">
        <f t="shared" si="71"/>
        <v>814</v>
      </c>
    </row>
    <row r="613" spans="1:26" x14ac:dyDescent="0.3">
      <c r="A613" s="31" t="s">
        <v>1184</v>
      </c>
      <c r="B613" s="31" t="s">
        <v>77</v>
      </c>
      <c r="C613" s="31" t="s">
        <v>1224</v>
      </c>
      <c r="D613" s="31">
        <v>37870475</v>
      </c>
      <c r="E613" s="32" t="s">
        <v>1225</v>
      </c>
      <c r="F613" s="31">
        <v>36155993</v>
      </c>
      <c r="G613" s="32" t="s">
        <v>1283</v>
      </c>
      <c r="H613" s="32" t="s">
        <v>267</v>
      </c>
      <c r="I613" s="45" t="s">
        <v>1284</v>
      </c>
      <c r="J613" s="37">
        <v>12</v>
      </c>
      <c r="K613" s="32">
        <v>2</v>
      </c>
      <c r="L613" s="32">
        <v>33</v>
      </c>
      <c r="M613" s="32">
        <v>2</v>
      </c>
      <c r="N613" s="32">
        <v>4</v>
      </c>
      <c r="O613" s="32">
        <v>23</v>
      </c>
      <c r="P613" s="45">
        <v>0</v>
      </c>
      <c r="Q613" s="37">
        <v>38</v>
      </c>
      <c r="R613" s="32">
        <v>208</v>
      </c>
      <c r="S613" s="38">
        <v>0</v>
      </c>
      <c r="T613" s="46">
        <f t="shared" si="72"/>
        <v>1105.5</v>
      </c>
      <c r="U613" s="125">
        <v>0</v>
      </c>
      <c r="V613" s="48">
        <f t="shared" si="73"/>
        <v>111</v>
      </c>
      <c r="W613" s="48">
        <f t="shared" si="74"/>
        <v>726.5</v>
      </c>
      <c r="X613" s="49">
        <f t="shared" si="75"/>
        <v>0</v>
      </c>
      <c r="Y613" s="43">
        <f t="shared" si="76"/>
        <v>1943</v>
      </c>
      <c r="Z613" s="50">
        <f t="shared" si="71"/>
        <v>1943</v>
      </c>
    </row>
    <row r="614" spans="1:26" x14ac:dyDescent="0.3">
      <c r="A614" s="31" t="s">
        <v>1184</v>
      </c>
      <c r="B614" s="31" t="s">
        <v>77</v>
      </c>
      <c r="C614" s="31" t="s">
        <v>1224</v>
      </c>
      <c r="D614" s="31">
        <v>37870475</v>
      </c>
      <c r="E614" s="32" t="s">
        <v>1225</v>
      </c>
      <c r="F614" s="31">
        <v>37878247</v>
      </c>
      <c r="G614" s="32" t="s">
        <v>564</v>
      </c>
      <c r="H614" s="32" t="s">
        <v>1216</v>
      </c>
      <c r="I614" s="45" t="s">
        <v>1285</v>
      </c>
      <c r="J614" s="37">
        <v>4</v>
      </c>
      <c r="K614" s="32">
        <v>2</v>
      </c>
      <c r="L614" s="32">
        <v>16</v>
      </c>
      <c r="M614" s="32">
        <v>6</v>
      </c>
      <c r="N614" s="32">
        <v>2</v>
      </c>
      <c r="O614" s="32">
        <v>8</v>
      </c>
      <c r="P614" s="45">
        <v>0</v>
      </c>
      <c r="Q614" s="37">
        <v>31</v>
      </c>
      <c r="R614" s="32">
        <v>148</v>
      </c>
      <c r="S614" s="38">
        <v>0</v>
      </c>
      <c r="T614" s="46">
        <f t="shared" si="72"/>
        <v>536</v>
      </c>
      <c r="U614" s="125">
        <v>258.60000000000002</v>
      </c>
      <c r="V614" s="48">
        <f t="shared" si="73"/>
        <v>73.5</v>
      </c>
      <c r="W614" s="48">
        <f t="shared" si="74"/>
        <v>404</v>
      </c>
      <c r="X614" s="49">
        <f t="shared" si="75"/>
        <v>0</v>
      </c>
      <c r="Y614" s="43">
        <f t="shared" si="76"/>
        <v>1272.0999999999999</v>
      </c>
      <c r="Z614" s="50">
        <f t="shared" si="71"/>
        <v>1272</v>
      </c>
    </row>
    <row r="615" spans="1:26" x14ac:dyDescent="0.3">
      <c r="A615" s="31" t="s">
        <v>1184</v>
      </c>
      <c r="B615" s="31" t="s">
        <v>77</v>
      </c>
      <c r="C615" s="31" t="s">
        <v>1224</v>
      </c>
      <c r="D615" s="31">
        <v>37870475</v>
      </c>
      <c r="E615" s="32" t="s">
        <v>1225</v>
      </c>
      <c r="F615" s="31">
        <v>37880012</v>
      </c>
      <c r="G615" s="32" t="s">
        <v>564</v>
      </c>
      <c r="H615" s="32" t="s">
        <v>1222</v>
      </c>
      <c r="I615" s="45" t="s">
        <v>1286</v>
      </c>
      <c r="J615" s="37">
        <v>17</v>
      </c>
      <c r="K615" s="32">
        <v>0</v>
      </c>
      <c r="L615" s="32">
        <v>77</v>
      </c>
      <c r="M615" s="32">
        <v>0</v>
      </c>
      <c r="N615" s="32">
        <v>0</v>
      </c>
      <c r="O615" s="32">
        <v>40</v>
      </c>
      <c r="P615" s="45">
        <v>3</v>
      </c>
      <c r="Q615" s="37">
        <v>0</v>
      </c>
      <c r="R615" s="32">
        <v>464</v>
      </c>
      <c r="S615" s="38">
        <v>139</v>
      </c>
      <c r="T615" s="46">
        <f t="shared" si="72"/>
        <v>2579.5</v>
      </c>
      <c r="U615" s="125">
        <v>697.6</v>
      </c>
      <c r="V615" s="48">
        <f t="shared" si="73"/>
        <v>0</v>
      </c>
      <c r="W615" s="48">
        <f t="shared" si="74"/>
        <v>1468</v>
      </c>
      <c r="X615" s="49">
        <f t="shared" si="75"/>
        <v>289.5</v>
      </c>
      <c r="Y615" s="43">
        <f t="shared" si="76"/>
        <v>5034.6000000000004</v>
      </c>
      <c r="Z615" s="50">
        <f t="shared" si="71"/>
        <v>5035</v>
      </c>
    </row>
    <row r="616" spans="1:26" x14ac:dyDescent="0.3">
      <c r="A616" s="31" t="s">
        <v>1184</v>
      </c>
      <c r="B616" s="31" t="s">
        <v>77</v>
      </c>
      <c r="C616" s="31" t="s">
        <v>1224</v>
      </c>
      <c r="D616" s="31">
        <v>37870475</v>
      </c>
      <c r="E616" s="32" t="s">
        <v>1225</v>
      </c>
      <c r="F616" s="31">
        <v>37880080</v>
      </c>
      <c r="G616" s="32" t="s">
        <v>696</v>
      </c>
      <c r="H616" s="32" t="s">
        <v>1190</v>
      </c>
      <c r="I616" s="45" t="s">
        <v>1287</v>
      </c>
      <c r="J616" s="37">
        <v>4</v>
      </c>
      <c r="K616" s="32">
        <v>0</v>
      </c>
      <c r="L616" s="32">
        <v>25</v>
      </c>
      <c r="M616" s="32">
        <v>0</v>
      </c>
      <c r="N616" s="32">
        <v>0</v>
      </c>
      <c r="O616" s="32">
        <v>7</v>
      </c>
      <c r="P616" s="45">
        <v>1</v>
      </c>
      <c r="Q616" s="37">
        <v>0</v>
      </c>
      <c r="R616" s="32">
        <v>128</v>
      </c>
      <c r="S616" s="38">
        <v>33</v>
      </c>
      <c r="T616" s="46">
        <f t="shared" si="72"/>
        <v>837.5</v>
      </c>
      <c r="U616" s="125">
        <v>21.28</v>
      </c>
      <c r="V616" s="48">
        <f t="shared" si="73"/>
        <v>0</v>
      </c>
      <c r="W616" s="48">
        <f t="shared" si="74"/>
        <v>350.5</v>
      </c>
      <c r="X616" s="49">
        <f t="shared" si="75"/>
        <v>76.5</v>
      </c>
      <c r="Y616" s="43">
        <f t="shared" si="76"/>
        <v>1285.78</v>
      </c>
      <c r="Z616" s="50">
        <f t="shared" si="71"/>
        <v>1286</v>
      </c>
    </row>
    <row r="617" spans="1:26" x14ac:dyDescent="0.3">
      <c r="A617" s="31" t="s">
        <v>1184</v>
      </c>
      <c r="B617" s="31" t="s">
        <v>77</v>
      </c>
      <c r="C617" s="31" t="s">
        <v>1224</v>
      </c>
      <c r="D617" s="31">
        <v>37870475</v>
      </c>
      <c r="E617" s="32" t="s">
        <v>1225</v>
      </c>
      <c r="F617" s="31">
        <v>37942484</v>
      </c>
      <c r="G617" s="32" t="s">
        <v>112</v>
      </c>
      <c r="H617" s="32" t="s">
        <v>1130</v>
      </c>
      <c r="I617" s="45" t="s">
        <v>1288</v>
      </c>
      <c r="J617" s="37">
        <v>8</v>
      </c>
      <c r="K617" s="32">
        <v>0</v>
      </c>
      <c r="L617" s="32">
        <v>24</v>
      </c>
      <c r="M617" s="32">
        <v>0</v>
      </c>
      <c r="N617" s="32">
        <v>2</v>
      </c>
      <c r="O617" s="32">
        <v>7</v>
      </c>
      <c r="P617" s="45">
        <v>0</v>
      </c>
      <c r="Q617" s="37">
        <v>33</v>
      </c>
      <c r="R617" s="32">
        <v>258</v>
      </c>
      <c r="S617" s="38">
        <v>0</v>
      </c>
      <c r="T617" s="46">
        <f t="shared" si="72"/>
        <v>804</v>
      </c>
      <c r="U617" s="125">
        <v>0</v>
      </c>
      <c r="V617" s="48">
        <f t="shared" si="73"/>
        <v>76.5</v>
      </c>
      <c r="W617" s="48">
        <f t="shared" si="74"/>
        <v>610.5</v>
      </c>
      <c r="X617" s="49">
        <f t="shared" si="75"/>
        <v>0</v>
      </c>
      <c r="Y617" s="43">
        <f t="shared" si="76"/>
        <v>1491</v>
      </c>
      <c r="Z617" s="50">
        <f t="shared" si="71"/>
        <v>1491</v>
      </c>
    </row>
    <row r="618" spans="1:26" x14ac:dyDescent="0.3">
      <c r="A618" s="31" t="s">
        <v>1184</v>
      </c>
      <c r="B618" s="31" t="s">
        <v>77</v>
      </c>
      <c r="C618" s="31" t="s">
        <v>1224</v>
      </c>
      <c r="D618" s="31">
        <v>37870475</v>
      </c>
      <c r="E618" s="32" t="s">
        <v>1225</v>
      </c>
      <c r="F618" s="31">
        <v>37942492</v>
      </c>
      <c r="G618" s="32" t="s">
        <v>723</v>
      </c>
      <c r="H618" s="32" t="s">
        <v>1202</v>
      </c>
      <c r="I618" s="45" t="s">
        <v>1289</v>
      </c>
      <c r="J618" s="37">
        <v>10</v>
      </c>
      <c r="K618" s="32">
        <v>0</v>
      </c>
      <c r="L618" s="32">
        <v>17</v>
      </c>
      <c r="M618" s="32">
        <v>0</v>
      </c>
      <c r="N618" s="32">
        <v>8</v>
      </c>
      <c r="O618" s="32">
        <v>12</v>
      </c>
      <c r="P618" s="45">
        <v>0</v>
      </c>
      <c r="Q618" s="37">
        <v>106</v>
      </c>
      <c r="R618" s="32">
        <v>207</v>
      </c>
      <c r="S618" s="38">
        <v>0</v>
      </c>
      <c r="T618" s="46">
        <f t="shared" si="72"/>
        <v>569.5</v>
      </c>
      <c r="U618" s="125">
        <v>26.8</v>
      </c>
      <c r="V618" s="48">
        <f t="shared" si="73"/>
        <v>267</v>
      </c>
      <c r="W618" s="48">
        <f t="shared" si="74"/>
        <v>576</v>
      </c>
      <c r="X618" s="49">
        <f t="shared" si="75"/>
        <v>0</v>
      </c>
      <c r="Y618" s="43">
        <f t="shared" si="76"/>
        <v>1439.3</v>
      </c>
      <c r="Z618" s="50">
        <f t="shared" si="71"/>
        <v>1439</v>
      </c>
    </row>
    <row r="619" spans="1:26" x14ac:dyDescent="0.3">
      <c r="A619" s="31" t="s">
        <v>1184</v>
      </c>
      <c r="B619" s="31" t="s">
        <v>77</v>
      </c>
      <c r="C619" s="31" t="s">
        <v>1224</v>
      </c>
      <c r="D619" s="31">
        <v>37870475</v>
      </c>
      <c r="E619" s="32" t="s">
        <v>1225</v>
      </c>
      <c r="F619" s="31">
        <v>37946765</v>
      </c>
      <c r="G619" s="32" t="s">
        <v>63</v>
      </c>
      <c r="H619" s="32" t="s">
        <v>1190</v>
      </c>
      <c r="I619" s="45" t="s">
        <v>1290</v>
      </c>
      <c r="J619" s="37">
        <v>9</v>
      </c>
      <c r="K619" s="32">
        <v>4</v>
      </c>
      <c r="L619" s="32">
        <v>44</v>
      </c>
      <c r="M619" s="32">
        <v>22</v>
      </c>
      <c r="N619" s="32">
        <v>8</v>
      </c>
      <c r="O619" s="32">
        <v>19</v>
      </c>
      <c r="P619" s="45">
        <v>1</v>
      </c>
      <c r="Q619" s="37">
        <v>204</v>
      </c>
      <c r="R619" s="32">
        <v>458</v>
      </c>
      <c r="S619" s="38">
        <v>26</v>
      </c>
      <c r="T619" s="46">
        <f t="shared" si="72"/>
        <v>1474</v>
      </c>
      <c r="U619" s="125">
        <v>0</v>
      </c>
      <c r="V619" s="48">
        <f t="shared" si="73"/>
        <v>414</v>
      </c>
      <c r="W619" s="48">
        <f t="shared" si="74"/>
        <v>1172.5</v>
      </c>
      <c r="X619" s="49">
        <f t="shared" si="75"/>
        <v>66</v>
      </c>
      <c r="Y619" s="43">
        <f t="shared" si="76"/>
        <v>3126.5</v>
      </c>
      <c r="Z619" s="50">
        <f t="shared" si="71"/>
        <v>3127</v>
      </c>
    </row>
    <row r="620" spans="1:26" x14ac:dyDescent="0.3">
      <c r="A620" s="31" t="s">
        <v>1184</v>
      </c>
      <c r="B620" s="31" t="s">
        <v>77</v>
      </c>
      <c r="C620" s="31" t="s">
        <v>1224</v>
      </c>
      <c r="D620" s="31">
        <v>37870475</v>
      </c>
      <c r="E620" s="32" t="s">
        <v>1225</v>
      </c>
      <c r="F620" s="31">
        <v>37946773</v>
      </c>
      <c r="G620" s="32" t="s">
        <v>564</v>
      </c>
      <c r="H620" s="32" t="s">
        <v>1202</v>
      </c>
      <c r="I620" s="45" t="s">
        <v>1291</v>
      </c>
      <c r="J620" s="37">
        <v>12</v>
      </c>
      <c r="K620" s="32">
        <v>0</v>
      </c>
      <c r="L620" s="32">
        <v>40</v>
      </c>
      <c r="M620" s="32">
        <v>0</v>
      </c>
      <c r="N620" s="32">
        <v>0</v>
      </c>
      <c r="O620" s="32">
        <v>20</v>
      </c>
      <c r="P620" s="45">
        <v>1</v>
      </c>
      <c r="Q620" s="37">
        <v>0</v>
      </c>
      <c r="R620" s="32">
        <v>301</v>
      </c>
      <c r="S620" s="38">
        <v>53</v>
      </c>
      <c r="T620" s="46">
        <f t="shared" si="72"/>
        <v>1340</v>
      </c>
      <c r="U620" s="125">
        <v>132</v>
      </c>
      <c r="V620" s="48">
        <f t="shared" si="73"/>
        <v>0</v>
      </c>
      <c r="W620" s="48">
        <f t="shared" si="74"/>
        <v>872</v>
      </c>
      <c r="X620" s="49">
        <f t="shared" si="75"/>
        <v>106.5</v>
      </c>
      <c r="Y620" s="43">
        <f t="shared" si="76"/>
        <v>2450.5</v>
      </c>
      <c r="Z620" s="50">
        <f t="shared" si="71"/>
        <v>2451</v>
      </c>
    </row>
    <row r="621" spans="1:26" x14ac:dyDescent="0.3">
      <c r="A621" s="31" t="s">
        <v>1184</v>
      </c>
      <c r="B621" s="31" t="s">
        <v>77</v>
      </c>
      <c r="C621" s="31" t="s">
        <v>1224</v>
      </c>
      <c r="D621" s="31">
        <v>37870475</v>
      </c>
      <c r="E621" s="32" t="s">
        <v>1225</v>
      </c>
      <c r="F621" s="31">
        <v>37947541</v>
      </c>
      <c r="G621" s="32" t="s">
        <v>1292</v>
      </c>
      <c r="H621" s="32" t="s">
        <v>1293</v>
      </c>
      <c r="I621" s="45" t="s">
        <v>1294</v>
      </c>
      <c r="J621" s="37">
        <v>13</v>
      </c>
      <c r="K621" s="32">
        <v>0</v>
      </c>
      <c r="L621" s="32">
        <v>60</v>
      </c>
      <c r="M621" s="32">
        <v>0</v>
      </c>
      <c r="N621" s="32">
        <v>0</v>
      </c>
      <c r="O621" s="32">
        <v>16</v>
      </c>
      <c r="P621" s="45">
        <v>2</v>
      </c>
      <c r="Q621" s="37">
        <v>0</v>
      </c>
      <c r="R621" s="32">
        <v>464</v>
      </c>
      <c r="S621" s="38">
        <v>95</v>
      </c>
      <c r="T621" s="46">
        <f t="shared" si="72"/>
        <v>2010</v>
      </c>
      <c r="U621" s="125">
        <v>304.2</v>
      </c>
      <c r="V621" s="48">
        <f t="shared" si="73"/>
        <v>0</v>
      </c>
      <c r="W621" s="48">
        <f t="shared" si="74"/>
        <v>1144</v>
      </c>
      <c r="X621" s="49">
        <f t="shared" si="75"/>
        <v>196.5</v>
      </c>
      <c r="Y621" s="43">
        <f t="shared" si="76"/>
        <v>3654.7</v>
      </c>
      <c r="Z621" s="50">
        <f t="shared" si="71"/>
        <v>3655</v>
      </c>
    </row>
    <row r="622" spans="1:26" x14ac:dyDescent="0.3">
      <c r="A622" s="31" t="s">
        <v>1184</v>
      </c>
      <c r="B622" s="31" t="s">
        <v>77</v>
      </c>
      <c r="C622" s="31" t="s">
        <v>1224</v>
      </c>
      <c r="D622" s="31">
        <v>37870475</v>
      </c>
      <c r="E622" s="32" t="s">
        <v>1225</v>
      </c>
      <c r="F622" s="31">
        <v>37947915</v>
      </c>
      <c r="G622" s="32" t="s">
        <v>99</v>
      </c>
      <c r="H622" s="32" t="s">
        <v>1245</v>
      </c>
      <c r="I622" s="45" t="s">
        <v>1295</v>
      </c>
      <c r="J622" s="37">
        <v>6</v>
      </c>
      <c r="K622" s="32">
        <v>2</v>
      </c>
      <c r="L622" s="32">
        <v>14</v>
      </c>
      <c r="M622" s="32">
        <v>5</v>
      </c>
      <c r="N622" s="32">
        <v>2</v>
      </c>
      <c r="O622" s="32">
        <v>9</v>
      </c>
      <c r="P622" s="45">
        <v>1</v>
      </c>
      <c r="Q622" s="37">
        <v>47</v>
      </c>
      <c r="R622" s="32">
        <v>89</v>
      </c>
      <c r="S622" s="38">
        <v>9</v>
      </c>
      <c r="T622" s="46">
        <f t="shared" si="72"/>
        <v>469</v>
      </c>
      <c r="U622" s="125">
        <v>55.2</v>
      </c>
      <c r="V622" s="48">
        <f t="shared" si="73"/>
        <v>97.5</v>
      </c>
      <c r="W622" s="48">
        <f t="shared" si="74"/>
        <v>299.5</v>
      </c>
      <c r="X622" s="49">
        <f t="shared" si="75"/>
        <v>40.5</v>
      </c>
      <c r="Y622" s="43">
        <f t="shared" si="76"/>
        <v>961.7</v>
      </c>
      <c r="Z622" s="50">
        <f t="shared" si="71"/>
        <v>962</v>
      </c>
    </row>
    <row r="623" spans="1:26" x14ac:dyDescent="0.3">
      <c r="A623" s="31" t="s">
        <v>1184</v>
      </c>
      <c r="B623" s="31" t="s">
        <v>77</v>
      </c>
      <c r="C623" s="31" t="s">
        <v>1224</v>
      </c>
      <c r="D623" s="31">
        <v>37870475</v>
      </c>
      <c r="E623" s="32" t="s">
        <v>1225</v>
      </c>
      <c r="F623" s="31">
        <v>37947923</v>
      </c>
      <c r="G623" s="32" t="s">
        <v>1296</v>
      </c>
      <c r="H623" s="32" t="s">
        <v>1190</v>
      </c>
      <c r="I623" s="45" t="s">
        <v>1297</v>
      </c>
      <c r="J623" s="37">
        <v>8</v>
      </c>
      <c r="K623" s="32">
        <v>0</v>
      </c>
      <c r="L623" s="32">
        <v>34</v>
      </c>
      <c r="M623" s="32">
        <v>0</v>
      </c>
      <c r="N623" s="32">
        <v>1</v>
      </c>
      <c r="O623" s="32">
        <v>10</v>
      </c>
      <c r="P623" s="45">
        <v>1</v>
      </c>
      <c r="Q623" s="37">
        <v>13</v>
      </c>
      <c r="R623" s="32">
        <v>337</v>
      </c>
      <c r="S623" s="38">
        <v>100</v>
      </c>
      <c r="T623" s="46">
        <f t="shared" si="72"/>
        <v>1139</v>
      </c>
      <c r="U623" s="125">
        <v>0</v>
      </c>
      <c r="V623" s="48">
        <f t="shared" si="73"/>
        <v>33</v>
      </c>
      <c r="W623" s="48">
        <f t="shared" si="74"/>
        <v>809</v>
      </c>
      <c r="X623" s="49">
        <f t="shared" si="75"/>
        <v>177</v>
      </c>
      <c r="Y623" s="43">
        <f t="shared" si="76"/>
        <v>2158</v>
      </c>
      <c r="Z623" s="50">
        <f t="shared" si="71"/>
        <v>2158</v>
      </c>
    </row>
    <row r="624" spans="1:26" x14ac:dyDescent="0.3">
      <c r="A624" s="31" t="s">
        <v>1184</v>
      </c>
      <c r="B624" s="31" t="s">
        <v>77</v>
      </c>
      <c r="C624" s="31" t="s">
        <v>1224</v>
      </c>
      <c r="D624" s="31">
        <v>37870475</v>
      </c>
      <c r="E624" s="32" t="s">
        <v>1225</v>
      </c>
      <c r="F624" s="31">
        <v>37947931</v>
      </c>
      <c r="G624" s="32" t="s">
        <v>63</v>
      </c>
      <c r="H624" s="32" t="s">
        <v>1213</v>
      </c>
      <c r="I624" s="45" t="s">
        <v>1298</v>
      </c>
      <c r="J624" s="37">
        <v>4</v>
      </c>
      <c r="K624" s="32">
        <v>0</v>
      </c>
      <c r="L624" s="32">
        <v>10</v>
      </c>
      <c r="M624" s="32">
        <v>0</v>
      </c>
      <c r="N624" s="32">
        <v>1</v>
      </c>
      <c r="O624" s="32">
        <v>7</v>
      </c>
      <c r="P624" s="45">
        <v>0</v>
      </c>
      <c r="Q624" s="37">
        <v>13</v>
      </c>
      <c r="R624" s="32">
        <v>77</v>
      </c>
      <c r="S624" s="38">
        <v>0</v>
      </c>
      <c r="T624" s="46">
        <f t="shared" si="72"/>
        <v>335</v>
      </c>
      <c r="U624" s="125">
        <v>0</v>
      </c>
      <c r="V624" s="48">
        <f t="shared" si="73"/>
        <v>33</v>
      </c>
      <c r="W624" s="48">
        <f t="shared" si="74"/>
        <v>248.5</v>
      </c>
      <c r="X624" s="49">
        <f t="shared" si="75"/>
        <v>0</v>
      </c>
      <c r="Y624" s="43">
        <f t="shared" si="76"/>
        <v>616.5</v>
      </c>
      <c r="Z624" s="50">
        <f t="shared" si="71"/>
        <v>617</v>
      </c>
    </row>
    <row r="625" spans="1:26" x14ac:dyDescent="0.3">
      <c r="A625" s="31" t="s">
        <v>1184</v>
      </c>
      <c r="B625" s="31" t="s">
        <v>77</v>
      </c>
      <c r="C625" s="31" t="s">
        <v>1224</v>
      </c>
      <c r="D625" s="31">
        <v>37870475</v>
      </c>
      <c r="E625" s="32" t="s">
        <v>1225</v>
      </c>
      <c r="F625" s="31">
        <v>42035261</v>
      </c>
      <c r="G625" s="32" t="s">
        <v>1299</v>
      </c>
      <c r="H625" s="32" t="s">
        <v>267</v>
      </c>
      <c r="I625" s="45" t="s">
        <v>1300</v>
      </c>
      <c r="J625" s="37">
        <v>11</v>
      </c>
      <c r="K625" s="32">
        <v>0</v>
      </c>
      <c r="L625" s="32">
        <v>30</v>
      </c>
      <c r="M625" s="32">
        <v>0</v>
      </c>
      <c r="N625" s="32">
        <v>2</v>
      </c>
      <c r="O625" s="32">
        <v>17</v>
      </c>
      <c r="P625" s="45">
        <v>0</v>
      </c>
      <c r="Q625" s="37">
        <v>7</v>
      </c>
      <c r="R625" s="32">
        <v>261</v>
      </c>
      <c r="S625" s="38">
        <v>0</v>
      </c>
      <c r="T625" s="46">
        <f t="shared" si="72"/>
        <v>1005</v>
      </c>
      <c r="U625" s="125">
        <v>0</v>
      </c>
      <c r="V625" s="48">
        <f t="shared" si="73"/>
        <v>37.5</v>
      </c>
      <c r="W625" s="48">
        <f t="shared" si="74"/>
        <v>751.5</v>
      </c>
      <c r="X625" s="49">
        <f t="shared" si="75"/>
        <v>0</v>
      </c>
      <c r="Y625" s="43">
        <f t="shared" si="76"/>
        <v>1794</v>
      </c>
      <c r="Z625" s="50">
        <f t="shared" si="71"/>
        <v>1794</v>
      </c>
    </row>
    <row r="626" spans="1:26" x14ac:dyDescent="0.3">
      <c r="A626" s="31" t="s">
        <v>1184</v>
      </c>
      <c r="B626" s="31" t="s">
        <v>77</v>
      </c>
      <c r="C626" s="31" t="s">
        <v>1224</v>
      </c>
      <c r="D626" s="31">
        <v>37870475</v>
      </c>
      <c r="E626" s="32" t="s">
        <v>1225</v>
      </c>
      <c r="F626" s="31">
        <v>42076439</v>
      </c>
      <c r="G626" s="32" t="s">
        <v>63</v>
      </c>
      <c r="H626" s="32" t="s">
        <v>1301</v>
      </c>
      <c r="I626" s="45" t="s">
        <v>1302</v>
      </c>
      <c r="J626" s="37">
        <v>1</v>
      </c>
      <c r="K626" s="32">
        <v>0</v>
      </c>
      <c r="L626" s="32">
        <v>1</v>
      </c>
      <c r="M626" s="32">
        <v>0</v>
      </c>
      <c r="N626" s="32">
        <v>0</v>
      </c>
      <c r="O626" s="32">
        <v>1</v>
      </c>
      <c r="P626" s="45">
        <v>0</v>
      </c>
      <c r="Q626" s="37">
        <v>0</v>
      </c>
      <c r="R626" s="32">
        <v>5</v>
      </c>
      <c r="S626" s="38">
        <v>0</v>
      </c>
      <c r="T626" s="46">
        <f t="shared" si="72"/>
        <v>33.5</v>
      </c>
      <c r="U626" s="125">
        <v>16</v>
      </c>
      <c r="V626" s="48">
        <f t="shared" si="73"/>
        <v>0</v>
      </c>
      <c r="W626" s="48">
        <f t="shared" si="74"/>
        <v>23.5</v>
      </c>
      <c r="X626" s="49">
        <f t="shared" si="75"/>
        <v>0</v>
      </c>
      <c r="Y626" s="43">
        <f t="shared" si="76"/>
        <v>73</v>
      </c>
      <c r="Z626" s="50">
        <f t="shared" si="71"/>
        <v>73</v>
      </c>
    </row>
    <row r="627" spans="1:26" x14ac:dyDescent="0.3">
      <c r="A627" s="31" t="s">
        <v>1184</v>
      </c>
      <c r="B627" s="31" t="s">
        <v>77</v>
      </c>
      <c r="C627" s="31" t="s">
        <v>1224</v>
      </c>
      <c r="D627" s="31">
        <v>37870475</v>
      </c>
      <c r="E627" s="32" t="s">
        <v>1225</v>
      </c>
      <c r="F627" s="31">
        <v>42077133</v>
      </c>
      <c r="G627" s="32" t="s">
        <v>1303</v>
      </c>
      <c r="H627" s="32" t="s">
        <v>265</v>
      </c>
      <c r="I627" s="45" t="s">
        <v>1304</v>
      </c>
      <c r="J627" s="37">
        <v>8</v>
      </c>
      <c r="K627" s="32">
        <v>0</v>
      </c>
      <c r="L627" s="32">
        <v>36</v>
      </c>
      <c r="M627" s="32">
        <v>0</v>
      </c>
      <c r="N627" s="32">
        <v>0</v>
      </c>
      <c r="O627" s="32">
        <v>15</v>
      </c>
      <c r="P627" s="45">
        <v>1</v>
      </c>
      <c r="Q627" s="37">
        <v>0</v>
      </c>
      <c r="R627" s="32">
        <v>241</v>
      </c>
      <c r="S627" s="38">
        <v>57</v>
      </c>
      <c r="T627" s="46">
        <f t="shared" si="72"/>
        <v>1206</v>
      </c>
      <c r="U627" s="125">
        <v>135</v>
      </c>
      <c r="V627" s="48">
        <f t="shared" si="73"/>
        <v>0</v>
      </c>
      <c r="W627" s="48">
        <f t="shared" si="74"/>
        <v>684.5</v>
      </c>
      <c r="X627" s="49">
        <f t="shared" si="75"/>
        <v>112.5</v>
      </c>
      <c r="Y627" s="43">
        <f t="shared" si="76"/>
        <v>2138</v>
      </c>
      <c r="Z627" s="50">
        <f t="shared" si="71"/>
        <v>2138</v>
      </c>
    </row>
    <row r="628" spans="1:26" x14ac:dyDescent="0.3">
      <c r="A628" s="31" t="s">
        <v>1184</v>
      </c>
      <c r="B628" s="31" t="s">
        <v>77</v>
      </c>
      <c r="C628" s="31" t="s">
        <v>1224</v>
      </c>
      <c r="D628" s="31">
        <v>37870475</v>
      </c>
      <c r="E628" s="32" t="s">
        <v>1225</v>
      </c>
      <c r="F628" s="31">
        <v>42077150</v>
      </c>
      <c r="G628" s="32" t="s">
        <v>63</v>
      </c>
      <c r="H628" s="32" t="s">
        <v>267</v>
      </c>
      <c r="I628" s="45" t="s">
        <v>1305</v>
      </c>
      <c r="J628" s="37">
        <v>8</v>
      </c>
      <c r="K628" s="32">
        <v>0</v>
      </c>
      <c r="L628" s="32">
        <v>20</v>
      </c>
      <c r="M628" s="32">
        <v>0</v>
      </c>
      <c r="N628" s="32">
        <v>2</v>
      </c>
      <c r="O628" s="32">
        <v>7</v>
      </c>
      <c r="P628" s="45">
        <v>1</v>
      </c>
      <c r="Q628" s="37">
        <v>20</v>
      </c>
      <c r="R628" s="32">
        <v>156</v>
      </c>
      <c r="S628" s="38">
        <v>26</v>
      </c>
      <c r="T628" s="46">
        <f t="shared" si="72"/>
        <v>670</v>
      </c>
      <c r="U628" s="125">
        <v>0</v>
      </c>
      <c r="V628" s="48">
        <f t="shared" si="73"/>
        <v>57</v>
      </c>
      <c r="W628" s="48">
        <f t="shared" si="74"/>
        <v>406.5</v>
      </c>
      <c r="X628" s="49">
        <f t="shared" si="75"/>
        <v>66</v>
      </c>
      <c r="Y628" s="43">
        <f t="shared" si="76"/>
        <v>1199.5</v>
      </c>
      <c r="Z628" s="50">
        <f t="shared" si="71"/>
        <v>1200</v>
      </c>
    </row>
    <row r="629" spans="1:26" x14ac:dyDescent="0.3">
      <c r="A629" s="31" t="s">
        <v>1184</v>
      </c>
      <c r="B629" s="31" t="s">
        <v>77</v>
      </c>
      <c r="C629" s="31" t="s">
        <v>1224</v>
      </c>
      <c r="D629" s="31">
        <v>37870475</v>
      </c>
      <c r="E629" s="32" t="s">
        <v>1225</v>
      </c>
      <c r="F629" s="31">
        <v>42383153</v>
      </c>
      <c r="G629" s="32" t="s">
        <v>63</v>
      </c>
      <c r="H629" s="32" t="s">
        <v>1163</v>
      </c>
      <c r="I629" s="45" t="s">
        <v>1306</v>
      </c>
      <c r="J629" s="37">
        <v>11</v>
      </c>
      <c r="K629" s="32">
        <v>0</v>
      </c>
      <c r="L629" s="32">
        <v>39</v>
      </c>
      <c r="M629" s="32">
        <v>0</v>
      </c>
      <c r="N629" s="32">
        <v>0</v>
      </c>
      <c r="O629" s="32">
        <v>21</v>
      </c>
      <c r="P629" s="45">
        <v>1</v>
      </c>
      <c r="Q629" s="37">
        <v>0</v>
      </c>
      <c r="R629" s="32">
        <v>242</v>
      </c>
      <c r="S629" s="38">
        <v>38</v>
      </c>
      <c r="T629" s="46">
        <f t="shared" si="72"/>
        <v>1306.5</v>
      </c>
      <c r="U629" s="125">
        <v>203.2</v>
      </c>
      <c r="V629" s="48">
        <f t="shared" si="73"/>
        <v>0</v>
      </c>
      <c r="W629" s="48">
        <f t="shared" si="74"/>
        <v>767.5</v>
      </c>
      <c r="X629" s="49">
        <f t="shared" si="75"/>
        <v>84</v>
      </c>
      <c r="Y629" s="43">
        <f t="shared" si="76"/>
        <v>2361.1999999999998</v>
      </c>
      <c r="Z629" s="50">
        <f t="shared" si="71"/>
        <v>2361</v>
      </c>
    </row>
    <row r="630" spans="1:26" x14ac:dyDescent="0.3">
      <c r="A630" s="31" t="s">
        <v>1184</v>
      </c>
      <c r="B630" s="31" t="s">
        <v>77</v>
      </c>
      <c r="C630" s="31" t="s">
        <v>1224</v>
      </c>
      <c r="D630" s="31">
        <v>37870475</v>
      </c>
      <c r="E630" s="32" t="s">
        <v>1225</v>
      </c>
      <c r="F630" s="31">
        <v>51896109</v>
      </c>
      <c r="G630" s="32" t="s">
        <v>877</v>
      </c>
      <c r="H630" s="32" t="s">
        <v>1190</v>
      </c>
      <c r="I630" s="45" t="s">
        <v>1307</v>
      </c>
      <c r="J630" s="37">
        <v>8</v>
      </c>
      <c r="K630" s="32">
        <v>0</v>
      </c>
      <c r="L630" s="32">
        <v>30</v>
      </c>
      <c r="M630" s="32">
        <v>0</v>
      </c>
      <c r="N630" s="32">
        <v>0</v>
      </c>
      <c r="O630" s="32">
        <v>15</v>
      </c>
      <c r="P630" s="45">
        <v>0</v>
      </c>
      <c r="Q630" s="37">
        <v>0</v>
      </c>
      <c r="R630" s="32">
        <v>214</v>
      </c>
      <c r="S630" s="38">
        <v>0</v>
      </c>
      <c r="T630" s="46">
        <f t="shared" si="72"/>
        <v>1005</v>
      </c>
      <c r="U630" s="125">
        <v>169.1</v>
      </c>
      <c r="V630" s="48">
        <f t="shared" si="73"/>
        <v>0</v>
      </c>
      <c r="W630" s="48">
        <f t="shared" si="74"/>
        <v>630.5</v>
      </c>
      <c r="X630" s="49">
        <f t="shared" si="75"/>
        <v>0</v>
      </c>
      <c r="Y630" s="43">
        <f t="shared" si="76"/>
        <v>1804.6</v>
      </c>
      <c r="Z630" s="50">
        <f t="shared" si="71"/>
        <v>1805</v>
      </c>
    </row>
    <row r="631" spans="1:26" x14ac:dyDescent="0.3">
      <c r="A631" s="31" t="s">
        <v>1184</v>
      </c>
      <c r="B631" s="31" t="s">
        <v>77</v>
      </c>
      <c r="C631" s="31" t="s">
        <v>1224</v>
      </c>
      <c r="D631" s="31">
        <v>37870475</v>
      </c>
      <c r="E631" s="32" t="s">
        <v>1225</v>
      </c>
      <c r="F631" s="31">
        <v>52439534</v>
      </c>
      <c r="G631" s="32" t="s">
        <v>587</v>
      </c>
      <c r="H631" s="32" t="s">
        <v>265</v>
      </c>
      <c r="I631" s="45" t="s">
        <v>1308</v>
      </c>
      <c r="J631" s="37">
        <v>6</v>
      </c>
      <c r="K631" s="32">
        <v>0</v>
      </c>
      <c r="L631" s="32">
        <v>13</v>
      </c>
      <c r="M631" s="32">
        <v>0</v>
      </c>
      <c r="N631" s="32">
        <v>1</v>
      </c>
      <c r="O631" s="32">
        <v>9</v>
      </c>
      <c r="P631" s="45">
        <v>0</v>
      </c>
      <c r="Q631" s="37">
        <v>10</v>
      </c>
      <c r="R631" s="32">
        <v>128</v>
      </c>
      <c r="S631" s="38">
        <v>0</v>
      </c>
      <c r="T631" s="46">
        <f t="shared" si="72"/>
        <v>435.5</v>
      </c>
      <c r="U631" s="125">
        <v>0</v>
      </c>
      <c r="V631" s="48">
        <f t="shared" si="73"/>
        <v>28.5</v>
      </c>
      <c r="W631" s="48">
        <f t="shared" si="74"/>
        <v>377.5</v>
      </c>
      <c r="X631" s="49">
        <f t="shared" si="75"/>
        <v>0</v>
      </c>
      <c r="Y631" s="43">
        <f t="shared" si="76"/>
        <v>841.5</v>
      </c>
      <c r="Z631" s="50">
        <f t="shared" si="71"/>
        <v>842</v>
      </c>
    </row>
    <row r="632" spans="1:26" x14ac:dyDescent="0.3">
      <c r="A632" s="31" t="s">
        <v>1184</v>
      </c>
      <c r="B632" s="31" t="s">
        <v>77</v>
      </c>
      <c r="C632" s="31" t="s">
        <v>1224</v>
      </c>
      <c r="D632" s="31">
        <v>37870475</v>
      </c>
      <c r="E632" s="32" t="s">
        <v>1225</v>
      </c>
      <c r="F632" s="31">
        <v>52915654</v>
      </c>
      <c r="G632" s="32" t="s">
        <v>122</v>
      </c>
      <c r="H632" s="32" t="s">
        <v>1213</v>
      </c>
      <c r="I632" s="45" t="s">
        <v>1309</v>
      </c>
      <c r="J632" s="37">
        <v>4</v>
      </c>
      <c r="K632" s="32">
        <v>0</v>
      </c>
      <c r="L632" s="32">
        <v>6</v>
      </c>
      <c r="M632" s="32">
        <v>0</v>
      </c>
      <c r="N632" s="32">
        <v>0</v>
      </c>
      <c r="O632" s="32">
        <v>8</v>
      </c>
      <c r="P632" s="45">
        <v>0</v>
      </c>
      <c r="Q632" s="37">
        <v>0</v>
      </c>
      <c r="R632" s="32">
        <v>61</v>
      </c>
      <c r="S632" s="38">
        <v>0</v>
      </c>
      <c r="T632" s="46">
        <f t="shared" si="72"/>
        <v>201</v>
      </c>
      <c r="U632" s="125">
        <v>0</v>
      </c>
      <c r="V632" s="48">
        <f t="shared" si="73"/>
        <v>0</v>
      </c>
      <c r="W632" s="48">
        <f t="shared" si="74"/>
        <v>230</v>
      </c>
      <c r="X632" s="49">
        <f t="shared" si="75"/>
        <v>0</v>
      </c>
      <c r="Y632" s="43">
        <f t="shared" si="76"/>
        <v>431</v>
      </c>
      <c r="Z632" s="50">
        <f t="shared" si="71"/>
        <v>431</v>
      </c>
    </row>
    <row r="633" spans="1:26" x14ac:dyDescent="0.3">
      <c r="A633" s="31" t="s">
        <v>1184</v>
      </c>
      <c r="B633" s="31" t="s">
        <v>77</v>
      </c>
      <c r="C633" s="31" t="s">
        <v>1224</v>
      </c>
      <c r="D633" s="31">
        <v>37870475</v>
      </c>
      <c r="E633" s="32" t="s">
        <v>1225</v>
      </c>
      <c r="F633" s="31">
        <v>53265301</v>
      </c>
      <c r="G633" s="32" t="s">
        <v>63</v>
      </c>
      <c r="H633" s="32" t="s">
        <v>1205</v>
      </c>
      <c r="I633" s="45" t="s">
        <v>1310</v>
      </c>
      <c r="J633" s="37">
        <v>9</v>
      </c>
      <c r="K633" s="32">
        <v>0</v>
      </c>
      <c r="L633" s="32">
        <v>25</v>
      </c>
      <c r="M633" s="32">
        <v>0</v>
      </c>
      <c r="N633" s="32">
        <v>1</v>
      </c>
      <c r="O633" s="32">
        <v>16</v>
      </c>
      <c r="P633" s="45">
        <v>0</v>
      </c>
      <c r="Q633" s="37">
        <v>35</v>
      </c>
      <c r="R633" s="32">
        <v>193</v>
      </c>
      <c r="S633" s="38">
        <v>0</v>
      </c>
      <c r="T633" s="46">
        <f t="shared" si="72"/>
        <v>837.5</v>
      </c>
      <c r="U633" s="125">
        <v>0</v>
      </c>
      <c r="V633" s="48">
        <f t="shared" si="73"/>
        <v>66</v>
      </c>
      <c r="W633" s="48">
        <f t="shared" si="74"/>
        <v>602</v>
      </c>
      <c r="X633" s="49">
        <f t="shared" si="75"/>
        <v>0</v>
      </c>
      <c r="Y633" s="43">
        <f t="shared" si="76"/>
        <v>1505.5</v>
      </c>
      <c r="Z633" s="50">
        <f t="shared" si="71"/>
        <v>1506</v>
      </c>
    </row>
    <row r="634" spans="1:26" x14ac:dyDescent="0.3">
      <c r="A634" s="31" t="s">
        <v>1184</v>
      </c>
      <c r="B634" s="31" t="s">
        <v>77</v>
      </c>
      <c r="C634" s="31" t="s">
        <v>1224</v>
      </c>
      <c r="D634" s="31">
        <v>37870475</v>
      </c>
      <c r="E634" s="32" t="s">
        <v>1225</v>
      </c>
      <c r="F634" s="31">
        <v>54018391</v>
      </c>
      <c r="G634" s="32" t="s">
        <v>63</v>
      </c>
      <c r="H634" s="32" t="s">
        <v>1190</v>
      </c>
      <c r="I634" s="45" t="s">
        <v>1311</v>
      </c>
      <c r="J634" s="37">
        <v>11</v>
      </c>
      <c r="K634" s="32">
        <v>0</v>
      </c>
      <c r="L634" s="32">
        <v>54</v>
      </c>
      <c r="M634" s="32">
        <v>0</v>
      </c>
      <c r="N634" s="32">
        <v>0</v>
      </c>
      <c r="O634" s="32">
        <v>19</v>
      </c>
      <c r="P634" s="45">
        <v>2</v>
      </c>
      <c r="Q634" s="37">
        <v>0</v>
      </c>
      <c r="R634" s="32">
        <v>451</v>
      </c>
      <c r="S634" s="38">
        <v>240</v>
      </c>
      <c r="T634" s="46">
        <f t="shared" si="72"/>
        <v>1809</v>
      </c>
      <c r="U634" s="125">
        <v>0</v>
      </c>
      <c r="V634" s="48">
        <f t="shared" si="73"/>
        <v>0</v>
      </c>
      <c r="W634" s="48">
        <f t="shared" si="74"/>
        <v>1158.5</v>
      </c>
      <c r="X634" s="49">
        <f t="shared" si="75"/>
        <v>414</v>
      </c>
      <c r="Y634" s="43">
        <f t="shared" si="76"/>
        <v>3381.5</v>
      </c>
      <c r="Z634" s="50">
        <f t="shared" si="71"/>
        <v>3382</v>
      </c>
    </row>
    <row r="635" spans="1:26" x14ac:dyDescent="0.3">
      <c r="A635" s="31" t="s">
        <v>1184</v>
      </c>
      <c r="B635" s="31" t="s">
        <v>77</v>
      </c>
      <c r="C635" s="31" t="s">
        <v>1224</v>
      </c>
      <c r="D635" s="31">
        <v>37870475</v>
      </c>
      <c r="E635" s="32" t="s">
        <v>1225</v>
      </c>
      <c r="F635" s="31">
        <v>54018404</v>
      </c>
      <c r="G635" s="32" t="s">
        <v>63</v>
      </c>
      <c r="H635" s="32" t="s">
        <v>1218</v>
      </c>
      <c r="I635" s="45" t="s">
        <v>1312</v>
      </c>
      <c r="J635" s="37">
        <v>3</v>
      </c>
      <c r="K635" s="32">
        <v>1</v>
      </c>
      <c r="L635" s="32">
        <v>26</v>
      </c>
      <c r="M635" s="32">
        <v>1</v>
      </c>
      <c r="N635" s="32">
        <v>1</v>
      </c>
      <c r="O635" s="32">
        <v>9</v>
      </c>
      <c r="P635" s="45">
        <v>1</v>
      </c>
      <c r="Q635" s="37">
        <v>9</v>
      </c>
      <c r="R635" s="32">
        <v>206</v>
      </c>
      <c r="S635" s="38">
        <v>78</v>
      </c>
      <c r="T635" s="46">
        <f t="shared" si="72"/>
        <v>871</v>
      </c>
      <c r="U635" s="125">
        <v>257.39999999999998</v>
      </c>
      <c r="V635" s="48">
        <f t="shared" si="73"/>
        <v>27</v>
      </c>
      <c r="W635" s="48">
        <f t="shared" si="74"/>
        <v>533.5</v>
      </c>
      <c r="X635" s="49">
        <f t="shared" si="75"/>
        <v>144</v>
      </c>
      <c r="Y635" s="43">
        <f t="shared" si="76"/>
        <v>1832.9</v>
      </c>
      <c r="Z635" s="50">
        <f t="shared" si="71"/>
        <v>1833</v>
      </c>
    </row>
    <row r="636" spans="1:26" x14ac:dyDescent="0.3">
      <c r="A636" s="31" t="s">
        <v>1184</v>
      </c>
      <c r="B636" s="31" t="s">
        <v>175</v>
      </c>
      <c r="C636" s="31" t="s">
        <v>1313</v>
      </c>
      <c r="D636" s="31">
        <v>321982</v>
      </c>
      <c r="E636" s="32" t="s">
        <v>1314</v>
      </c>
      <c r="F636" s="31">
        <v>52800318</v>
      </c>
      <c r="G636" s="32" t="s">
        <v>63</v>
      </c>
      <c r="H636" s="32" t="s">
        <v>1315</v>
      </c>
      <c r="I636" s="45" t="s">
        <v>1316</v>
      </c>
      <c r="J636" s="37">
        <v>7</v>
      </c>
      <c r="K636" s="32">
        <v>0</v>
      </c>
      <c r="L636" s="32">
        <v>10</v>
      </c>
      <c r="M636" s="32">
        <v>0</v>
      </c>
      <c r="N636" s="32">
        <v>1</v>
      </c>
      <c r="O636" s="32">
        <v>7</v>
      </c>
      <c r="P636" s="45">
        <v>0</v>
      </c>
      <c r="Q636" s="37">
        <v>1</v>
      </c>
      <c r="R636" s="32">
        <v>88</v>
      </c>
      <c r="S636" s="38">
        <v>0</v>
      </c>
      <c r="T636" s="46">
        <f t="shared" si="72"/>
        <v>335</v>
      </c>
      <c r="U636" s="125">
        <v>0</v>
      </c>
      <c r="V636" s="48">
        <f t="shared" si="73"/>
        <v>15</v>
      </c>
      <c r="W636" s="48">
        <f t="shared" si="74"/>
        <v>270.5</v>
      </c>
      <c r="X636" s="49">
        <f t="shared" si="75"/>
        <v>0</v>
      </c>
      <c r="Y636" s="43">
        <f t="shared" si="76"/>
        <v>620.5</v>
      </c>
      <c r="Z636" s="50">
        <f t="shared" si="71"/>
        <v>621</v>
      </c>
    </row>
    <row r="637" spans="1:26" x14ac:dyDescent="0.3">
      <c r="A637" s="31" t="s">
        <v>1184</v>
      </c>
      <c r="B637" s="31" t="s">
        <v>175</v>
      </c>
      <c r="C637" s="31" t="s">
        <v>1317</v>
      </c>
      <c r="D637" s="31">
        <v>326526</v>
      </c>
      <c r="E637" s="32" t="s">
        <v>1318</v>
      </c>
      <c r="F637" s="31">
        <v>42232228</v>
      </c>
      <c r="G637" s="32" t="s">
        <v>63</v>
      </c>
      <c r="H637" s="32" t="s">
        <v>1319</v>
      </c>
      <c r="I637" s="45" t="s">
        <v>1320</v>
      </c>
      <c r="J637" s="37">
        <v>5</v>
      </c>
      <c r="K637" s="32">
        <v>0</v>
      </c>
      <c r="L637" s="32">
        <v>10</v>
      </c>
      <c r="M637" s="32">
        <v>0</v>
      </c>
      <c r="N637" s="32">
        <v>0</v>
      </c>
      <c r="O637" s="32">
        <v>5</v>
      </c>
      <c r="P637" s="45">
        <v>0</v>
      </c>
      <c r="Q637" s="37">
        <v>0</v>
      </c>
      <c r="R637" s="32">
        <v>128</v>
      </c>
      <c r="S637" s="38">
        <v>0</v>
      </c>
      <c r="T637" s="46">
        <f t="shared" si="72"/>
        <v>335</v>
      </c>
      <c r="U637" s="125">
        <v>0</v>
      </c>
      <c r="V637" s="48">
        <f t="shared" si="73"/>
        <v>0</v>
      </c>
      <c r="W637" s="48">
        <f t="shared" si="74"/>
        <v>323.5</v>
      </c>
      <c r="X637" s="49">
        <f t="shared" si="75"/>
        <v>0</v>
      </c>
      <c r="Y637" s="43">
        <f t="shared" si="76"/>
        <v>658.5</v>
      </c>
      <c r="Z637" s="50">
        <f t="shared" si="71"/>
        <v>659</v>
      </c>
    </row>
    <row r="638" spans="1:26" x14ac:dyDescent="0.3">
      <c r="A638" s="31" t="s">
        <v>1184</v>
      </c>
      <c r="B638" s="31" t="s">
        <v>179</v>
      </c>
      <c r="C638" s="31" t="s">
        <v>1321</v>
      </c>
      <c r="D638" s="31">
        <v>179124</v>
      </c>
      <c r="E638" s="32" t="s">
        <v>1322</v>
      </c>
      <c r="F638" s="31">
        <v>17060532</v>
      </c>
      <c r="G638" s="32" t="s">
        <v>1323</v>
      </c>
      <c r="H638" s="32" t="s">
        <v>460</v>
      </c>
      <c r="I638" s="45" t="s">
        <v>1324</v>
      </c>
      <c r="J638" s="37">
        <v>12</v>
      </c>
      <c r="K638" s="32">
        <v>0</v>
      </c>
      <c r="L638" s="32">
        <v>34</v>
      </c>
      <c r="M638" s="32">
        <v>0</v>
      </c>
      <c r="N638" s="32">
        <v>0</v>
      </c>
      <c r="O638" s="32">
        <v>11</v>
      </c>
      <c r="P638" s="45">
        <v>1</v>
      </c>
      <c r="Q638" s="37">
        <v>0</v>
      </c>
      <c r="R638" s="32">
        <v>235</v>
      </c>
      <c r="S638" s="38">
        <v>72</v>
      </c>
      <c r="T638" s="46">
        <f t="shared" si="72"/>
        <v>1139</v>
      </c>
      <c r="U638" s="125">
        <v>4.0999999999999996</v>
      </c>
      <c r="V638" s="48">
        <f t="shared" si="73"/>
        <v>0</v>
      </c>
      <c r="W638" s="48">
        <f t="shared" si="74"/>
        <v>618.5</v>
      </c>
      <c r="X638" s="49">
        <f t="shared" si="75"/>
        <v>135</v>
      </c>
      <c r="Y638" s="43">
        <f t="shared" si="76"/>
        <v>1896.6</v>
      </c>
      <c r="Z638" s="50">
        <f t="shared" si="71"/>
        <v>1897</v>
      </c>
    </row>
    <row r="639" spans="1:26" x14ac:dyDescent="0.3">
      <c r="A639" s="31" t="s">
        <v>1184</v>
      </c>
      <c r="B639" s="31" t="s">
        <v>179</v>
      </c>
      <c r="C639" s="31" t="s">
        <v>1321</v>
      </c>
      <c r="D639" s="31">
        <v>179124</v>
      </c>
      <c r="E639" s="32" t="s">
        <v>1322</v>
      </c>
      <c r="F639" s="31">
        <v>17082447</v>
      </c>
      <c r="G639" s="32" t="s">
        <v>1325</v>
      </c>
      <c r="H639" s="32" t="s">
        <v>1188</v>
      </c>
      <c r="I639" s="45" t="s">
        <v>1326</v>
      </c>
      <c r="J639" s="37">
        <v>7</v>
      </c>
      <c r="K639" s="32">
        <v>0</v>
      </c>
      <c r="L639" s="32">
        <v>29</v>
      </c>
      <c r="M639" s="32">
        <v>0</v>
      </c>
      <c r="N639" s="32">
        <v>0</v>
      </c>
      <c r="O639" s="32">
        <v>9</v>
      </c>
      <c r="P639" s="45">
        <v>1</v>
      </c>
      <c r="Q639" s="37">
        <v>0</v>
      </c>
      <c r="R639" s="32">
        <v>243</v>
      </c>
      <c r="S639" s="38">
        <v>138</v>
      </c>
      <c r="T639" s="46">
        <f t="shared" si="72"/>
        <v>971.5</v>
      </c>
      <c r="U639" s="125">
        <v>0</v>
      </c>
      <c r="V639" s="48">
        <f t="shared" si="73"/>
        <v>0</v>
      </c>
      <c r="W639" s="48">
        <f t="shared" si="74"/>
        <v>607.5</v>
      </c>
      <c r="X639" s="49">
        <f t="shared" si="75"/>
        <v>234</v>
      </c>
      <c r="Y639" s="43">
        <f t="shared" si="76"/>
        <v>1813</v>
      </c>
      <c r="Z639" s="50">
        <f t="shared" si="71"/>
        <v>1813</v>
      </c>
    </row>
    <row r="640" spans="1:26" x14ac:dyDescent="0.3">
      <c r="A640" s="31" t="s">
        <v>1184</v>
      </c>
      <c r="B640" s="31" t="s">
        <v>179</v>
      </c>
      <c r="C640" s="31" t="s">
        <v>1321</v>
      </c>
      <c r="D640" s="31">
        <v>179124</v>
      </c>
      <c r="E640" s="32" t="s">
        <v>1322</v>
      </c>
      <c r="F640" s="31">
        <v>17151481</v>
      </c>
      <c r="G640" s="32" t="s">
        <v>1327</v>
      </c>
      <c r="H640" s="32" t="s">
        <v>1328</v>
      </c>
      <c r="I640" s="45" t="s">
        <v>1329</v>
      </c>
      <c r="J640" s="37">
        <v>8</v>
      </c>
      <c r="K640" s="32">
        <v>0</v>
      </c>
      <c r="L640" s="32">
        <v>25</v>
      </c>
      <c r="M640" s="32">
        <v>0</v>
      </c>
      <c r="N640" s="32">
        <v>1</v>
      </c>
      <c r="O640" s="32">
        <v>8</v>
      </c>
      <c r="P640" s="45">
        <v>1</v>
      </c>
      <c r="Q640" s="37">
        <v>1</v>
      </c>
      <c r="R640" s="32">
        <v>129</v>
      </c>
      <c r="S640" s="38">
        <v>48</v>
      </c>
      <c r="T640" s="46">
        <f t="shared" si="72"/>
        <v>837.5</v>
      </c>
      <c r="U640" s="125">
        <v>33.6</v>
      </c>
      <c r="V640" s="48">
        <f t="shared" si="73"/>
        <v>15</v>
      </c>
      <c r="W640" s="48">
        <f t="shared" si="74"/>
        <v>366</v>
      </c>
      <c r="X640" s="49">
        <f t="shared" si="75"/>
        <v>99</v>
      </c>
      <c r="Y640" s="43">
        <f t="shared" si="76"/>
        <v>1351.1</v>
      </c>
      <c r="Z640" s="50">
        <f t="shared" si="71"/>
        <v>1351</v>
      </c>
    </row>
    <row r="641" spans="1:26" x14ac:dyDescent="0.3">
      <c r="A641" s="31" t="s">
        <v>1184</v>
      </c>
      <c r="B641" s="31" t="s">
        <v>179</v>
      </c>
      <c r="C641" s="31" t="s">
        <v>1321</v>
      </c>
      <c r="D641" s="31">
        <v>179124</v>
      </c>
      <c r="E641" s="32" t="s">
        <v>1322</v>
      </c>
      <c r="F641" s="31">
        <v>35565136</v>
      </c>
      <c r="G641" s="32" t="s">
        <v>1330</v>
      </c>
      <c r="H641" s="32" t="s">
        <v>1331</v>
      </c>
      <c r="I641" s="45" t="s">
        <v>1332</v>
      </c>
      <c r="J641" s="37">
        <v>5</v>
      </c>
      <c r="K641" s="32">
        <v>0</v>
      </c>
      <c r="L641" s="32">
        <v>14</v>
      </c>
      <c r="M641" s="32">
        <v>0</v>
      </c>
      <c r="N641" s="32">
        <v>1</v>
      </c>
      <c r="O641" s="32">
        <v>6</v>
      </c>
      <c r="P641" s="45">
        <v>1</v>
      </c>
      <c r="Q641" s="37">
        <v>15</v>
      </c>
      <c r="R641" s="32">
        <v>84</v>
      </c>
      <c r="S641" s="38">
        <v>37</v>
      </c>
      <c r="T641" s="46">
        <f t="shared" si="72"/>
        <v>469</v>
      </c>
      <c r="U641" s="125">
        <v>0</v>
      </c>
      <c r="V641" s="48">
        <f t="shared" si="73"/>
        <v>36</v>
      </c>
      <c r="W641" s="48">
        <f t="shared" si="74"/>
        <v>249</v>
      </c>
      <c r="X641" s="49">
        <f t="shared" si="75"/>
        <v>82.5</v>
      </c>
      <c r="Y641" s="43">
        <f t="shared" si="76"/>
        <v>836.5</v>
      </c>
      <c r="Z641" s="50">
        <f t="shared" si="71"/>
        <v>837</v>
      </c>
    </row>
    <row r="642" spans="1:26" x14ac:dyDescent="0.3">
      <c r="A642" s="31" t="s">
        <v>1184</v>
      </c>
      <c r="B642" s="31" t="s">
        <v>179</v>
      </c>
      <c r="C642" s="31" t="s">
        <v>1321</v>
      </c>
      <c r="D642" s="31">
        <v>179124</v>
      </c>
      <c r="E642" s="32" t="s">
        <v>1322</v>
      </c>
      <c r="F642" s="31">
        <v>37937731</v>
      </c>
      <c r="G642" s="32" t="s">
        <v>1333</v>
      </c>
      <c r="H642" s="32" t="s">
        <v>1188</v>
      </c>
      <c r="I642" s="45" t="s">
        <v>1334</v>
      </c>
      <c r="J642" s="37">
        <v>14</v>
      </c>
      <c r="K642" s="32">
        <v>0</v>
      </c>
      <c r="L642" s="32">
        <v>67</v>
      </c>
      <c r="M642" s="32">
        <v>0</v>
      </c>
      <c r="N642" s="32">
        <v>2</v>
      </c>
      <c r="O642" s="32">
        <v>20</v>
      </c>
      <c r="P642" s="45">
        <v>2</v>
      </c>
      <c r="Q642" s="37">
        <v>14</v>
      </c>
      <c r="R642" s="32">
        <v>468</v>
      </c>
      <c r="S642" s="38">
        <v>268</v>
      </c>
      <c r="T642" s="46">
        <f t="shared" si="72"/>
        <v>2244.5</v>
      </c>
      <c r="U642" s="125">
        <v>1729.13</v>
      </c>
      <c r="V642" s="48">
        <f t="shared" si="73"/>
        <v>48</v>
      </c>
      <c r="W642" s="48">
        <f t="shared" si="74"/>
        <v>1206</v>
      </c>
      <c r="X642" s="49">
        <f t="shared" si="75"/>
        <v>456</v>
      </c>
      <c r="Y642" s="43">
        <f t="shared" si="76"/>
        <v>5683.63</v>
      </c>
      <c r="Z642" s="50">
        <f t="shared" si="71"/>
        <v>5684</v>
      </c>
    </row>
    <row r="643" spans="1:26" x14ac:dyDescent="0.3">
      <c r="A643" s="31" t="s">
        <v>1184</v>
      </c>
      <c r="B643" s="31" t="s">
        <v>179</v>
      </c>
      <c r="C643" s="31" t="s">
        <v>1321</v>
      </c>
      <c r="D643" s="31">
        <v>179124</v>
      </c>
      <c r="E643" s="32" t="s">
        <v>1322</v>
      </c>
      <c r="F643" s="31">
        <v>37942743</v>
      </c>
      <c r="G643" s="32" t="s">
        <v>1335</v>
      </c>
      <c r="H643" s="32" t="s">
        <v>265</v>
      </c>
      <c r="I643" s="45" t="s">
        <v>1336</v>
      </c>
      <c r="J643" s="37">
        <v>6</v>
      </c>
      <c r="K643" s="32">
        <v>0</v>
      </c>
      <c r="L643" s="32">
        <v>8</v>
      </c>
      <c r="M643" s="32">
        <v>0</v>
      </c>
      <c r="N643" s="32">
        <v>1</v>
      </c>
      <c r="O643" s="32">
        <v>6</v>
      </c>
      <c r="P643" s="45">
        <v>0</v>
      </c>
      <c r="Q643" s="37">
        <v>11</v>
      </c>
      <c r="R643" s="32">
        <v>25</v>
      </c>
      <c r="S643" s="38">
        <v>0</v>
      </c>
      <c r="T643" s="46">
        <f t="shared" si="72"/>
        <v>268</v>
      </c>
      <c r="U643" s="125">
        <v>0</v>
      </c>
      <c r="V643" s="48">
        <f t="shared" si="73"/>
        <v>30</v>
      </c>
      <c r="W643" s="48">
        <f t="shared" si="74"/>
        <v>131</v>
      </c>
      <c r="X643" s="49">
        <f t="shared" si="75"/>
        <v>0</v>
      </c>
      <c r="Y643" s="43">
        <f t="shared" si="76"/>
        <v>429</v>
      </c>
      <c r="Z643" s="50">
        <f t="shared" si="71"/>
        <v>429</v>
      </c>
    </row>
    <row r="644" spans="1:26" x14ac:dyDescent="0.3">
      <c r="A644" s="31" t="s">
        <v>1184</v>
      </c>
      <c r="B644" s="31" t="s">
        <v>179</v>
      </c>
      <c r="C644" s="31" t="s">
        <v>1321</v>
      </c>
      <c r="D644" s="31">
        <v>179124</v>
      </c>
      <c r="E644" s="32" t="s">
        <v>1322</v>
      </c>
      <c r="F644" s="31">
        <v>37945785</v>
      </c>
      <c r="G644" s="32" t="s">
        <v>1337</v>
      </c>
      <c r="H644" s="32" t="s">
        <v>1205</v>
      </c>
      <c r="I644" s="45" t="s">
        <v>1338</v>
      </c>
      <c r="J644" s="37">
        <v>15</v>
      </c>
      <c r="K644" s="32">
        <v>0</v>
      </c>
      <c r="L644" s="32">
        <v>49</v>
      </c>
      <c r="M644" s="32">
        <v>0</v>
      </c>
      <c r="N644" s="32">
        <v>2</v>
      </c>
      <c r="O644" s="32">
        <v>16</v>
      </c>
      <c r="P644" s="45">
        <v>5</v>
      </c>
      <c r="Q644" s="37">
        <v>14</v>
      </c>
      <c r="R644" s="32">
        <v>258</v>
      </c>
      <c r="S644" s="38">
        <v>259</v>
      </c>
      <c r="T644" s="46">
        <f t="shared" si="72"/>
        <v>1641.5</v>
      </c>
      <c r="U644" s="125">
        <v>0</v>
      </c>
      <c r="V644" s="48">
        <f t="shared" si="73"/>
        <v>48</v>
      </c>
      <c r="W644" s="48">
        <f t="shared" si="74"/>
        <v>732</v>
      </c>
      <c r="X644" s="49">
        <f t="shared" si="75"/>
        <v>523.5</v>
      </c>
      <c r="Y644" s="43">
        <f t="shared" si="76"/>
        <v>2945</v>
      </c>
      <c r="Z644" s="50">
        <f t="shared" si="71"/>
        <v>2945</v>
      </c>
    </row>
    <row r="645" spans="1:26" x14ac:dyDescent="0.3">
      <c r="A645" s="31" t="s">
        <v>1184</v>
      </c>
      <c r="B645" s="31" t="s">
        <v>179</v>
      </c>
      <c r="C645" s="31" t="s">
        <v>1321</v>
      </c>
      <c r="D645" s="31">
        <v>179124</v>
      </c>
      <c r="E645" s="32" t="s">
        <v>1322</v>
      </c>
      <c r="F645" s="31">
        <v>42071399</v>
      </c>
      <c r="G645" s="32" t="s">
        <v>1339</v>
      </c>
      <c r="H645" s="32" t="s">
        <v>840</v>
      </c>
      <c r="I645" s="45" t="s">
        <v>1340</v>
      </c>
      <c r="J645" s="37">
        <v>7</v>
      </c>
      <c r="K645" s="32">
        <v>0</v>
      </c>
      <c r="L645" s="32">
        <v>20</v>
      </c>
      <c r="M645" s="32">
        <v>0</v>
      </c>
      <c r="N645" s="32">
        <v>0</v>
      </c>
      <c r="O645" s="32">
        <v>8</v>
      </c>
      <c r="P645" s="45">
        <v>1</v>
      </c>
      <c r="Q645" s="37">
        <v>0</v>
      </c>
      <c r="R645" s="32">
        <v>252</v>
      </c>
      <c r="S645" s="38">
        <v>118</v>
      </c>
      <c r="T645" s="46">
        <f t="shared" si="72"/>
        <v>670</v>
      </c>
      <c r="U645" s="125">
        <v>56.7</v>
      </c>
      <c r="V645" s="48">
        <f t="shared" si="73"/>
        <v>0</v>
      </c>
      <c r="W645" s="48">
        <f t="shared" si="74"/>
        <v>612</v>
      </c>
      <c r="X645" s="49">
        <f t="shared" si="75"/>
        <v>204</v>
      </c>
      <c r="Y645" s="43">
        <f t="shared" si="76"/>
        <v>1542.7</v>
      </c>
      <c r="Z645" s="50">
        <f t="shared" si="71"/>
        <v>1543</v>
      </c>
    </row>
    <row r="646" spans="1:26" x14ac:dyDescent="0.3">
      <c r="A646" s="31" t="s">
        <v>1184</v>
      </c>
      <c r="B646" s="31" t="s">
        <v>179</v>
      </c>
      <c r="C646" s="31" t="s">
        <v>1321</v>
      </c>
      <c r="D646" s="31">
        <v>179124</v>
      </c>
      <c r="E646" s="32" t="s">
        <v>1322</v>
      </c>
      <c r="F646" s="31">
        <v>42090598</v>
      </c>
      <c r="G646" s="32" t="s">
        <v>1341</v>
      </c>
      <c r="H646" s="32" t="s">
        <v>1188</v>
      </c>
      <c r="I646" s="45" t="s">
        <v>1342</v>
      </c>
      <c r="J646" s="37">
        <v>1</v>
      </c>
      <c r="K646" s="32">
        <v>0</v>
      </c>
      <c r="L646" s="32">
        <v>2</v>
      </c>
      <c r="M646" s="32">
        <v>0</v>
      </c>
      <c r="N646" s="32">
        <v>0</v>
      </c>
      <c r="O646" s="32">
        <v>1</v>
      </c>
      <c r="P646" s="45">
        <v>0</v>
      </c>
      <c r="Q646" s="37">
        <v>0</v>
      </c>
      <c r="R646" s="32">
        <v>27</v>
      </c>
      <c r="S646" s="38">
        <v>0</v>
      </c>
      <c r="T646" s="46">
        <f t="shared" si="72"/>
        <v>67</v>
      </c>
      <c r="U646" s="125">
        <v>102.32</v>
      </c>
      <c r="V646" s="48">
        <f t="shared" si="73"/>
        <v>0</v>
      </c>
      <c r="W646" s="48">
        <f t="shared" si="74"/>
        <v>67.5</v>
      </c>
      <c r="X646" s="49">
        <f t="shared" si="75"/>
        <v>0</v>
      </c>
      <c r="Y646" s="43">
        <f t="shared" si="76"/>
        <v>236.82</v>
      </c>
      <c r="Z646" s="50">
        <f t="shared" si="71"/>
        <v>237</v>
      </c>
    </row>
    <row r="647" spans="1:26" x14ac:dyDescent="0.3">
      <c r="A647" s="31" t="s">
        <v>1184</v>
      </c>
      <c r="B647" s="31" t="s">
        <v>179</v>
      </c>
      <c r="C647" s="31" t="s">
        <v>1321</v>
      </c>
      <c r="D647" s="31">
        <v>179124</v>
      </c>
      <c r="E647" s="32" t="s">
        <v>1322</v>
      </c>
      <c r="F647" s="31">
        <v>51906228</v>
      </c>
      <c r="G647" s="32" t="s">
        <v>1343</v>
      </c>
      <c r="H647" s="32" t="s">
        <v>1328</v>
      </c>
      <c r="I647" s="45" t="s">
        <v>1329</v>
      </c>
      <c r="J647" s="37">
        <v>0</v>
      </c>
      <c r="K647" s="32">
        <v>0</v>
      </c>
      <c r="L647" s="32">
        <v>0</v>
      </c>
      <c r="M647" s="32">
        <v>0</v>
      </c>
      <c r="N647" s="32">
        <v>0</v>
      </c>
      <c r="O647" s="32">
        <v>0</v>
      </c>
      <c r="P647" s="45">
        <v>0</v>
      </c>
      <c r="Q647" s="37">
        <v>0</v>
      </c>
      <c r="R647" s="32">
        <v>0</v>
      </c>
      <c r="S647" s="38">
        <v>0</v>
      </c>
      <c r="T647" s="46">
        <f t="shared" si="72"/>
        <v>0</v>
      </c>
      <c r="U647" s="125">
        <v>0</v>
      </c>
      <c r="V647" s="48">
        <f t="shared" si="73"/>
        <v>0</v>
      </c>
      <c r="W647" s="48">
        <f t="shared" si="74"/>
        <v>0</v>
      </c>
      <c r="X647" s="49">
        <f t="shared" si="75"/>
        <v>0</v>
      </c>
      <c r="Y647" s="43">
        <f t="shared" si="76"/>
        <v>0</v>
      </c>
      <c r="Z647" s="50">
        <f t="shared" si="71"/>
        <v>0</v>
      </c>
    </row>
    <row r="648" spans="1:26" x14ac:dyDescent="0.3">
      <c r="A648" s="31" t="s">
        <v>1184</v>
      </c>
      <c r="B648" s="31" t="s">
        <v>179</v>
      </c>
      <c r="C648" s="31" t="s">
        <v>1344</v>
      </c>
      <c r="D648" s="31">
        <v>179205</v>
      </c>
      <c r="E648" s="32" t="s">
        <v>1345</v>
      </c>
      <c r="F648" s="31">
        <v>36161667</v>
      </c>
      <c r="G648" s="32" t="s">
        <v>1346</v>
      </c>
      <c r="H648" s="32" t="s">
        <v>1130</v>
      </c>
      <c r="I648" s="45" t="s">
        <v>1347</v>
      </c>
      <c r="J648" s="37">
        <v>6</v>
      </c>
      <c r="K648" s="32">
        <v>0</v>
      </c>
      <c r="L648" s="32">
        <v>17</v>
      </c>
      <c r="M648" s="32">
        <v>0</v>
      </c>
      <c r="N648" s="32">
        <v>0</v>
      </c>
      <c r="O648" s="32">
        <v>6</v>
      </c>
      <c r="P648" s="45">
        <v>0</v>
      </c>
      <c r="Q648" s="37">
        <v>0</v>
      </c>
      <c r="R648" s="32">
        <v>147</v>
      </c>
      <c r="S648" s="38">
        <v>0</v>
      </c>
      <c r="T648" s="46">
        <f t="shared" si="72"/>
        <v>569.5</v>
      </c>
      <c r="U648" s="125">
        <v>0</v>
      </c>
      <c r="V648" s="48">
        <f t="shared" si="73"/>
        <v>0</v>
      </c>
      <c r="W648" s="48">
        <f t="shared" si="74"/>
        <v>375</v>
      </c>
      <c r="X648" s="49">
        <f t="shared" si="75"/>
        <v>0</v>
      </c>
      <c r="Y648" s="43">
        <f t="shared" si="76"/>
        <v>944.5</v>
      </c>
      <c r="Z648" s="50">
        <f t="shared" si="71"/>
        <v>945</v>
      </c>
    </row>
    <row r="649" spans="1:26" x14ac:dyDescent="0.3">
      <c r="A649" s="31" t="s">
        <v>1184</v>
      </c>
      <c r="B649" s="31" t="s">
        <v>179</v>
      </c>
      <c r="C649" s="31" t="s">
        <v>1344</v>
      </c>
      <c r="D649" s="31">
        <v>179205</v>
      </c>
      <c r="E649" s="32" t="s">
        <v>1345</v>
      </c>
      <c r="F649" s="31">
        <v>53200284</v>
      </c>
      <c r="G649" s="32" t="s">
        <v>1348</v>
      </c>
      <c r="H649" s="32" t="s">
        <v>1190</v>
      </c>
      <c r="I649" s="45" t="s">
        <v>1349</v>
      </c>
      <c r="J649" s="37">
        <v>9</v>
      </c>
      <c r="K649" s="32">
        <v>0</v>
      </c>
      <c r="L649" s="32">
        <v>11</v>
      </c>
      <c r="M649" s="32">
        <v>0</v>
      </c>
      <c r="N649" s="32">
        <v>2</v>
      </c>
      <c r="O649" s="32">
        <v>9</v>
      </c>
      <c r="P649" s="45">
        <v>1</v>
      </c>
      <c r="Q649" s="37">
        <v>3</v>
      </c>
      <c r="R649" s="32">
        <v>69</v>
      </c>
      <c r="S649" s="38">
        <v>0</v>
      </c>
      <c r="T649" s="46">
        <f t="shared" si="72"/>
        <v>368.5</v>
      </c>
      <c r="U649" s="125">
        <v>0</v>
      </c>
      <c r="V649" s="48">
        <f t="shared" si="73"/>
        <v>31.5</v>
      </c>
      <c r="W649" s="48">
        <f t="shared" si="74"/>
        <v>259.5</v>
      </c>
      <c r="X649" s="49">
        <f t="shared" si="75"/>
        <v>27</v>
      </c>
      <c r="Y649" s="43">
        <f t="shared" si="76"/>
        <v>686.5</v>
      </c>
      <c r="Z649" s="50">
        <f t="shared" si="71"/>
        <v>687</v>
      </c>
    </row>
    <row r="650" spans="1:26" x14ac:dyDescent="0.3">
      <c r="A650" s="31" t="s">
        <v>1184</v>
      </c>
      <c r="B650" s="31" t="s">
        <v>179</v>
      </c>
      <c r="C650" s="31" t="s">
        <v>1350</v>
      </c>
      <c r="D650" s="31">
        <v>31997520</v>
      </c>
      <c r="E650" s="32" t="s">
        <v>1351</v>
      </c>
      <c r="F650" s="31">
        <v>31305288</v>
      </c>
      <c r="G650" s="32" t="s">
        <v>1352</v>
      </c>
      <c r="H650" s="32" t="s">
        <v>183</v>
      </c>
      <c r="I650" s="45" t="s">
        <v>1353</v>
      </c>
      <c r="J650" s="37">
        <v>20</v>
      </c>
      <c r="K650" s="32">
        <v>0</v>
      </c>
      <c r="L650" s="32">
        <v>59</v>
      </c>
      <c r="M650" s="32">
        <v>0</v>
      </c>
      <c r="N650" s="32">
        <v>1</v>
      </c>
      <c r="O650" s="32">
        <v>24</v>
      </c>
      <c r="P650" s="45">
        <v>0</v>
      </c>
      <c r="Q650" s="37">
        <v>2</v>
      </c>
      <c r="R650" s="32">
        <v>608</v>
      </c>
      <c r="S650" s="38">
        <v>0</v>
      </c>
      <c r="T650" s="46">
        <f t="shared" si="72"/>
        <v>1976.5</v>
      </c>
      <c r="U650" s="125">
        <v>0</v>
      </c>
      <c r="V650" s="48">
        <f t="shared" si="73"/>
        <v>16.5</v>
      </c>
      <c r="W650" s="48">
        <f t="shared" si="74"/>
        <v>1540</v>
      </c>
      <c r="X650" s="49">
        <f t="shared" si="75"/>
        <v>0</v>
      </c>
      <c r="Y650" s="43">
        <f t="shared" si="76"/>
        <v>3533</v>
      </c>
      <c r="Z650" s="50">
        <f t="shared" si="71"/>
        <v>3533</v>
      </c>
    </row>
    <row r="651" spans="1:26" x14ac:dyDescent="0.3">
      <c r="A651" s="31" t="s">
        <v>1184</v>
      </c>
      <c r="B651" s="31" t="s">
        <v>179</v>
      </c>
      <c r="C651" s="31" t="s">
        <v>1350</v>
      </c>
      <c r="D651" s="31">
        <v>31997520</v>
      </c>
      <c r="E651" s="32" t="s">
        <v>1351</v>
      </c>
      <c r="F651" s="31">
        <v>37975650</v>
      </c>
      <c r="G651" s="32" t="s">
        <v>1354</v>
      </c>
      <c r="H651" s="32" t="s">
        <v>819</v>
      </c>
      <c r="I651" s="45" t="s">
        <v>1355</v>
      </c>
      <c r="J651" s="37">
        <v>8</v>
      </c>
      <c r="K651" s="32">
        <v>0</v>
      </c>
      <c r="L651" s="32">
        <v>18</v>
      </c>
      <c r="M651" s="32">
        <v>0</v>
      </c>
      <c r="N651" s="32">
        <v>0</v>
      </c>
      <c r="O651" s="32">
        <v>9</v>
      </c>
      <c r="P651" s="45">
        <v>0</v>
      </c>
      <c r="Q651" s="37">
        <v>0</v>
      </c>
      <c r="R651" s="32">
        <v>129</v>
      </c>
      <c r="S651" s="38">
        <v>0</v>
      </c>
      <c r="T651" s="46">
        <f t="shared" si="72"/>
        <v>603</v>
      </c>
      <c r="U651" s="125">
        <v>79</v>
      </c>
      <c r="V651" s="48">
        <f t="shared" si="73"/>
        <v>0</v>
      </c>
      <c r="W651" s="48">
        <f t="shared" si="74"/>
        <v>379.5</v>
      </c>
      <c r="X651" s="49">
        <f t="shared" si="75"/>
        <v>0</v>
      </c>
      <c r="Y651" s="43">
        <f t="shared" si="76"/>
        <v>1061.5</v>
      </c>
      <c r="Z651" s="50">
        <f t="shared" si="71"/>
        <v>1062</v>
      </c>
    </row>
    <row r="652" spans="1:26" x14ac:dyDescent="0.3">
      <c r="A652" s="31" t="s">
        <v>1184</v>
      </c>
      <c r="B652" s="31" t="s">
        <v>179</v>
      </c>
      <c r="C652" s="31" t="s">
        <v>1350</v>
      </c>
      <c r="D652" s="31">
        <v>31997520</v>
      </c>
      <c r="E652" s="32" t="s">
        <v>1351</v>
      </c>
      <c r="F652" s="31">
        <v>42224055</v>
      </c>
      <c r="G652" s="32" t="s">
        <v>1354</v>
      </c>
      <c r="H652" s="32" t="s">
        <v>827</v>
      </c>
      <c r="I652" s="45" t="s">
        <v>1356</v>
      </c>
      <c r="J652" s="37">
        <v>13</v>
      </c>
      <c r="K652" s="32">
        <v>0</v>
      </c>
      <c r="L652" s="32">
        <v>42</v>
      </c>
      <c r="M652" s="32">
        <v>0</v>
      </c>
      <c r="N652" s="32">
        <v>0</v>
      </c>
      <c r="O652" s="32">
        <v>15</v>
      </c>
      <c r="P652" s="45">
        <v>3</v>
      </c>
      <c r="Q652" s="37">
        <v>0</v>
      </c>
      <c r="R652" s="32">
        <v>253</v>
      </c>
      <c r="S652" s="38">
        <v>127</v>
      </c>
      <c r="T652" s="46">
        <f t="shared" si="72"/>
        <v>1407</v>
      </c>
      <c r="U652" s="125">
        <v>309.89999999999998</v>
      </c>
      <c r="V652" s="48">
        <f t="shared" si="73"/>
        <v>0</v>
      </c>
      <c r="W652" s="48">
        <f t="shared" si="74"/>
        <v>708.5</v>
      </c>
      <c r="X652" s="49">
        <f t="shared" si="75"/>
        <v>271.5</v>
      </c>
      <c r="Y652" s="43">
        <f t="shared" si="76"/>
        <v>2696.9</v>
      </c>
      <c r="Z652" s="50">
        <f t="shared" si="71"/>
        <v>2697</v>
      </c>
    </row>
    <row r="653" spans="1:26" x14ac:dyDescent="0.3">
      <c r="A653" s="31" t="s">
        <v>1184</v>
      </c>
      <c r="B653" s="31" t="s">
        <v>179</v>
      </c>
      <c r="C653" s="31" t="s">
        <v>1350</v>
      </c>
      <c r="D653" s="31">
        <v>31997520</v>
      </c>
      <c r="E653" s="32" t="s">
        <v>1351</v>
      </c>
      <c r="F653" s="31">
        <v>42227372</v>
      </c>
      <c r="G653" s="32" t="s">
        <v>1357</v>
      </c>
      <c r="H653" s="32" t="s">
        <v>1358</v>
      </c>
      <c r="I653" s="45" t="s">
        <v>1359</v>
      </c>
      <c r="J653" s="37">
        <v>0</v>
      </c>
      <c r="K653" s="32">
        <v>0</v>
      </c>
      <c r="L653" s="32">
        <v>0</v>
      </c>
      <c r="M653" s="32">
        <v>0</v>
      </c>
      <c r="N653" s="32">
        <v>0</v>
      </c>
      <c r="O653" s="32">
        <v>0</v>
      </c>
      <c r="P653" s="45">
        <v>0</v>
      </c>
      <c r="Q653" s="37">
        <v>0</v>
      </c>
      <c r="R653" s="32">
        <v>0</v>
      </c>
      <c r="S653" s="38">
        <v>0</v>
      </c>
      <c r="T653" s="46">
        <f t="shared" si="72"/>
        <v>0</v>
      </c>
      <c r="U653" s="125">
        <v>0</v>
      </c>
      <c r="V653" s="48">
        <f t="shared" si="73"/>
        <v>0</v>
      </c>
      <c r="W653" s="48">
        <f t="shared" si="74"/>
        <v>0</v>
      </c>
      <c r="X653" s="49">
        <f t="shared" si="75"/>
        <v>0</v>
      </c>
      <c r="Y653" s="43">
        <f t="shared" si="76"/>
        <v>0</v>
      </c>
      <c r="Z653" s="50">
        <f t="shared" ref="Z653:Z716" si="77">ROUND(Y653,0)</f>
        <v>0</v>
      </c>
    </row>
    <row r="654" spans="1:26" x14ac:dyDescent="0.3">
      <c r="A654" s="31" t="s">
        <v>1184</v>
      </c>
      <c r="B654" s="31" t="s">
        <v>179</v>
      </c>
      <c r="C654" s="31" t="s">
        <v>1350</v>
      </c>
      <c r="D654" s="31">
        <v>31997520</v>
      </c>
      <c r="E654" s="32" t="s">
        <v>1351</v>
      </c>
      <c r="F654" s="31">
        <v>42227496</v>
      </c>
      <c r="G654" s="32" t="s">
        <v>1354</v>
      </c>
      <c r="H654" s="32" t="s">
        <v>1190</v>
      </c>
      <c r="I654" s="45" t="s">
        <v>1360</v>
      </c>
      <c r="J654" s="37">
        <v>6</v>
      </c>
      <c r="K654" s="32">
        <v>0</v>
      </c>
      <c r="L654" s="32">
        <v>9</v>
      </c>
      <c r="M654" s="32">
        <v>0</v>
      </c>
      <c r="N654" s="32">
        <v>2</v>
      </c>
      <c r="O654" s="32">
        <v>7</v>
      </c>
      <c r="P654" s="45">
        <v>0</v>
      </c>
      <c r="Q654" s="37">
        <v>17</v>
      </c>
      <c r="R654" s="32">
        <v>46</v>
      </c>
      <c r="S654" s="38">
        <v>0</v>
      </c>
      <c r="T654" s="46">
        <f t="shared" si="72"/>
        <v>301.5</v>
      </c>
      <c r="U654" s="125">
        <v>0</v>
      </c>
      <c r="V654" s="48">
        <f t="shared" si="73"/>
        <v>52.5</v>
      </c>
      <c r="W654" s="48">
        <f t="shared" si="74"/>
        <v>186.5</v>
      </c>
      <c r="X654" s="49">
        <f t="shared" si="75"/>
        <v>0</v>
      </c>
      <c r="Y654" s="43">
        <f t="shared" si="76"/>
        <v>540.5</v>
      </c>
      <c r="Z654" s="50">
        <f t="shared" si="77"/>
        <v>541</v>
      </c>
    </row>
    <row r="655" spans="1:26" x14ac:dyDescent="0.3">
      <c r="A655" s="31" t="s">
        <v>1184</v>
      </c>
      <c r="B655" s="31" t="s">
        <v>179</v>
      </c>
      <c r="C655" s="31" t="s">
        <v>1361</v>
      </c>
      <c r="D655" s="31">
        <v>586439</v>
      </c>
      <c r="E655" s="32" t="s">
        <v>1362</v>
      </c>
      <c r="F655" s="31">
        <v>698288</v>
      </c>
      <c r="G655" s="32" t="s">
        <v>1363</v>
      </c>
      <c r="H655" s="32" t="s">
        <v>1190</v>
      </c>
      <c r="I655" s="45" t="s">
        <v>1364</v>
      </c>
      <c r="J655" s="37">
        <v>5</v>
      </c>
      <c r="K655" s="32">
        <v>3</v>
      </c>
      <c r="L655" s="32">
        <v>32</v>
      </c>
      <c r="M655" s="32">
        <v>8</v>
      </c>
      <c r="N655" s="32">
        <v>8</v>
      </c>
      <c r="O655" s="32">
        <v>9</v>
      </c>
      <c r="P655" s="45">
        <v>1</v>
      </c>
      <c r="Q655" s="37">
        <v>103</v>
      </c>
      <c r="R655" s="32">
        <v>271</v>
      </c>
      <c r="S655" s="38">
        <v>71</v>
      </c>
      <c r="T655" s="46">
        <f t="shared" si="72"/>
        <v>1072</v>
      </c>
      <c r="U655" s="125">
        <v>793.5</v>
      </c>
      <c r="V655" s="48">
        <f t="shared" si="73"/>
        <v>262.5</v>
      </c>
      <c r="W655" s="48">
        <f t="shared" si="74"/>
        <v>663.5</v>
      </c>
      <c r="X655" s="49">
        <f t="shared" si="75"/>
        <v>133.5</v>
      </c>
      <c r="Y655" s="43">
        <f t="shared" si="76"/>
        <v>2925</v>
      </c>
      <c r="Z655" s="50">
        <f t="shared" si="77"/>
        <v>2925</v>
      </c>
    </row>
    <row r="656" spans="1:26" x14ac:dyDescent="0.3">
      <c r="A656" s="31" t="s">
        <v>1184</v>
      </c>
      <c r="B656" s="31" t="s">
        <v>224</v>
      </c>
      <c r="C656" s="31" t="s">
        <v>1365</v>
      </c>
      <c r="D656" s="31">
        <v>30310873</v>
      </c>
      <c r="E656" s="32" t="s">
        <v>1366</v>
      </c>
      <c r="F656" s="31">
        <v>37870548</v>
      </c>
      <c r="G656" s="32" t="s">
        <v>346</v>
      </c>
      <c r="H656" s="32" t="s">
        <v>1190</v>
      </c>
      <c r="I656" s="45" t="s">
        <v>1367</v>
      </c>
      <c r="J656" s="37">
        <v>0</v>
      </c>
      <c r="K656" s="32">
        <v>0</v>
      </c>
      <c r="L656" s="32">
        <v>0</v>
      </c>
      <c r="M656" s="32">
        <v>0</v>
      </c>
      <c r="N656" s="32">
        <v>0</v>
      </c>
      <c r="O656" s="32">
        <v>0</v>
      </c>
      <c r="P656" s="45">
        <v>0</v>
      </c>
      <c r="Q656" s="37">
        <v>0</v>
      </c>
      <c r="R656" s="32">
        <v>0</v>
      </c>
      <c r="S656" s="38">
        <v>0</v>
      </c>
      <c r="T656" s="46">
        <f t="shared" si="72"/>
        <v>0</v>
      </c>
      <c r="U656" s="125">
        <v>0</v>
      </c>
      <c r="V656" s="48">
        <f t="shared" si="73"/>
        <v>0</v>
      </c>
      <c r="W656" s="48">
        <f t="shared" si="74"/>
        <v>0</v>
      </c>
      <c r="X656" s="49">
        <f t="shared" si="75"/>
        <v>0</v>
      </c>
      <c r="Y656" s="43">
        <f t="shared" si="76"/>
        <v>0</v>
      </c>
      <c r="Z656" s="50">
        <f t="shared" si="77"/>
        <v>0</v>
      </c>
    </row>
    <row r="657" spans="1:26" x14ac:dyDescent="0.3">
      <c r="A657" s="31" t="s">
        <v>1184</v>
      </c>
      <c r="B657" s="31" t="s">
        <v>224</v>
      </c>
      <c r="C657" s="31" t="s">
        <v>1368</v>
      </c>
      <c r="D657" s="31">
        <v>51785102</v>
      </c>
      <c r="E657" s="32" t="s">
        <v>1369</v>
      </c>
      <c r="F657" s="31">
        <v>42421560</v>
      </c>
      <c r="G657" s="32" t="s">
        <v>1370</v>
      </c>
      <c r="H657" s="32" t="s">
        <v>1190</v>
      </c>
      <c r="I657" s="45" t="s">
        <v>1371</v>
      </c>
      <c r="J657" s="37">
        <v>5</v>
      </c>
      <c r="K657" s="32">
        <v>0</v>
      </c>
      <c r="L657" s="32">
        <v>21</v>
      </c>
      <c r="M657" s="32">
        <v>0</v>
      </c>
      <c r="N657" s="32">
        <v>0</v>
      </c>
      <c r="O657" s="32">
        <v>12</v>
      </c>
      <c r="P657" s="45">
        <v>0</v>
      </c>
      <c r="Q657" s="37">
        <v>0</v>
      </c>
      <c r="R657" s="32">
        <v>142</v>
      </c>
      <c r="S657" s="38">
        <v>0</v>
      </c>
      <c r="T657" s="46">
        <f t="shared" si="72"/>
        <v>703.5</v>
      </c>
      <c r="U657" s="125">
        <v>0</v>
      </c>
      <c r="V657" s="48">
        <f t="shared" si="73"/>
        <v>0</v>
      </c>
      <c r="W657" s="48">
        <f t="shared" si="74"/>
        <v>446</v>
      </c>
      <c r="X657" s="49">
        <f t="shared" si="75"/>
        <v>0</v>
      </c>
      <c r="Y657" s="43">
        <f t="shared" si="76"/>
        <v>1149.5</v>
      </c>
      <c r="Z657" s="50">
        <f t="shared" si="77"/>
        <v>1150</v>
      </c>
    </row>
    <row r="658" spans="1:26" x14ac:dyDescent="0.3">
      <c r="A658" s="31" t="s">
        <v>1184</v>
      </c>
      <c r="B658" s="31" t="s">
        <v>224</v>
      </c>
      <c r="C658" s="31" t="s">
        <v>1372</v>
      </c>
      <c r="D658" s="31">
        <v>55138349</v>
      </c>
      <c r="E658" s="32" t="s">
        <v>1373</v>
      </c>
      <c r="F658" s="31">
        <v>31070850</v>
      </c>
      <c r="G658" s="32" t="s">
        <v>300</v>
      </c>
      <c r="H658" s="32" t="s">
        <v>199</v>
      </c>
      <c r="I658" s="45" t="s">
        <v>1374</v>
      </c>
      <c r="J658" s="37">
        <v>0</v>
      </c>
      <c r="K658" s="32">
        <v>0</v>
      </c>
      <c r="L658" s="32">
        <v>0</v>
      </c>
      <c r="M658" s="32">
        <v>0</v>
      </c>
      <c r="N658" s="32">
        <v>0</v>
      </c>
      <c r="O658" s="32">
        <v>0</v>
      </c>
      <c r="P658" s="45">
        <v>0</v>
      </c>
      <c r="Q658" s="37">
        <v>0</v>
      </c>
      <c r="R658" s="32">
        <v>0</v>
      </c>
      <c r="S658" s="38">
        <v>0</v>
      </c>
      <c r="T658" s="46">
        <f t="shared" si="72"/>
        <v>0</v>
      </c>
      <c r="U658" s="125">
        <v>0</v>
      </c>
      <c r="V658" s="48">
        <f t="shared" si="73"/>
        <v>0</v>
      </c>
      <c r="W658" s="48">
        <f t="shared" si="74"/>
        <v>0</v>
      </c>
      <c r="X658" s="49">
        <f t="shared" si="75"/>
        <v>0</v>
      </c>
      <c r="Y658" s="43">
        <f t="shared" si="76"/>
        <v>0</v>
      </c>
      <c r="Z658" s="50">
        <f t="shared" si="77"/>
        <v>0</v>
      </c>
    </row>
    <row r="659" spans="1:26" x14ac:dyDescent="0.3">
      <c r="A659" s="31" t="s">
        <v>1184</v>
      </c>
      <c r="B659" s="31" t="s">
        <v>224</v>
      </c>
      <c r="C659" s="31" t="s">
        <v>1375</v>
      </c>
      <c r="D659" s="31">
        <v>90000177</v>
      </c>
      <c r="E659" s="32" t="s">
        <v>1376</v>
      </c>
      <c r="F659" s="31">
        <v>50535421</v>
      </c>
      <c r="G659" s="32" t="s">
        <v>777</v>
      </c>
      <c r="H659" s="32" t="s">
        <v>1190</v>
      </c>
      <c r="I659" s="45" t="s">
        <v>1280</v>
      </c>
      <c r="J659" s="37">
        <v>0</v>
      </c>
      <c r="K659" s="32">
        <v>0</v>
      </c>
      <c r="L659" s="32">
        <v>0</v>
      </c>
      <c r="M659" s="32">
        <v>0</v>
      </c>
      <c r="N659" s="32">
        <v>0</v>
      </c>
      <c r="O659" s="32">
        <v>0</v>
      </c>
      <c r="P659" s="45">
        <v>0</v>
      </c>
      <c r="Q659" s="37">
        <v>0</v>
      </c>
      <c r="R659" s="32">
        <v>0</v>
      </c>
      <c r="S659" s="38">
        <v>0</v>
      </c>
      <c r="T659" s="46">
        <f t="shared" si="72"/>
        <v>0</v>
      </c>
      <c r="U659" s="125">
        <v>0</v>
      </c>
      <c r="V659" s="48">
        <f t="shared" si="73"/>
        <v>0</v>
      </c>
      <c r="W659" s="48">
        <f t="shared" si="74"/>
        <v>0</v>
      </c>
      <c r="X659" s="49">
        <f t="shared" si="75"/>
        <v>0</v>
      </c>
      <c r="Y659" s="43">
        <f t="shared" si="76"/>
        <v>0</v>
      </c>
      <c r="Z659" s="50">
        <f t="shared" si="77"/>
        <v>0</v>
      </c>
    </row>
    <row r="660" spans="1:26" x14ac:dyDescent="0.3">
      <c r="A660" s="31" t="s">
        <v>1184</v>
      </c>
      <c r="B660" s="31" t="s">
        <v>224</v>
      </c>
      <c r="C660" s="31" t="s">
        <v>1377</v>
      </c>
      <c r="D660" s="31">
        <v>37886223</v>
      </c>
      <c r="E660" s="32" t="s">
        <v>1378</v>
      </c>
      <c r="F660" s="31">
        <v>42039371</v>
      </c>
      <c r="G660" s="32" t="s">
        <v>300</v>
      </c>
      <c r="H660" s="32" t="s">
        <v>265</v>
      </c>
      <c r="I660" s="45" t="s">
        <v>1379</v>
      </c>
      <c r="J660" s="37">
        <v>3</v>
      </c>
      <c r="K660" s="32">
        <v>0</v>
      </c>
      <c r="L660" s="32">
        <v>13</v>
      </c>
      <c r="M660" s="32">
        <v>0</v>
      </c>
      <c r="N660" s="32">
        <v>0</v>
      </c>
      <c r="O660" s="32">
        <v>4</v>
      </c>
      <c r="P660" s="45">
        <v>0</v>
      </c>
      <c r="Q660" s="37">
        <v>0</v>
      </c>
      <c r="R660" s="32">
        <v>104</v>
      </c>
      <c r="S660" s="38">
        <v>0</v>
      </c>
      <c r="T660" s="46">
        <f t="shared" si="72"/>
        <v>435.5</v>
      </c>
      <c r="U660" s="125">
        <v>0</v>
      </c>
      <c r="V660" s="48">
        <f t="shared" si="73"/>
        <v>0</v>
      </c>
      <c r="W660" s="48">
        <f t="shared" si="74"/>
        <v>262</v>
      </c>
      <c r="X660" s="49">
        <f t="shared" si="75"/>
        <v>0</v>
      </c>
      <c r="Y660" s="43">
        <f t="shared" si="76"/>
        <v>697.5</v>
      </c>
      <c r="Z660" s="50">
        <f t="shared" si="77"/>
        <v>698</v>
      </c>
    </row>
    <row r="661" spans="1:26" x14ac:dyDescent="0.3">
      <c r="A661" s="31" t="s">
        <v>1184</v>
      </c>
      <c r="B661" s="31" t="s">
        <v>224</v>
      </c>
      <c r="C661" s="31" t="s">
        <v>1380</v>
      </c>
      <c r="D661" s="31">
        <v>36454079</v>
      </c>
      <c r="E661" s="32" t="s">
        <v>1381</v>
      </c>
      <c r="F661" s="31">
        <v>686506</v>
      </c>
      <c r="G661" s="32" t="s">
        <v>300</v>
      </c>
      <c r="H661" s="32" t="s">
        <v>1315</v>
      </c>
      <c r="I661" s="45" t="s">
        <v>1382</v>
      </c>
      <c r="J661" s="37">
        <v>6</v>
      </c>
      <c r="K661" s="32">
        <v>0</v>
      </c>
      <c r="L661" s="32">
        <v>27</v>
      </c>
      <c r="M661" s="32">
        <v>0</v>
      </c>
      <c r="N661" s="32">
        <v>0</v>
      </c>
      <c r="O661" s="32">
        <v>10</v>
      </c>
      <c r="P661" s="45">
        <v>2</v>
      </c>
      <c r="Q661" s="37">
        <v>0</v>
      </c>
      <c r="R661" s="32">
        <v>158</v>
      </c>
      <c r="S661" s="38">
        <v>61</v>
      </c>
      <c r="T661" s="46">
        <f t="shared" si="72"/>
        <v>904.5</v>
      </c>
      <c r="U661" s="125">
        <v>0</v>
      </c>
      <c r="V661" s="48">
        <f t="shared" si="73"/>
        <v>0</v>
      </c>
      <c r="W661" s="48">
        <f t="shared" si="74"/>
        <v>451</v>
      </c>
      <c r="X661" s="49">
        <f t="shared" si="75"/>
        <v>145.5</v>
      </c>
      <c r="Y661" s="43">
        <f t="shared" si="76"/>
        <v>1501</v>
      </c>
      <c r="Z661" s="50">
        <f t="shared" si="77"/>
        <v>1501</v>
      </c>
    </row>
    <row r="662" spans="1:26" x14ac:dyDescent="0.3">
      <c r="A662" s="31" t="s">
        <v>1184</v>
      </c>
      <c r="B662" s="31" t="s">
        <v>224</v>
      </c>
      <c r="C662" s="31" t="s">
        <v>1383</v>
      </c>
      <c r="D662" s="31">
        <v>44405847</v>
      </c>
      <c r="E662" s="32" t="s">
        <v>1384</v>
      </c>
      <c r="F662" s="31">
        <v>52108163</v>
      </c>
      <c r="G662" s="32" t="s">
        <v>777</v>
      </c>
      <c r="H662" s="32" t="s">
        <v>265</v>
      </c>
      <c r="I662" s="45" t="s">
        <v>1385</v>
      </c>
      <c r="J662" s="37">
        <v>7</v>
      </c>
      <c r="K662" s="32">
        <v>0</v>
      </c>
      <c r="L662" s="32">
        <v>29</v>
      </c>
      <c r="M662" s="32">
        <v>0</v>
      </c>
      <c r="N662" s="32">
        <v>0</v>
      </c>
      <c r="O662" s="32">
        <v>12</v>
      </c>
      <c r="P662" s="45">
        <v>2</v>
      </c>
      <c r="Q662" s="37">
        <v>0</v>
      </c>
      <c r="R662" s="32">
        <v>240</v>
      </c>
      <c r="S662" s="38">
        <v>153</v>
      </c>
      <c r="T662" s="46">
        <f t="shared" si="72"/>
        <v>971.5</v>
      </c>
      <c r="U662" s="125">
        <v>0</v>
      </c>
      <c r="V662" s="48">
        <f t="shared" si="73"/>
        <v>0</v>
      </c>
      <c r="W662" s="48">
        <f t="shared" si="74"/>
        <v>642</v>
      </c>
      <c r="X662" s="49">
        <f t="shared" si="75"/>
        <v>283.5</v>
      </c>
      <c r="Y662" s="43">
        <f t="shared" si="76"/>
        <v>1897</v>
      </c>
      <c r="Z662" s="50">
        <f t="shared" si="77"/>
        <v>1897</v>
      </c>
    </row>
    <row r="663" spans="1:26" x14ac:dyDescent="0.3">
      <c r="A663" s="31" t="s">
        <v>1184</v>
      </c>
      <c r="B663" s="31" t="s">
        <v>224</v>
      </c>
      <c r="C663" s="31" t="s">
        <v>1386</v>
      </c>
      <c r="D663" s="31">
        <v>42092167</v>
      </c>
      <c r="E663" s="32" t="s">
        <v>1387</v>
      </c>
      <c r="F663" s="31">
        <v>51076438</v>
      </c>
      <c r="G663" s="32" t="s">
        <v>1388</v>
      </c>
      <c r="H663" s="32" t="s">
        <v>1222</v>
      </c>
      <c r="I663" s="45" t="s">
        <v>1389</v>
      </c>
      <c r="J663" s="37">
        <v>4</v>
      </c>
      <c r="K663" s="32">
        <v>0</v>
      </c>
      <c r="L663" s="32">
        <v>14</v>
      </c>
      <c r="M663" s="32">
        <v>0</v>
      </c>
      <c r="N663" s="32">
        <v>0</v>
      </c>
      <c r="O663" s="32">
        <v>12</v>
      </c>
      <c r="P663" s="45">
        <v>0</v>
      </c>
      <c r="Q663" s="37">
        <v>0</v>
      </c>
      <c r="R663" s="32">
        <v>47</v>
      </c>
      <c r="S663" s="38">
        <v>0</v>
      </c>
      <c r="T663" s="46">
        <f t="shared" si="72"/>
        <v>469</v>
      </c>
      <c r="U663" s="125">
        <v>121.76</v>
      </c>
      <c r="V663" s="48">
        <f t="shared" si="73"/>
        <v>0</v>
      </c>
      <c r="W663" s="48">
        <f t="shared" si="74"/>
        <v>256</v>
      </c>
      <c r="X663" s="49">
        <f t="shared" si="75"/>
        <v>0</v>
      </c>
      <c r="Y663" s="43">
        <f t="shared" si="76"/>
        <v>846.76</v>
      </c>
      <c r="Z663" s="50">
        <f t="shared" si="77"/>
        <v>847</v>
      </c>
    </row>
    <row r="664" spans="1:26" x14ac:dyDescent="0.3">
      <c r="A664" s="31" t="s">
        <v>1184</v>
      </c>
      <c r="B664" s="31" t="s">
        <v>224</v>
      </c>
      <c r="C664" s="31" t="s">
        <v>1390</v>
      </c>
      <c r="D664" s="31">
        <v>45731047</v>
      </c>
      <c r="E664" s="32" t="s">
        <v>1391</v>
      </c>
      <c r="F664" s="31">
        <v>42384010</v>
      </c>
      <c r="G664" s="32" t="s">
        <v>1392</v>
      </c>
      <c r="H664" s="32" t="s">
        <v>1190</v>
      </c>
      <c r="I664" s="45" t="s">
        <v>1393</v>
      </c>
      <c r="J664" s="37">
        <v>12</v>
      </c>
      <c r="K664" s="32">
        <v>3</v>
      </c>
      <c r="L664" s="32">
        <v>32</v>
      </c>
      <c r="M664" s="32">
        <v>3</v>
      </c>
      <c r="N664" s="32">
        <v>2</v>
      </c>
      <c r="O664" s="32">
        <v>16</v>
      </c>
      <c r="P664" s="45">
        <v>2</v>
      </c>
      <c r="Q664" s="37">
        <v>11</v>
      </c>
      <c r="R664" s="32">
        <v>301</v>
      </c>
      <c r="S664" s="38">
        <v>67</v>
      </c>
      <c r="T664" s="46">
        <f t="shared" si="72"/>
        <v>1072</v>
      </c>
      <c r="U664" s="125">
        <v>64</v>
      </c>
      <c r="V664" s="48">
        <f t="shared" si="73"/>
        <v>43.5</v>
      </c>
      <c r="W664" s="48">
        <f t="shared" si="74"/>
        <v>818</v>
      </c>
      <c r="X664" s="49">
        <f t="shared" si="75"/>
        <v>154.5</v>
      </c>
      <c r="Y664" s="43">
        <f t="shared" si="76"/>
        <v>2152</v>
      </c>
      <c r="Z664" s="50">
        <f t="shared" si="77"/>
        <v>2152</v>
      </c>
    </row>
    <row r="665" spans="1:26" x14ac:dyDescent="0.3">
      <c r="A665" s="31" t="s">
        <v>1184</v>
      </c>
      <c r="B665" s="31" t="s">
        <v>224</v>
      </c>
      <c r="C665" s="31" t="s">
        <v>1390</v>
      </c>
      <c r="D665" s="31">
        <v>45731047</v>
      </c>
      <c r="E665" s="32" t="s">
        <v>1391</v>
      </c>
      <c r="F665" s="31">
        <v>37784722</v>
      </c>
      <c r="G665" s="32" t="s">
        <v>1394</v>
      </c>
      <c r="H665" s="32" t="s">
        <v>1190</v>
      </c>
      <c r="I665" s="45" t="s">
        <v>1395</v>
      </c>
      <c r="J665" s="37">
        <v>2</v>
      </c>
      <c r="K665" s="32">
        <v>0</v>
      </c>
      <c r="L665" s="32">
        <v>8</v>
      </c>
      <c r="M665" s="32">
        <v>0</v>
      </c>
      <c r="N665" s="32">
        <v>0</v>
      </c>
      <c r="O665" s="32">
        <v>3</v>
      </c>
      <c r="P665" s="45">
        <v>0</v>
      </c>
      <c r="Q665" s="37">
        <v>0</v>
      </c>
      <c r="R665" s="32">
        <v>78</v>
      </c>
      <c r="S665" s="38">
        <v>0</v>
      </c>
      <c r="T665" s="46">
        <f t="shared" si="72"/>
        <v>268</v>
      </c>
      <c r="U665" s="125">
        <v>0</v>
      </c>
      <c r="V665" s="48">
        <f t="shared" si="73"/>
        <v>0</v>
      </c>
      <c r="W665" s="48">
        <f t="shared" si="74"/>
        <v>196.5</v>
      </c>
      <c r="X665" s="49">
        <f t="shared" si="75"/>
        <v>0</v>
      </c>
      <c r="Y665" s="43">
        <f t="shared" si="76"/>
        <v>464.5</v>
      </c>
      <c r="Z665" s="50">
        <f t="shared" si="77"/>
        <v>465</v>
      </c>
    </row>
    <row r="666" spans="1:26" x14ac:dyDescent="0.3">
      <c r="A666" s="31" t="s">
        <v>1184</v>
      </c>
      <c r="B666" s="31" t="s">
        <v>224</v>
      </c>
      <c r="C666" s="31" t="s">
        <v>1390</v>
      </c>
      <c r="D666" s="31">
        <v>45731047</v>
      </c>
      <c r="E666" s="32" t="s">
        <v>1391</v>
      </c>
      <c r="F666" s="31">
        <v>37945653</v>
      </c>
      <c r="G666" s="32" t="s">
        <v>1396</v>
      </c>
      <c r="H666" s="32" t="s">
        <v>1190</v>
      </c>
      <c r="I666" s="45" t="s">
        <v>1395</v>
      </c>
      <c r="J666" s="37">
        <v>6</v>
      </c>
      <c r="K666" s="32">
        <v>0</v>
      </c>
      <c r="L666" s="32">
        <v>10</v>
      </c>
      <c r="M666" s="32">
        <v>0</v>
      </c>
      <c r="N666" s="32">
        <v>1</v>
      </c>
      <c r="O666" s="32">
        <v>5</v>
      </c>
      <c r="P666" s="45">
        <v>0</v>
      </c>
      <c r="Q666" s="37">
        <v>2</v>
      </c>
      <c r="R666" s="32">
        <v>82</v>
      </c>
      <c r="S666" s="38">
        <v>0</v>
      </c>
      <c r="T666" s="46">
        <f t="shared" si="72"/>
        <v>335</v>
      </c>
      <c r="U666" s="125">
        <v>0</v>
      </c>
      <c r="V666" s="48">
        <f t="shared" si="73"/>
        <v>16.5</v>
      </c>
      <c r="W666" s="48">
        <f t="shared" si="74"/>
        <v>231.5</v>
      </c>
      <c r="X666" s="49">
        <f t="shared" si="75"/>
        <v>0</v>
      </c>
      <c r="Y666" s="43">
        <f t="shared" si="76"/>
        <v>583</v>
      </c>
      <c r="Z666" s="50">
        <f t="shared" si="77"/>
        <v>583</v>
      </c>
    </row>
    <row r="667" spans="1:26" x14ac:dyDescent="0.3">
      <c r="A667" s="31" t="s">
        <v>1184</v>
      </c>
      <c r="B667" s="31" t="s">
        <v>224</v>
      </c>
      <c r="C667" s="31" t="s">
        <v>1390</v>
      </c>
      <c r="D667" s="31">
        <v>45731047</v>
      </c>
      <c r="E667" s="32" t="s">
        <v>1391</v>
      </c>
      <c r="F667" s="31">
        <v>50328026</v>
      </c>
      <c r="G667" s="32" t="s">
        <v>1397</v>
      </c>
      <c r="H667" s="32" t="s">
        <v>1398</v>
      </c>
      <c r="I667" s="45" t="s">
        <v>1399</v>
      </c>
      <c r="J667" s="37">
        <v>0</v>
      </c>
      <c r="K667" s="32">
        <v>0</v>
      </c>
      <c r="L667" s="32">
        <v>0</v>
      </c>
      <c r="M667" s="32">
        <v>0</v>
      </c>
      <c r="N667" s="32">
        <v>0</v>
      </c>
      <c r="O667" s="32">
        <v>0</v>
      </c>
      <c r="P667" s="45">
        <v>0</v>
      </c>
      <c r="Q667" s="37">
        <v>0</v>
      </c>
      <c r="R667" s="32">
        <v>0</v>
      </c>
      <c r="S667" s="38">
        <v>0</v>
      </c>
      <c r="T667" s="46">
        <f t="shared" si="72"/>
        <v>0</v>
      </c>
      <c r="U667" s="125">
        <v>0</v>
      </c>
      <c r="V667" s="48">
        <f t="shared" si="73"/>
        <v>0</v>
      </c>
      <c r="W667" s="48">
        <f t="shared" si="74"/>
        <v>0</v>
      </c>
      <c r="X667" s="49">
        <f t="shared" si="75"/>
        <v>0</v>
      </c>
      <c r="Y667" s="43">
        <f t="shared" si="76"/>
        <v>0</v>
      </c>
      <c r="Z667" s="50">
        <f t="shared" si="77"/>
        <v>0</v>
      </c>
    </row>
    <row r="668" spans="1:26" x14ac:dyDescent="0.3">
      <c r="A668" s="31" t="s">
        <v>1184</v>
      </c>
      <c r="B668" s="31" t="s">
        <v>224</v>
      </c>
      <c r="C668" s="31" t="s">
        <v>1400</v>
      </c>
      <c r="D668" s="31">
        <v>45732108</v>
      </c>
      <c r="E668" s="32" t="s">
        <v>1401</v>
      </c>
      <c r="F668" s="31">
        <v>686514</v>
      </c>
      <c r="G668" s="32" t="s">
        <v>1402</v>
      </c>
      <c r="H668" s="32" t="s">
        <v>1190</v>
      </c>
      <c r="I668" s="45" t="s">
        <v>1403</v>
      </c>
      <c r="J668" s="37">
        <v>9</v>
      </c>
      <c r="K668" s="32">
        <v>0</v>
      </c>
      <c r="L668" s="32">
        <v>44</v>
      </c>
      <c r="M668" s="32">
        <v>0</v>
      </c>
      <c r="N668" s="32">
        <v>1</v>
      </c>
      <c r="O668" s="32">
        <v>18</v>
      </c>
      <c r="P668" s="45">
        <v>1</v>
      </c>
      <c r="Q668" s="37">
        <v>4</v>
      </c>
      <c r="R668" s="32">
        <v>232</v>
      </c>
      <c r="S668" s="38">
        <v>58</v>
      </c>
      <c r="T668" s="46">
        <f t="shared" si="72"/>
        <v>1474</v>
      </c>
      <c r="U668" s="125">
        <v>10</v>
      </c>
      <c r="V668" s="48">
        <f t="shared" si="73"/>
        <v>19.5</v>
      </c>
      <c r="W668" s="48">
        <f t="shared" si="74"/>
        <v>707</v>
      </c>
      <c r="X668" s="49">
        <f t="shared" si="75"/>
        <v>114</v>
      </c>
      <c r="Y668" s="43">
        <f t="shared" si="76"/>
        <v>2324.5</v>
      </c>
      <c r="Z668" s="50">
        <f t="shared" si="77"/>
        <v>2325</v>
      </c>
    </row>
    <row r="669" spans="1:26" x14ac:dyDescent="0.3">
      <c r="A669" s="31" t="s">
        <v>1184</v>
      </c>
      <c r="B669" s="31" t="s">
        <v>224</v>
      </c>
      <c r="C669" s="31" t="s">
        <v>1404</v>
      </c>
      <c r="D669" s="31">
        <v>90000236</v>
      </c>
      <c r="E669" s="32" t="s">
        <v>1405</v>
      </c>
      <c r="F669" s="31">
        <v>42227445</v>
      </c>
      <c r="G669" s="32" t="s">
        <v>1406</v>
      </c>
      <c r="H669" s="32" t="s">
        <v>1245</v>
      </c>
      <c r="I669" s="45" t="s">
        <v>1407</v>
      </c>
      <c r="J669" s="37">
        <v>0</v>
      </c>
      <c r="K669" s="32">
        <v>0</v>
      </c>
      <c r="L669" s="32">
        <v>0</v>
      </c>
      <c r="M669" s="32">
        <v>0</v>
      </c>
      <c r="N669" s="32">
        <v>0</v>
      </c>
      <c r="O669" s="32">
        <v>0</v>
      </c>
      <c r="P669" s="45">
        <v>0</v>
      </c>
      <c r="Q669" s="37">
        <v>0</v>
      </c>
      <c r="R669" s="32">
        <v>0</v>
      </c>
      <c r="S669" s="38">
        <v>0</v>
      </c>
      <c r="T669" s="46">
        <f t="shared" ref="T669:T690" si="78">$T$1*L669</f>
        <v>0</v>
      </c>
      <c r="U669" s="125">
        <v>0</v>
      </c>
      <c r="V669" s="48">
        <f t="shared" ref="V669:V690" si="79">$U$1*N669+$V$1*Q669</f>
        <v>0</v>
      </c>
      <c r="W669" s="48">
        <f t="shared" ref="W669:W690" si="80">$U$1*O669+$W$1*R669</f>
        <v>0</v>
      </c>
      <c r="X669" s="49">
        <f t="shared" ref="X669:X690" si="81">$X$1*P669+$V$1*S669</f>
        <v>0</v>
      </c>
      <c r="Y669" s="43">
        <f t="shared" ref="Y669:Y732" si="82">T669+U669+V669+W669+X669</f>
        <v>0</v>
      </c>
      <c r="Z669" s="50">
        <f t="shared" si="77"/>
        <v>0</v>
      </c>
    </row>
    <row r="670" spans="1:26" x14ac:dyDescent="0.3">
      <c r="A670" s="435" t="s">
        <v>1408</v>
      </c>
      <c r="B670" s="435" t="s">
        <v>41</v>
      </c>
      <c r="C670" s="435" t="s">
        <v>1409</v>
      </c>
      <c r="D670" s="436">
        <v>54131430</v>
      </c>
      <c r="E670" s="437" t="s">
        <v>1410</v>
      </c>
      <c r="F670" s="435">
        <v>523461</v>
      </c>
      <c r="G670" s="438" t="s">
        <v>76</v>
      </c>
      <c r="H670" s="438" t="s">
        <v>1411</v>
      </c>
      <c r="I670" s="439" t="s">
        <v>1412</v>
      </c>
      <c r="J670" s="64">
        <v>1</v>
      </c>
      <c r="K670" s="65">
        <v>0</v>
      </c>
      <c r="L670" s="65">
        <v>2</v>
      </c>
      <c r="M670" s="65">
        <v>0</v>
      </c>
      <c r="N670" s="65">
        <v>0</v>
      </c>
      <c r="O670" s="65">
        <v>5</v>
      </c>
      <c r="P670" s="66">
        <v>0</v>
      </c>
      <c r="Q670" s="64">
        <v>0</v>
      </c>
      <c r="R670" s="65">
        <v>16</v>
      </c>
      <c r="S670" s="67">
        <v>0</v>
      </c>
      <c r="T670" s="68">
        <f t="shared" si="78"/>
        <v>67</v>
      </c>
      <c r="U670" s="69">
        <v>0</v>
      </c>
      <c r="V670" s="70">
        <f t="shared" si="79"/>
        <v>0</v>
      </c>
      <c r="W670" s="70">
        <f t="shared" si="80"/>
        <v>99.5</v>
      </c>
      <c r="X670" s="71">
        <f t="shared" si="81"/>
        <v>0</v>
      </c>
      <c r="Y670" s="72">
        <f t="shared" si="82"/>
        <v>166.5</v>
      </c>
      <c r="Z670" s="73">
        <f t="shared" si="77"/>
        <v>167</v>
      </c>
    </row>
    <row r="671" spans="1:26" x14ac:dyDescent="0.3">
      <c r="A671" s="435" t="s">
        <v>1408</v>
      </c>
      <c r="B671" s="435" t="s">
        <v>41</v>
      </c>
      <c r="C671" s="435" t="s">
        <v>1409</v>
      </c>
      <c r="D671" s="436">
        <v>54131430</v>
      </c>
      <c r="E671" s="437" t="s">
        <v>1410</v>
      </c>
      <c r="F671" s="435">
        <v>17069840</v>
      </c>
      <c r="G671" s="438" t="s">
        <v>63</v>
      </c>
      <c r="H671" s="438" t="s">
        <v>1413</v>
      </c>
      <c r="I671" s="439" t="s">
        <v>1414</v>
      </c>
      <c r="J671" s="64">
        <v>0</v>
      </c>
      <c r="K671" s="65">
        <v>0</v>
      </c>
      <c r="L671" s="65">
        <v>0</v>
      </c>
      <c r="M671" s="65">
        <v>0</v>
      </c>
      <c r="N671" s="65">
        <v>0</v>
      </c>
      <c r="O671" s="65">
        <v>0</v>
      </c>
      <c r="P671" s="66">
        <v>0</v>
      </c>
      <c r="Q671" s="64">
        <v>0</v>
      </c>
      <c r="R671" s="65">
        <v>0</v>
      </c>
      <c r="S671" s="67">
        <v>0</v>
      </c>
      <c r="T671" s="68">
        <f t="shared" si="78"/>
        <v>0</v>
      </c>
      <c r="U671" s="69">
        <v>0</v>
      </c>
      <c r="V671" s="70">
        <f t="shared" si="79"/>
        <v>0</v>
      </c>
      <c r="W671" s="70">
        <f t="shared" si="80"/>
        <v>0</v>
      </c>
      <c r="X671" s="71">
        <f t="shared" si="81"/>
        <v>0</v>
      </c>
      <c r="Y671" s="72">
        <f t="shared" si="82"/>
        <v>0</v>
      </c>
      <c r="Z671" s="73">
        <f t="shared" si="77"/>
        <v>0</v>
      </c>
    </row>
    <row r="672" spans="1:26" x14ac:dyDescent="0.3">
      <c r="A672" s="435" t="s">
        <v>1408</v>
      </c>
      <c r="B672" s="435" t="s">
        <v>41</v>
      </c>
      <c r="C672" s="435" t="s">
        <v>1409</v>
      </c>
      <c r="D672" s="436">
        <v>54131430</v>
      </c>
      <c r="E672" s="437" t="s">
        <v>1410</v>
      </c>
      <c r="F672" s="435">
        <v>31946356</v>
      </c>
      <c r="G672" s="438" t="s">
        <v>76</v>
      </c>
      <c r="H672" s="438" t="s">
        <v>1415</v>
      </c>
      <c r="I672" s="439" t="s">
        <v>1416</v>
      </c>
      <c r="J672" s="64">
        <v>0</v>
      </c>
      <c r="K672" s="65">
        <v>0</v>
      </c>
      <c r="L672" s="65">
        <v>0</v>
      </c>
      <c r="M672" s="65">
        <v>0</v>
      </c>
      <c r="N672" s="65">
        <v>0</v>
      </c>
      <c r="O672" s="65">
        <v>0</v>
      </c>
      <c r="P672" s="66">
        <v>0</v>
      </c>
      <c r="Q672" s="64">
        <v>0</v>
      </c>
      <c r="R672" s="65">
        <v>0</v>
      </c>
      <c r="S672" s="67">
        <v>0</v>
      </c>
      <c r="T672" s="68">
        <f t="shared" si="78"/>
        <v>0</v>
      </c>
      <c r="U672" s="69">
        <v>0</v>
      </c>
      <c r="V672" s="70">
        <f t="shared" si="79"/>
        <v>0</v>
      </c>
      <c r="W672" s="70">
        <f t="shared" si="80"/>
        <v>0</v>
      </c>
      <c r="X672" s="71">
        <f t="shared" si="81"/>
        <v>0</v>
      </c>
      <c r="Y672" s="72">
        <f t="shared" si="82"/>
        <v>0</v>
      </c>
      <c r="Z672" s="73">
        <f t="shared" si="77"/>
        <v>0</v>
      </c>
    </row>
    <row r="673" spans="1:26" x14ac:dyDescent="0.3">
      <c r="A673" s="435" t="s">
        <v>1408</v>
      </c>
      <c r="B673" s="435" t="s">
        <v>41</v>
      </c>
      <c r="C673" s="435" t="s">
        <v>1409</v>
      </c>
      <c r="D673" s="436">
        <v>54131430</v>
      </c>
      <c r="E673" s="437" t="s">
        <v>1410</v>
      </c>
      <c r="F673" s="435">
        <v>35531754</v>
      </c>
      <c r="G673" s="438" t="s">
        <v>47</v>
      </c>
      <c r="H673" s="438" t="s">
        <v>1417</v>
      </c>
      <c r="I673" s="439" t="s">
        <v>1418</v>
      </c>
      <c r="J673" s="64">
        <v>17</v>
      </c>
      <c r="K673" s="65">
        <v>0</v>
      </c>
      <c r="L673" s="65">
        <v>52</v>
      </c>
      <c r="M673" s="65">
        <v>0</v>
      </c>
      <c r="N673" s="65">
        <v>3</v>
      </c>
      <c r="O673" s="65">
        <v>21</v>
      </c>
      <c r="P673" s="66">
        <v>1</v>
      </c>
      <c r="Q673" s="64">
        <v>13</v>
      </c>
      <c r="R673" s="65">
        <v>519</v>
      </c>
      <c r="S673" s="67">
        <v>87</v>
      </c>
      <c r="T673" s="68">
        <f t="shared" si="78"/>
        <v>1742</v>
      </c>
      <c r="U673" s="69">
        <v>729.81</v>
      </c>
      <c r="V673" s="70">
        <f t="shared" si="79"/>
        <v>60</v>
      </c>
      <c r="W673" s="70">
        <f t="shared" si="80"/>
        <v>1321.5</v>
      </c>
      <c r="X673" s="71">
        <f t="shared" si="81"/>
        <v>157.5</v>
      </c>
      <c r="Y673" s="72">
        <f t="shared" si="82"/>
        <v>4010.81</v>
      </c>
      <c r="Z673" s="73">
        <f t="shared" si="77"/>
        <v>4011</v>
      </c>
    </row>
    <row r="674" spans="1:26" x14ac:dyDescent="0.3">
      <c r="A674" s="435" t="s">
        <v>1408</v>
      </c>
      <c r="B674" s="435" t="s">
        <v>41</v>
      </c>
      <c r="C674" s="435" t="s">
        <v>1409</v>
      </c>
      <c r="D674" s="436">
        <v>54131430</v>
      </c>
      <c r="E674" s="437" t="s">
        <v>1410</v>
      </c>
      <c r="F674" s="435">
        <v>163368</v>
      </c>
      <c r="G674" s="438" t="s">
        <v>44</v>
      </c>
      <c r="H674" s="438" t="s">
        <v>1417</v>
      </c>
      <c r="I674" s="439" t="s">
        <v>1419</v>
      </c>
      <c r="J674" s="64">
        <v>0</v>
      </c>
      <c r="K674" s="65">
        <v>0</v>
      </c>
      <c r="L674" s="65">
        <v>0</v>
      </c>
      <c r="M674" s="65">
        <v>0</v>
      </c>
      <c r="N674" s="65">
        <v>0</v>
      </c>
      <c r="O674" s="65">
        <v>0</v>
      </c>
      <c r="P674" s="66">
        <v>0</v>
      </c>
      <c r="Q674" s="64">
        <v>0</v>
      </c>
      <c r="R674" s="65">
        <v>0</v>
      </c>
      <c r="S674" s="67">
        <v>0</v>
      </c>
      <c r="T674" s="68">
        <f t="shared" si="78"/>
        <v>0</v>
      </c>
      <c r="U674" s="69">
        <v>0</v>
      </c>
      <c r="V674" s="70">
        <f t="shared" si="79"/>
        <v>0</v>
      </c>
      <c r="W674" s="70">
        <f t="shared" si="80"/>
        <v>0</v>
      </c>
      <c r="X674" s="71">
        <f t="shared" si="81"/>
        <v>0</v>
      </c>
      <c r="Y674" s="72">
        <f t="shared" si="82"/>
        <v>0</v>
      </c>
      <c r="Z674" s="73">
        <f t="shared" si="77"/>
        <v>0</v>
      </c>
    </row>
    <row r="675" spans="1:26" x14ac:dyDescent="0.3">
      <c r="A675" s="435" t="s">
        <v>1408</v>
      </c>
      <c r="B675" s="435" t="s">
        <v>41</v>
      </c>
      <c r="C675" s="435" t="s">
        <v>1409</v>
      </c>
      <c r="D675" s="436">
        <v>54131430</v>
      </c>
      <c r="E675" s="437" t="s">
        <v>1410</v>
      </c>
      <c r="F675" s="435">
        <v>160971</v>
      </c>
      <c r="G675" s="438" t="s">
        <v>1420</v>
      </c>
      <c r="H675" s="438" t="s">
        <v>183</v>
      </c>
      <c r="I675" s="439" t="s">
        <v>1421</v>
      </c>
      <c r="J675" s="64">
        <v>19</v>
      </c>
      <c r="K675" s="65">
        <v>0</v>
      </c>
      <c r="L675" s="65">
        <v>57</v>
      </c>
      <c r="M675" s="65">
        <v>0</v>
      </c>
      <c r="N675" s="65">
        <v>1</v>
      </c>
      <c r="O675" s="65">
        <v>20</v>
      </c>
      <c r="P675" s="66">
        <v>1</v>
      </c>
      <c r="Q675" s="64">
        <v>1</v>
      </c>
      <c r="R675" s="65">
        <v>526</v>
      </c>
      <c r="S675" s="67">
        <v>150</v>
      </c>
      <c r="T675" s="68">
        <f t="shared" si="78"/>
        <v>1909.5</v>
      </c>
      <c r="U675" s="69">
        <v>0</v>
      </c>
      <c r="V675" s="70">
        <f t="shared" si="79"/>
        <v>15</v>
      </c>
      <c r="W675" s="70">
        <f t="shared" si="80"/>
        <v>1322</v>
      </c>
      <c r="X675" s="71">
        <f t="shared" si="81"/>
        <v>252</v>
      </c>
      <c r="Y675" s="72">
        <f t="shared" si="82"/>
        <v>3498.5</v>
      </c>
      <c r="Z675" s="73">
        <f t="shared" si="77"/>
        <v>3499</v>
      </c>
    </row>
    <row r="676" spans="1:26" x14ac:dyDescent="0.3">
      <c r="A676" s="435" t="s">
        <v>1408</v>
      </c>
      <c r="B676" s="435" t="s">
        <v>41</v>
      </c>
      <c r="C676" s="435" t="s">
        <v>1409</v>
      </c>
      <c r="D676" s="436">
        <v>54131430</v>
      </c>
      <c r="E676" s="437" t="s">
        <v>1410</v>
      </c>
      <c r="F676" s="435">
        <v>31298028</v>
      </c>
      <c r="G676" s="438" t="s">
        <v>63</v>
      </c>
      <c r="H676" s="438" t="s">
        <v>183</v>
      </c>
      <c r="I676" s="439" t="s">
        <v>1422</v>
      </c>
      <c r="J676" s="64">
        <v>0</v>
      </c>
      <c r="K676" s="65">
        <v>0</v>
      </c>
      <c r="L676" s="65">
        <v>0</v>
      </c>
      <c r="M676" s="65">
        <v>0</v>
      </c>
      <c r="N676" s="65">
        <v>0</v>
      </c>
      <c r="O676" s="65">
        <v>0</v>
      </c>
      <c r="P676" s="66">
        <v>0</v>
      </c>
      <c r="Q676" s="64">
        <v>0</v>
      </c>
      <c r="R676" s="65">
        <v>0</v>
      </c>
      <c r="S676" s="67">
        <v>0</v>
      </c>
      <c r="T676" s="68">
        <f t="shared" si="78"/>
        <v>0</v>
      </c>
      <c r="U676" s="69">
        <v>0</v>
      </c>
      <c r="V676" s="70">
        <f t="shared" si="79"/>
        <v>0</v>
      </c>
      <c r="W676" s="70">
        <f t="shared" si="80"/>
        <v>0</v>
      </c>
      <c r="X676" s="71">
        <f t="shared" si="81"/>
        <v>0</v>
      </c>
      <c r="Y676" s="72">
        <f t="shared" si="82"/>
        <v>0</v>
      </c>
      <c r="Z676" s="73">
        <f t="shared" si="77"/>
        <v>0</v>
      </c>
    </row>
    <row r="677" spans="1:26" x14ac:dyDescent="0.3">
      <c r="A677" s="435" t="s">
        <v>1408</v>
      </c>
      <c r="B677" s="435" t="s">
        <v>41</v>
      </c>
      <c r="C677" s="435" t="s">
        <v>1409</v>
      </c>
      <c r="D677" s="436">
        <v>54131430</v>
      </c>
      <c r="E677" s="437" t="s">
        <v>1410</v>
      </c>
      <c r="F677" s="435">
        <v>35570563</v>
      </c>
      <c r="G677" s="438" t="s">
        <v>1423</v>
      </c>
      <c r="H677" s="438" t="s">
        <v>183</v>
      </c>
      <c r="I677" s="439" t="s">
        <v>1424</v>
      </c>
      <c r="J677" s="64">
        <v>5</v>
      </c>
      <c r="K677" s="65">
        <v>0</v>
      </c>
      <c r="L677" s="65">
        <v>23</v>
      </c>
      <c r="M677" s="65">
        <v>0</v>
      </c>
      <c r="N677" s="65">
        <v>0</v>
      </c>
      <c r="O677" s="65">
        <v>7</v>
      </c>
      <c r="P677" s="66">
        <v>1</v>
      </c>
      <c r="Q677" s="64">
        <v>0</v>
      </c>
      <c r="R677" s="65">
        <v>69</v>
      </c>
      <c r="S677" s="67">
        <v>70</v>
      </c>
      <c r="T677" s="68">
        <f t="shared" si="78"/>
        <v>770.5</v>
      </c>
      <c r="U677" s="69">
        <v>0</v>
      </c>
      <c r="V677" s="70">
        <f t="shared" si="79"/>
        <v>0</v>
      </c>
      <c r="W677" s="70">
        <f t="shared" si="80"/>
        <v>232.5</v>
      </c>
      <c r="X677" s="71">
        <f t="shared" si="81"/>
        <v>132</v>
      </c>
      <c r="Y677" s="72">
        <f t="shared" si="82"/>
        <v>1135</v>
      </c>
      <c r="Z677" s="73">
        <f t="shared" si="77"/>
        <v>1135</v>
      </c>
    </row>
    <row r="678" spans="1:26" x14ac:dyDescent="0.3">
      <c r="A678" s="435" t="s">
        <v>1408</v>
      </c>
      <c r="B678" s="435" t="s">
        <v>41</v>
      </c>
      <c r="C678" s="435" t="s">
        <v>1409</v>
      </c>
      <c r="D678" s="436">
        <v>54131430</v>
      </c>
      <c r="E678" s="437" t="s">
        <v>1410</v>
      </c>
      <c r="F678" s="435">
        <v>619671</v>
      </c>
      <c r="G678" s="438" t="s">
        <v>63</v>
      </c>
      <c r="H678" s="438" t="s">
        <v>1425</v>
      </c>
      <c r="I678" s="439" t="s">
        <v>1426</v>
      </c>
      <c r="J678" s="64">
        <v>2</v>
      </c>
      <c r="K678" s="65">
        <v>0</v>
      </c>
      <c r="L678" s="65">
        <v>5</v>
      </c>
      <c r="M678" s="65">
        <v>0</v>
      </c>
      <c r="N678" s="65">
        <v>0</v>
      </c>
      <c r="O678" s="65">
        <v>5</v>
      </c>
      <c r="P678" s="66">
        <v>0</v>
      </c>
      <c r="Q678" s="64">
        <v>0</v>
      </c>
      <c r="R678" s="65">
        <v>14</v>
      </c>
      <c r="S678" s="67">
        <v>0</v>
      </c>
      <c r="T678" s="68">
        <f t="shared" si="78"/>
        <v>167.5</v>
      </c>
      <c r="U678" s="69">
        <v>53.8</v>
      </c>
      <c r="V678" s="70">
        <f t="shared" si="79"/>
        <v>0</v>
      </c>
      <c r="W678" s="70">
        <f t="shared" si="80"/>
        <v>95.5</v>
      </c>
      <c r="X678" s="71">
        <f t="shared" si="81"/>
        <v>0</v>
      </c>
      <c r="Y678" s="72">
        <f t="shared" si="82"/>
        <v>316.8</v>
      </c>
      <c r="Z678" s="73">
        <f t="shared" si="77"/>
        <v>317</v>
      </c>
    </row>
    <row r="679" spans="1:26" x14ac:dyDescent="0.3">
      <c r="A679" s="435" t="s">
        <v>1408</v>
      </c>
      <c r="B679" s="435" t="s">
        <v>41</v>
      </c>
      <c r="C679" s="435" t="s">
        <v>1409</v>
      </c>
      <c r="D679" s="436">
        <v>54131430</v>
      </c>
      <c r="E679" s="437" t="s">
        <v>1410</v>
      </c>
      <c r="F679" s="435">
        <v>88714</v>
      </c>
      <c r="G679" s="438" t="s">
        <v>63</v>
      </c>
      <c r="H679" s="438" t="s">
        <v>1427</v>
      </c>
      <c r="I679" s="439" t="s">
        <v>1428</v>
      </c>
      <c r="J679" s="64">
        <v>6</v>
      </c>
      <c r="K679" s="65">
        <v>0</v>
      </c>
      <c r="L679" s="65">
        <v>27</v>
      </c>
      <c r="M679" s="65">
        <v>0</v>
      </c>
      <c r="N679" s="65">
        <v>0</v>
      </c>
      <c r="O679" s="65">
        <v>14</v>
      </c>
      <c r="P679" s="66">
        <v>0</v>
      </c>
      <c r="Q679" s="64">
        <v>0</v>
      </c>
      <c r="R679" s="65">
        <v>335</v>
      </c>
      <c r="S679" s="67">
        <v>0</v>
      </c>
      <c r="T679" s="68">
        <f t="shared" si="78"/>
        <v>904.5</v>
      </c>
      <c r="U679" s="69">
        <v>0</v>
      </c>
      <c r="V679" s="70">
        <f t="shared" si="79"/>
        <v>0</v>
      </c>
      <c r="W679" s="70">
        <f t="shared" si="80"/>
        <v>859</v>
      </c>
      <c r="X679" s="71">
        <f t="shared" si="81"/>
        <v>0</v>
      </c>
      <c r="Y679" s="72">
        <f t="shared" si="82"/>
        <v>1763.5</v>
      </c>
      <c r="Z679" s="73">
        <f t="shared" si="77"/>
        <v>1764</v>
      </c>
    </row>
    <row r="680" spans="1:26" x14ac:dyDescent="0.3">
      <c r="A680" s="435" t="s">
        <v>1408</v>
      </c>
      <c r="B680" s="435" t="s">
        <v>41</v>
      </c>
      <c r="C680" s="435" t="s">
        <v>1409</v>
      </c>
      <c r="D680" s="436">
        <v>54131430</v>
      </c>
      <c r="E680" s="437" t="s">
        <v>1410</v>
      </c>
      <c r="F680" s="435">
        <v>500402</v>
      </c>
      <c r="G680" s="438" t="s">
        <v>76</v>
      </c>
      <c r="H680" s="438" t="s">
        <v>1429</v>
      </c>
      <c r="I680" s="439" t="s">
        <v>1430</v>
      </c>
      <c r="J680" s="64">
        <v>0</v>
      </c>
      <c r="K680" s="65">
        <v>0</v>
      </c>
      <c r="L680" s="65">
        <v>0</v>
      </c>
      <c r="M680" s="65">
        <v>0</v>
      </c>
      <c r="N680" s="65">
        <v>0</v>
      </c>
      <c r="O680" s="65">
        <v>0</v>
      </c>
      <c r="P680" s="66">
        <v>0</v>
      </c>
      <c r="Q680" s="64">
        <v>0</v>
      </c>
      <c r="R680" s="65">
        <v>0</v>
      </c>
      <c r="S680" s="67">
        <v>0</v>
      </c>
      <c r="T680" s="68">
        <f t="shared" si="78"/>
        <v>0</v>
      </c>
      <c r="U680" s="69">
        <v>0</v>
      </c>
      <c r="V680" s="70">
        <f t="shared" si="79"/>
        <v>0</v>
      </c>
      <c r="W680" s="70">
        <f t="shared" si="80"/>
        <v>0</v>
      </c>
      <c r="X680" s="71">
        <f t="shared" si="81"/>
        <v>0</v>
      </c>
      <c r="Y680" s="72">
        <f t="shared" si="82"/>
        <v>0</v>
      </c>
      <c r="Z680" s="73">
        <f t="shared" si="77"/>
        <v>0</v>
      </c>
    </row>
    <row r="681" spans="1:26" x14ac:dyDescent="0.3">
      <c r="A681" s="435" t="s">
        <v>1408</v>
      </c>
      <c r="B681" s="435" t="s">
        <v>41</v>
      </c>
      <c r="C681" s="435" t="s">
        <v>1409</v>
      </c>
      <c r="D681" s="436">
        <v>54131430</v>
      </c>
      <c r="E681" s="437" t="s">
        <v>1410</v>
      </c>
      <c r="F681" s="435">
        <v>31309771</v>
      </c>
      <c r="G681" s="438" t="s">
        <v>63</v>
      </c>
      <c r="H681" s="438" t="s">
        <v>1431</v>
      </c>
      <c r="I681" s="439" t="s">
        <v>1432</v>
      </c>
      <c r="J681" s="64">
        <v>0</v>
      </c>
      <c r="K681" s="65">
        <v>0</v>
      </c>
      <c r="L681" s="65">
        <v>0</v>
      </c>
      <c r="M681" s="65">
        <v>0</v>
      </c>
      <c r="N681" s="65">
        <v>0</v>
      </c>
      <c r="O681" s="65">
        <v>0</v>
      </c>
      <c r="P681" s="66">
        <v>0</v>
      </c>
      <c r="Q681" s="64">
        <v>0</v>
      </c>
      <c r="R681" s="65">
        <v>0</v>
      </c>
      <c r="S681" s="67">
        <v>0</v>
      </c>
      <c r="T681" s="68">
        <f t="shared" si="78"/>
        <v>0</v>
      </c>
      <c r="U681" s="69">
        <v>0</v>
      </c>
      <c r="V681" s="70">
        <f t="shared" si="79"/>
        <v>0</v>
      </c>
      <c r="W681" s="70">
        <f t="shared" si="80"/>
        <v>0</v>
      </c>
      <c r="X681" s="71">
        <f t="shared" si="81"/>
        <v>0</v>
      </c>
      <c r="Y681" s="72">
        <f t="shared" si="82"/>
        <v>0</v>
      </c>
      <c r="Z681" s="73">
        <f t="shared" si="77"/>
        <v>0</v>
      </c>
    </row>
    <row r="682" spans="1:26" x14ac:dyDescent="0.3">
      <c r="A682" s="435" t="s">
        <v>1408</v>
      </c>
      <c r="B682" s="435" t="s">
        <v>41</v>
      </c>
      <c r="C682" s="435" t="s">
        <v>1409</v>
      </c>
      <c r="D682" s="436">
        <v>54131430</v>
      </c>
      <c r="E682" s="437" t="s">
        <v>1410</v>
      </c>
      <c r="F682" s="435">
        <v>188514</v>
      </c>
      <c r="G682" s="438" t="s">
        <v>63</v>
      </c>
      <c r="H682" s="438" t="s">
        <v>1433</v>
      </c>
      <c r="I682" s="439" t="s">
        <v>1434</v>
      </c>
      <c r="J682" s="64">
        <v>0</v>
      </c>
      <c r="K682" s="65">
        <v>0</v>
      </c>
      <c r="L682" s="65">
        <v>0</v>
      </c>
      <c r="M682" s="65">
        <v>0</v>
      </c>
      <c r="N682" s="65">
        <v>0</v>
      </c>
      <c r="O682" s="65">
        <v>0</v>
      </c>
      <c r="P682" s="66">
        <v>0</v>
      </c>
      <c r="Q682" s="64">
        <v>0</v>
      </c>
      <c r="R682" s="65">
        <v>0</v>
      </c>
      <c r="S682" s="67">
        <v>0</v>
      </c>
      <c r="T682" s="68">
        <f t="shared" si="78"/>
        <v>0</v>
      </c>
      <c r="U682" s="69">
        <v>0</v>
      </c>
      <c r="V682" s="70">
        <f t="shared" si="79"/>
        <v>0</v>
      </c>
      <c r="W682" s="70">
        <f t="shared" si="80"/>
        <v>0</v>
      </c>
      <c r="X682" s="71">
        <f t="shared" si="81"/>
        <v>0</v>
      </c>
      <c r="Y682" s="72">
        <f t="shared" si="82"/>
        <v>0</v>
      </c>
      <c r="Z682" s="73">
        <f t="shared" si="77"/>
        <v>0</v>
      </c>
    </row>
    <row r="683" spans="1:26" x14ac:dyDescent="0.3">
      <c r="A683" s="435" t="s">
        <v>1408</v>
      </c>
      <c r="B683" s="435" t="s">
        <v>41</v>
      </c>
      <c r="C683" s="435" t="s">
        <v>1409</v>
      </c>
      <c r="D683" s="436">
        <v>54131430</v>
      </c>
      <c r="E683" s="437" t="s">
        <v>1410</v>
      </c>
      <c r="F683" s="435">
        <v>31309704</v>
      </c>
      <c r="G683" s="438" t="s">
        <v>63</v>
      </c>
      <c r="H683" s="438" t="s">
        <v>1435</v>
      </c>
      <c r="I683" s="439" t="s">
        <v>1436</v>
      </c>
      <c r="J683" s="64">
        <v>1</v>
      </c>
      <c r="K683" s="65">
        <v>0</v>
      </c>
      <c r="L683" s="65">
        <v>2</v>
      </c>
      <c r="M683" s="65">
        <v>0</v>
      </c>
      <c r="N683" s="65">
        <v>0</v>
      </c>
      <c r="O683" s="65">
        <v>2</v>
      </c>
      <c r="P683" s="66">
        <v>0</v>
      </c>
      <c r="Q683" s="64">
        <v>0</v>
      </c>
      <c r="R683" s="65">
        <v>5</v>
      </c>
      <c r="S683" s="67">
        <v>0</v>
      </c>
      <c r="T683" s="68">
        <f t="shared" si="78"/>
        <v>67</v>
      </c>
      <c r="U683" s="69">
        <v>6.7</v>
      </c>
      <c r="V683" s="70">
        <f t="shared" si="79"/>
        <v>0</v>
      </c>
      <c r="W683" s="70">
        <f t="shared" si="80"/>
        <v>37</v>
      </c>
      <c r="X683" s="71">
        <f t="shared" si="81"/>
        <v>0</v>
      </c>
      <c r="Y683" s="72">
        <f t="shared" si="82"/>
        <v>110.7</v>
      </c>
      <c r="Z683" s="73">
        <f t="shared" si="77"/>
        <v>111</v>
      </c>
    </row>
    <row r="684" spans="1:26" x14ac:dyDescent="0.3">
      <c r="A684" s="440" t="s">
        <v>1408</v>
      </c>
      <c r="B684" s="440" t="s">
        <v>41</v>
      </c>
      <c r="C684" s="440" t="s">
        <v>1409</v>
      </c>
      <c r="D684" s="440">
        <v>54131430</v>
      </c>
      <c r="E684" s="438" t="s">
        <v>1410</v>
      </c>
      <c r="F684" s="440">
        <v>187615</v>
      </c>
      <c r="G684" s="438" t="s">
        <v>76</v>
      </c>
      <c r="H684" s="438" t="s">
        <v>1437</v>
      </c>
      <c r="I684" s="439" t="s">
        <v>1438</v>
      </c>
      <c r="J684" s="64">
        <v>1</v>
      </c>
      <c r="K684" s="65">
        <v>0</v>
      </c>
      <c r="L684" s="65">
        <v>2</v>
      </c>
      <c r="M684" s="65">
        <v>0</v>
      </c>
      <c r="N684" s="65">
        <v>0</v>
      </c>
      <c r="O684" s="65">
        <v>2</v>
      </c>
      <c r="P684" s="66">
        <v>0</v>
      </c>
      <c r="Q684" s="64">
        <v>0</v>
      </c>
      <c r="R684" s="65">
        <v>8</v>
      </c>
      <c r="S684" s="67">
        <v>0</v>
      </c>
      <c r="T684" s="68">
        <f t="shared" si="78"/>
        <v>67</v>
      </c>
      <c r="U684" s="69">
        <v>44.6</v>
      </c>
      <c r="V684" s="70">
        <f t="shared" si="79"/>
        <v>0</v>
      </c>
      <c r="W684" s="70">
        <f t="shared" si="80"/>
        <v>43</v>
      </c>
      <c r="X684" s="71">
        <f t="shared" si="81"/>
        <v>0</v>
      </c>
      <c r="Y684" s="72">
        <f t="shared" si="82"/>
        <v>154.6</v>
      </c>
      <c r="Z684" s="73">
        <f t="shared" si="77"/>
        <v>155</v>
      </c>
    </row>
    <row r="685" spans="1:26" x14ac:dyDescent="0.3">
      <c r="A685" s="435" t="s">
        <v>1408</v>
      </c>
      <c r="B685" s="435" t="s">
        <v>41</v>
      </c>
      <c r="C685" s="435" t="s">
        <v>1409</v>
      </c>
      <c r="D685" s="436">
        <v>54131430</v>
      </c>
      <c r="E685" s="437" t="s">
        <v>1410</v>
      </c>
      <c r="F685" s="435">
        <v>31309631</v>
      </c>
      <c r="G685" s="438" t="s">
        <v>63</v>
      </c>
      <c r="H685" s="438" t="s">
        <v>1439</v>
      </c>
      <c r="I685" s="439" t="s">
        <v>1440</v>
      </c>
      <c r="J685" s="64">
        <v>0</v>
      </c>
      <c r="K685" s="65">
        <v>0</v>
      </c>
      <c r="L685" s="65">
        <v>0</v>
      </c>
      <c r="M685" s="65">
        <v>0</v>
      </c>
      <c r="N685" s="65">
        <v>0</v>
      </c>
      <c r="O685" s="65">
        <v>0</v>
      </c>
      <c r="P685" s="66">
        <v>0</v>
      </c>
      <c r="Q685" s="64">
        <v>0</v>
      </c>
      <c r="R685" s="65">
        <v>0</v>
      </c>
      <c r="S685" s="67">
        <v>0</v>
      </c>
      <c r="T685" s="68">
        <f t="shared" si="78"/>
        <v>0</v>
      </c>
      <c r="U685" s="69">
        <v>0</v>
      </c>
      <c r="V685" s="70">
        <f t="shared" si="79"/>
        <v>0</v>
      </c>
      <c r="W685" s="70">
        <f t="shared" si="80"/>
        <v>0</v>
      </c>
      <c r="X685" s="71">
        <f t="shared" si="81"/>
        <v>0</v>
      </c>
      <c r="Y685" s="72">
        <f t="shared" si="82"/>
        <v>0</v>
      </c>
      <c r="Z685" s="73">
        <f t="shared" si="77"/>
        <v>0</v>
      </c>
    </row>
    <row r="686" spans="1:26" x14ac:dyDescent="0.3">
      <c r="A686" s="435" t="s">
        <v>1408</v>
      </c>
      <c r="B686" s="435" t="s">
        <v>41</v>
      </c>
      <c r="C686" s="435" t="s">
        <v>1409</v>
      </c>
      <c r="D686" s="436">
        <v>54131430</v>
      </c>
      <c r="E686" s="437" t="s">
        <v>1410</v>
      </c>
      <c r="F686" s="435">
        <v>31309658</v>
      </c>
      <c r="G686" s="438" t="s">
        <v>63</v>
      </c>
      <c r="H686" s="438" t="s">
        <v>1331</v>
      </c>
      <c r="I686" s="439" t="s">
        <v>1441</v>
      </c>
      <c r="J686" s="64">
        <v>0</v>
      </c>
      <c r="K686" s="65">
        <v>0</v>
      </c>
      <c r="L686" s="65">
        <v>0</v>
      </c>
      <c r="M686" s="65">
        <v>0</v>
      </c>
      <c r="N686" s="65">
        <v>0</v>
      </c>
      <c r="O686" s="65">
        <v>0</v>
      </c>
      <c r="P686" s="66">
        <v>0</v>
      </c>
      <c r="Q686" s="64">
        <v>0</v>
      </c>
      <c r="R686" s="65">
        <v>0</v>
      </c>
      <c r="S686" s="67">
        <v>0</v>
      </c>
      <c r="T686" s="68">
        <f t="shared" si="78"/>
        <v>0</v>
      </c>
      <c r="U686" s="69">
        <v>0</v>
      </c>
      <c r="V686" s="70">
        <f t="shared" si="79"/>
        <v>0</v>
      </c>
      <c r="W686" s="70">
        <f t="shared" si="80"/>
        <v>0</v>
      </c>
      <c r="X686" s="71">
        <f t="shared" si="81"/>
        <v>0</v>
      </c>
      <c r="Y686" s="72">
        <f t="shared" si="82"/>
        <v>0</v>
      </c>
      <c r="Z686" s="73">
        <f t="shared" si="77"/>
        <v>0</v>
      </c>
    </row>
    <row r="687" spans="1:26" x14ac:dyDescent="0.3">
      <c r="A687" s="435" t="s">
        <v>1408</v>
      </c>
      <c r="B687" s="435" t="s">
        <v>41</v>
      </c>
      <c r="C687" s="435" t="s">
        <v>1409</v>
      </c>
      <c r="D687" s="436">
        <v>54131430</v>
      </c>
      <c r="E687" s="437" t="s">
        <v>1410</v>
      </c>
      <c r="F687" s="435">
        <v>187917</v>
      </c>
      <c r="G687" s="438" t="s">
        <v>76</v>
      </c>
      <c r="H687" s="438" t="s">
        <v>1442</v>
      </c>
      <c r="I687" s="439" t="s">
        <v>1443</v>
      </c>
      <c r="J687" s="64">
        <v>0</v>
      </c>
      <c r="K687" s="65">
        <v>0</v>
      </c>
      <c r="L687" s="65">
        <v>0</v>
      </c>
      <c r="M687" s="65">
        <v>0</v>
      </c>
      <c r="N687" s="65">
        <v>0</v>
      </c>
      <c r="O687" s="65">
        <v>0</v>
      </c>
      <c r="P687" s="66">
        <v>0</v>
      </c>
      <c r="Q687" s="64">
        <v>0</v>
      </c>
      <c r="R687" s="65">
        <v>0</v>
      </c>
      <c r="S687" s="67">
        <v>0</v>
      </c>
      <c r="T687" s="68">
        <f t="shared" si="78"/>
        <v>0</v>
      </c>
      <c r="U687" s="69">
        <v>0</v>
      </c>
      <c r="V687" s="70">
        <f t="shared" si="79"/>
        <v>0</v>
      </c>
      <c r="W687" s="70">
        <f t="shared" si="80"/>
        <v>0</v>
      </c>
      <c r="X687" s="71">
        <f t="shared" si="81"/>
        <v>0</v>
      </c>
      <c r="Y687" s="72">
        <f t="shared" si="82"/>
        <v>0</v>
      </c>
      <c r="Z687" s="73">
        <f t="shared" si="77"/>
        <v>0</v>
      </c>
    </row>
    <row r="688" spans="1:26" x14ac:dyDescent="0.3">
      <c r="A688" s="435" t="s">
        <v>1408</v>
      </c>
      <c r="B688" s="435" t="s">
        <v>41</v>
      </c>
      <c r="C688" s="435" t="s">
        <v>1409</v>
      </c>
      <c r="D688" s="436">
        <v>54131430</v>
      </c>
      <c r="E688" s="437" t="s">
        <v>1410</v>
      </c>
      <c r="F688" s="435">
        <v>52842452</v>
      </c>
      <c r="G688" s="438" t="s">
        <v>63</v>
      </c>
      <c r="H688" s="438" t="s">
        <v>1444</v>
      </c>
      <c r="I688" s="439" t="s">
        <v>1445</v>
      </c>
      <c r="J688" s="64">
        <v>0</v>
      </c>
      <c r="K688" s="65">
        <v>0</v>
      </c>
      <c r="L688" s="65">
        <v>0</v>
      </c>
      <c r="M688" s="65">
        <v>0</v>
      </c>
      <c r="N688" s="65">
        <v>0</v>
      </c>
      <c r="O688" s="65">
        <v>0</v>
      </c>
      <c r="P688" s="66">
        <v>0</v>
      </c>
      <c r="Q688" s="64">
        <v>0</v>
      </c>
      <c r="R688" s="65">
        <v>0</v>
      </c>
      <c r="S688" s="67">
        <v>0</v>
      </c>
      <c r="T688" s="68">
        <f t="shared" si="78"/>
        <v>0</v>
      </c>
      <c r="U688" s="69">
        <v>0</v>
      </c>
      <c r="V688" s="70">
        <f t="shared" si="79"/>
        <v>0</v>
      </c>
      <c r="W688" s="70">
        <f t="shared" si="80"/>
        <v>0</v>
      </c>
      <c r="X688" s="71">
        <f t="shared" si="81"/>
        <v>0</v>
      </c>
      <c r="Y688" s="72">
        <f t="shared" si="82"/>
        <v>0</v>
      </c>
      <c r="Z688" s="73">
        <f t="shared" si="77"/>
        <v>0</v>
      </c>
    </row>
    <row r="689" spans="1:26" x14ac:dyDescent="0.3">
      <c r="A689" s="435" t="s">
        <v>1408</v>
      </c>
      <c r="B689" s="435" t="s">
        <v>41</v>
      </c>
      <c r="C689" s="435" t="s">
        <v>1409</v>
      </c>
      <c r="D689" s="436">
        <v>54131430</v>
      </c>
      <c r="E689" s="437" t="s">
        <v>1410</v>
      </c>
      <c r="F689" s="435">
        <v>17072948</v>
      </c>
      <c r="G689" s="438" t="s">
        <v>76</v>
      </c>
      <c r="H689" s="438" t="s">
        <v>1166</v>
      </c>
      <c r="I689" s="439" t="s">
        <v>1446</v>
      </c>
      <c r="J689" s="64">
        <v>2</v>
      </c>
      <c r="K689" s="65">
        <v>0</v>
      </c>
      <c r="L689" s="65">
        <v>3</v>
      </c>
      <c r="M689" s="65">
        <v>0</v>
      </c>
      <c r="N689" s="65">
        <v>0</v>
      </c>
      <c r="O689" s="65">
        <v>4</v>
      </c>
      <c r="P689" s="66">
        <v>0</v>
      </c>
      <c r="Q689" s="64">
        <v>0</v>
      </c>
      <c r="R689" s="65">
        <v>11</v>
      </c>
      <c r="S689" s="67">
        <v>0</v>
      </c>
      <c r="T689" s="68">
        <f t="shared" si="78"/>
        <v>100.5</v>
      </c>
      <c r="U689" s="69">
        <v>36.6</v>
      </c>
      <c r="V689" s="70">
        <f t="shared" si="79"/>
        <v>0</v>
      </c>
      <c r="W689" s="70">
        <f t="shared" si="80"/>
        <v>76</v>
      </c>
      <c r="X689" s="71">
        <f t="shared" si="81"/>
        <v>0</v>
      </c>
      <c r="Y689" s="72">
        <f t="shared" si="82"/>
        <v>213.1</v>
      </c>
      <c r="Z689" s="73">
        <f t="shared" si="77"/>
        <v>213</v>
      </c>
    </row>
    <row r="690" spans="1:26" x14ac:dyDescent="0.3">
      <c r="A690" s="435" t="s">
        <v>1408</v>
      </c>
      <c r="B690" s="435" t="s">
        <v>77</v>
      </c>
      <c r="C690" s="435" t="s">
        <v>1447</v>
      </c>
      <c r="D690" s="435">
        <v>35541016</v>
      </c>
      <c r="E690" s="438" t="s">
        <v>1448</v>
      </c>
      <c r="F690" s="435">
        <v>160938</v>
      </c>
      <c r="G690" s="438" t="s">
        <v>47</v>
      </c>
      <c r="H690" s="438" t="s">
        <v>1449</v>
      </c>
      <c r="I690" s="439" t="s">
        <v>1450</v>
      </c>
      <c r="J690" s="64">
        <v>9</v>
      </c>
      <c r="K690" s="65">
        <v>0</v>
      </c>
      <c r="L690" s="65">
        <v>24</v>
      </c>
      <c r="M690" s="65">
        <v>0</v>
      </c>
      <c r="N690" s="64">
        <v>0</v>
      </c>
      <c r="O690" s="65">
        <v>10</v>
      </c>
      <c r="P690" s="66">
        <v>1</v>
      </c>
      <c r="Q690" s="64">
        <v>0</v>
      </c>
      <c r="R690" s="64">
        <v>146</v>
      </c>
      <c r="S690" s="67">
        <v>18</v>
      </c>
      <c r="T690" s="68">
        <f t="shared" si="78"/>
        <v>804</v>
      </c>
      <c r="U690" s="69">
        <v>87.75</v>
      </c>
      <c r="V690" s="70">
        <f t="shared" si="79"/>
        <v>0</v>
      </c>
      <c r="W690" s="70">
        <f t="shared" si="80"/>
        <v>427</v>
      </c>
      <c r="X690" s="71">
        <f t="shared" si="81"/>
        <v>54</v>
      </c>
      <c r="Y690" s="72">
        <f t="shared" si="82"/>
        <v>1372.75</v>
      </c>
      <c r="Z690" s="73">
        <f t="shared" si="77"/>
        <v>1373</v>
      </c>
    </row>
    <row r="691" spans="1:26" x14ac:dyDescent="0.3">
      <c r="A691" s="435" t="s">
        <v>1408</v>
      </c>
      <c r="B691" s="435" t="s">
        <v>77</v>
      </c>
      <c r="C691" s="435" t="s">
        <v>1447</v>
      </c>
      <c r="D691" s="435">
        <v>35541016</v>
      </c>
      <c r="E691" s="438" t="s">
        <v>1448</v>
      </c>
      <c r="F691" s="435">
        <v>35568348</v>
      </c>
      <c r="G691" s="438" t="s">
        <v>694</v>
      </c>
      <c r="H691" s="438" t="s">
        <v>1411</v>
      </c>
      <c r="I691" s="439" t="s">
        <v>1451</v>
      </c>
      <c r="J691" s="64">
        <v>7</v>
      </c>
      <c r="K691" s="65">
        <v>5</v>
      </c>
      <c r="L691" s="64">
        <v>17</v>
      </c>
      <c r="M691" s="65">
        <v>9</v>
      </c>
      <c r="N691" s="64">
        <v>9</v>
      </c>
      <c r="O691" s="65">
        <v>10</v>
      </c>
      <c r="P691" s="441">
        <v>0</v>
      </c>
      <c r="Q691" s="64">
        <v>53</v>
      </c>
      <c r="R691" s="64">
        <v>64</v>
      </c>
      <c r="S691" s="67">
        <v>0</v>
      </c>
      <c r="T691" s="68">
        <f t="shared" ref="T691:T698" si="83">33.5*L691</f>
        <v>569.5</v>
      </c>
      <c r="U691" s="69">
        <v>0</v>
      </c>
      <c r="V691" s="70">
        <f t="shared" ref="V691:V698" si="84">13.5*N691+1.5*Q691</f>
        <v>201</v>
      </c>
      <c r="W691" s="70">
        <f t="shared" ref="W691:W698" si="85">13.5*O691+2*R691</f>
        <v>263</v>
      </c>
      <c r="X691" s="71">
        <f t="shared" ref="X691:X698" si="86">27*P691+1.5*S691</f>
        <v>0</v>
      </c>
      <c r="Y691" s="72">
        <f t="shared" si="82"/>
        <v>1033.5</v>
      </c>
      <c r="Z691" s="73">
        <f t="shared" si="77"/>
        <v>1034</v>
      </c>
    </row>
    <row r="692" spans="1:26" x14ac:dyDescent="0.3">
      <c r="A692" s="435" t="s">
        <v>1408</v>
      </c>
      <c r="B692" s="435" t="s">
        <v>77</v>
      </c>
      <c r="C692" s="435" t="s">
        <v>1447</v>
      </c>
      <c r="D692" s="435">
        <v>35541016</v>
      </c>
      <c r="E692" s="438" t="s">
        <v>1448</v>
      </c>
      <c r="F692" s="435">
        <v>161071</v>
      </c>
      <c r="G692" s="438" t="s">
        <v>1452</v>
      </c>
      <c r="H692" s="438" t="s">
        <v>1413</v>
      </c>
      <c r="I692" s="439" t="s">
        <v>1453</v>
      </c>
      <c r="J692" s="64">
        <v>8</v>
      </c>
      <c r="K692" s="65">
        <v>0</v>
      </c>
      <c r="L692" s="64">
        <v>17</v>
      </c>
      <c r="M692" s="65">
        <v>0</v>
      </c>
      <c r="N692" s="64">
        <v>2</v>
      </c>
      <c r="O692" s="65">
        <v>9</v>
      </c>
      <c r="P692" s="441">
        <v>0</v>
      </c>
      <c r="Q692" s="64">
        <v>28</v>
      </c>
      <c r="R692" s="64">
        <v>118</v>
      </c>
      <c r="S692" s="67">
        <v>0</v>
      </c>
      <c r="T692" s="68">
        <f t="shared" si="83"/>
        <v>569.5</v>
      </c>
      <c r="U692" s="69">
        <v>25.1</v>
      </c>
      <c r="V692" s="70">
        <f t="shared" si="84"/>
        <v>69</v>
      </c>
      <c r="W692" s="70">
        <f t="shared" si="85"/>
        <v>357.5</v>
      </c>
      <c r="X692" s="71">
        <f t="shared" si="86"/>
        <v>0</v>
      </c>
      <c r="Y692" s="72">
        <f t="shared" si="82"/>
        <v>1021.1</v>
      </c>
      <c r="Z692" s="73">
        <f t="shared" si="77"/>
        <v>1021</v>
      </c>
    </row>
    <row r="693" spans="1:26" x14ac:dyDescent="0.3">
      <c r="A693" s="435" t="s">
        <v>1408</v>
      </c>
      <c r="B693" s="435" t="s">
        <v>77</v>
      </c>
      <c r="C693" s="435" t="s">
        <v>1447</v>
      </c>
      <c r="D693" s="435">
        <v>35541016</v>
      </c>
      <c r="E693" s="438" t="s">
        <v>1448</v>
      </c>
      <c r="F693" s="435">
        <v>42102341</v>
      </c>
      <c r="G693" s="438" t="s">
        <v>1454</v>
      </c>
      <c r="H693" s="438" t="s">
        <v>1413</v>
      </c>
      <c r="I693" s="439" t="s">
        <v>1455</v>
      </c>
      <c r="J693" s="64">
        <v>11</v>
      </c>
      <c r="K693" s="65">
        <v>0</v>
      </c>
      <c r="L693" s="64">
        <v>65</v>
      </c>
      <c r="M693" s="65">
        <v>0</v>
      </c>
      <c r="N693" s="64">
        <v>0</v>
      </c>
      <c r="O693" s="65">
        <v>19</v>
      </c>
      <c r="P693" s="441">
        <v>5</v>
      </c>
      <c r="Q693" s="64">
        <v>0</v>
      </c>
      <c r="R693" s="64">
        <v>261</v>
      </c>
      <c r="S693" s="67">
        <v>169</v>
      </c>
      <c r="T693" s="68">
        <f t="shared" si="83"/>
        <v>2177.5</v>
      </c>
      <c r="U693" s="69">
        <v>387.4</v>
      </c>
      <c r="V693" s="70">
        <f t="shared" si="84"/>
        <v>0</v>
      </c>
      <c r="W693" s="70">
        <f t="shared" si="85"/>
        <v>778.5</v>
      </c>
      <c r="X693" s="71">
        <f t="shared" si="86"/>
        <v>388.5</v>
      </c>
      <c r="Y693" s="72">
        <f t="shared" si="82"/>
        <v>3731.9</v>
      </c>
      <c r="Z693" s="73">
        <f t="shared" si="77"/>
        <v>3732</v>
      </c>
    </row>
    <row r="694" spans="1:26" x14ac:dyDescent="0.3">
      <c r="A694" s="440" t="s">
        <v>1408</v>
      </c>
      <c r="B694" s="440" t="s">
        <v>77</v>
      </c>
      <c r="C694" s="440" t="s">
        <v>1447</v>
      </c>
      <c r="D694" s="440">
        <v>35541016</v>
      </c>
      <c r="E694" s="438" t="s">
        <v>1448</v>
      </c>
      <c r="F694" s="440">
        <v>162141</v>
      </c>
      <c r="G694" s="438" t="s">
        <v>126</v>
      </c>
      <c r="H694" s="438" t="s">
        <v>1417</v>
      </c>
      <c r="I694" s="439" t="s">
        <v>1456</v>
      </c>
      <c r="J694" s="64">
        <v>16</v>
      </c>
      <c r="K694" s="65">
        <v>0</v>
      </c>
      <c r="L694" s="64">
        <v>84</v>
      </c>
      <c r="M694" s="65">
        <v>0</v>
      </c>
      <c r="N694" s="64">
        <v>1</v>
      </c>
      <c r="O694" s="65">
        <v>27</v>
      </c>
      <c r="P694" s="441">
        <v>4</v>
      </c>
      <c r="Q694" s="64">
        <v>19</v>
      </c>
      <c r="R694" s="64">
        <v>466</v>
      </c>
      <c r="S694" s="67">
        <v>239</v>
      </c>
      <c r="T694" s="68">
        <f t="shared" si="83"/>
        <v>2814</v>
      </c>
      <c r="U694" s="69">
        <v>0</v>
      </c>
      <c r="V694" s="70">
        <f t="shared" si="84"/>
        <v>42</v>
      </c>
      <c r="W694" s="70">
        <f t="shared" si="85"/>
        <v>1296.5</v>
      </c>
      <c r="X694" s="71">
        <f t="shared" si="86"/>
        <v>466.5</v>
      </c>
      <c r="Y694" s="72">
        <f t="shared" si="82"/>
        <v>4619</v>
      </c>
      <c r="Z694" s="73">
        <f t="shared" si="77"/>
        <v>4619</v>
      </c>
    </row>
    <row r="695" spans="1:26" x14ac:dyDescent="0.3">
      <c r="A695" s="435" t="s">
        <v>1408</v>
      </c>
      <c r="B695" s="435" t="s">
        <v>77</v>
      </c>
      <c r="C695" s="435" t="s">
        <v>1447</v>
      </c>
      <c r="D695" s="435">
        <v>35541016</v>
      </c>
      <c r="E695" s="438" t="s">
        <v>1448</v>
      </c>
      <c r="F695" s="435">
        <v>161756</v>
      </c>
      <c r="G695" s="438" t="s">
        <v>124</v>
      </c>
      <c r="H695" s="438" t="s">
        <v>1417</v>
      </c>
      <c r="I695" s="439" t="s">
        <v>1457</v>
      </c>
      <c r="J695" s="64">
        <v>10</v>
      </c>
      <c r="K695" s="65">
        <v>0</v>
      </c>
      <c r="L695" s="64">
        <v>34</v>
      </c>
      <c r="M695" s="65">
        <v>0</v>
      </c>
      <c r="N695" s="64">
        <v>0</v>
      </c>
      <c r="O695" s="65">
        <v>16</v>
      </c>
      <c r="P695" s="441">
        <v>0</v>
      </c>
      <c r="Q695" s="64">
        <v>0</v>
      </c>
      <c r="R695" s="64">
        <v>395</v>
      </c>
      <c r="S695" s="67">
        <v>0</v>
      </c>
      <c r="T695" s="68">
        <f t="shared" si="83"/>
        <v>1139</v>
      </c>
      <c r="U695" s="69">
        <v>58.7</v>
      </c>
      <c r="V695" s="70">
        <f t="shared" si="84"/>
        <v>0</v>
      </c>
      <c r="W695" s="70">
        <f t="shared" si="85"/>
        <v>1006</v>
      </c>
      <c r="X695" s="71">
        <f t="shared" si="86"/>
        <v>0</v>
      </c>
      <c r="Y695" s="72">
        <f t="shared" si="82"/>
        <v>2203.6999999999998</v>
      </c>
      <c r="Z695" s="73">
        <f t="shared" si="77"/>
        <v>2204</v>
      </c>
    </row>
    <row r="696" spans="1:26" x14ac:dyDescent="0.3">
      <c r="A696" s="435" t="s">
        <v>1408</v>
      </c>
      <c r="B696" s="435" t="s">
        <v>77</v>
      </c>
      <c r="C696" s="435" t="s">
        <v>1447</v>
      </c>
      <c r="D696" s="435">
        <v>35541016</v>
      </c>
      <c r="E696" s="438" t="s">
        <v>1448</v>
      </c>
      <c r="F696" s="435">
        <v>160989</v>
      </c>
      <c r="G696" s="438" t="s">
        <v>47</v>
      </c>
      <c r="H696" s="438" t="s">
        <v>183</v>
      </c>
      <c r="I696" s="439" t="s">
        <v>1458</v>
      </c>
      <c r="J696" s="64">
        <v>12</v>
      </c>
      <c r="K696" s="65">
        <v>0</v>
      </c>
      <c r="L696" s="64">
        <v>35</v>
      </c>
      <c r="M696" s="65">
        <v>0</v>
      </c>
      <c r="N696" s="64">
        <v>0</v>
      </c>
      <c r="O696" s="65">
        <v>14</v>
      </c>
      <c r="P696" s="441">
        <v>1</v>
      </c>
      <c r="Q696" s="64">
        <v>0</v>
      </c>
      <c r="R696" s="64">
        <v>323</v>
      </c>
      <c r="S696" s="67">
        <v>128</v>
      </c>
      <c r="T696" s="68">
        <f t="shared" si="83"/>
        <v>1172.5</v>
      </c>
      <c r="U696" s="69">
        <v>0</v>
      </c>
      <c r="V696" s="70">
        <f t="shared" si="84"/>
        <v>0</v>
      </c>
      <c r="W696" s="70">
        <f t="shared" si="85"/>
        <v>835</v>
      </c>
      <c r="X696" s="71">
        <f t="shared" si="86"/>
        <v>219</v>
      </c>
      <c r="Y696" s="72">
        <f t="shared" si="82"/>
        <v>2226.5</v>
      </c>
      <c r="Z696" s="73">
        <f t="shared" si="77"/>
        <v>2227</v>
      </c>
    </row>
    <row r="697" spans="1:26" x14ac:dyDescent="0.3">
      <c r="A697" s="435" t="s">
        <v>1408</v>
      </c>
      <c r="B697" s="435" t="s">
        <v>77</v>
      </c>
      <c r="C697" s="435" t="s">
        <v>1447</v>
      </c>
      <c r="D697" s="435">
        <v>35541016</v>
      </c>
      <c r="E697" s="438" t="s">
        <v>1448</v>
      </c>
      <c r="F697" s="435">
        <v>160997</v>
      </c>
      <c r="G697" s="438" t="s">
        <v>47</v>
      </c>
      <c r="H697" s="438" t="s">
        <v>183</v>
      </c>
      <c r="I697" s="439" t="s">
        <v>1459</v>
      </c>
      <c r="J697" s="64">
        <v>10</v>
      </c>
      <c r="K697" s="65">
        <v>0</v>
      </c>
      <c r="L697" s="64">
        <v>33</v>
      </c>
      <c r="M697" s="65">
        <v>0</v>
      </c>
      <c r="N697" s="64">
        <v>0</v>
      </c>
      <c r="O697" s="65">
        <v>11</v>
      </c>
      <c r="P697" s="441">
        <v>2</v>
      </c>
      <c r="Q697" s="64">
        <v>0</v>
      </c>
      <c r="R697" s="64">
        <v>262</v>
      </c>
      <c r="S697" s="67">
        <v>163</v>
      </c>
      <c r="T697" s="68">
        <f t="shared" si="83"/>
        <v>1105.5</v>
      </c>
      <c r="U697" s="69">
        <v>0</v>
      </c>
      <c r="V697" s="70">
        <f t="shared" si="84"/>
        <v>0</v>
      </c>
      <c r="W697" s="70">
        <f t="shared" si="85"/>
        <v>672.5</v>
      </c>
      <c r="X697" s="71">
        <f t="shared" si="86"/>
        <v>298.5</v>
      </c>
      <c r="Y697" s="72">
        <f t="shared" si="82"/>
        <v>2076.5</v>
      </c>
      <c r="Z697" s="73">
        <f t="shared" si="77"/>
        <v>2077</v>
      </c>
    </row>
    <row r="698" spans="1:26" x14ac:dyDescent="0.3">
      <c r="A698" s="435" t="s">
        <v>1408</v>
      </c>
      <c r="B698" s="435" t="s">
        <v>77</v>
      </c>
      <c r="C698" s="435" t="s">
        <v>1447</v>
      </c>
      <c r="D698" s="435">
        <v>35541016</v>
      </c>
      <c r="E698" s="438" t="s">
        <v>1448</v>
      </c>
      <c r="F698" s="435">
        <v>161004</v>
      </c>
      <c r="G698" s="438" t="s">
        <v>1460</v>
      </c>
      <c r="H698" s="438" t="s">
        <v>183</v>
      </c>
      <c r="I698" s="439" t="s">
        <v>1461</v>
      </c>
      <c r="J698" s="64">
        <v>4</v>
      </c>
      <c r="K698" s="65">
        <v>1</v>
      </c>
      <c r="L698" s="64">
        <v>10</v>
      </c>
      <c r="M698" s="65">
        <v>1</v>
      </c>
      <c r="N698" s="64">
        <v>2</v>
      </c>
      <c r="O698" s="65">
        <v>3</v>
      </c>
      <c r="P698" s="441">
        <v>0</v>
      </c>
      <c r="Q698" s="64">
        <v>44</v>
      </c>
      <c r="R698" s="64">
        <v>60</v>
      </c>
      <c r="S698" s="67">
        <v>0</v>
      </c>
      <c r="T698" s="68">
        <f t="shared" si="83"/>
        <v>335</v>
      </c>
      <c r="U698" s="69">
        <v>0</v>
      </c>
      <c r="V698" s="70">
        <f t="shared" si="84"/>
        <v>93</v>
      </c>
      <c r="W698" s="70">
        <f t="shared" si="85"/>
        <v>160.5</v>
      </c>
      <c r="X698" s="71">
        <f t="shared" si="86"/>
        <v>0</v>
      </c>
      <c r="Y698" s="72">
        <f t="shared" si="82"/>
        <v>588.5</v>
      </c>
      <c r="Z698" s="73">
        <f t="shared" si="77"/>
        <v>589</v>
      </c>
    </row>
    <row r="699" spans="1:26" x14ac:dyDescent="0.3">
      <c r="A699" s="435" t="s">
        <v>1408</v>
      </c>
      <c r="B699" s="435" t="s">
        <v>77</v>
      </c>
      <c r="C699" s="435" t="s">
        <v>1447</v>
      </c>
      <c r="D699" s="435">
        <v>35541016</v>
      </c>
      <c r="E699" s="438" t="s">
        <v>1448</v>
      </c>
      <c r="F699" s="435">
        <v>162761</v>
      </c>
      <c r="G699" s="438" t="s">
        <v>94</v>
      </c>
      <c r="H699" s="438" t="s">
        <v>183</v>
      </c>
      <c r="I699" s="439" t="s">
        <v>1462</v>
      </c>
      <c r="J699" s="64">
        <v>15</v>
      </c>
      <c r="K699" s="65">
        <v>0</v>
      </c>
      <c r="L699" s="64">
        <v>28</v>
      </c>
      <c r="M699" s="65">
        <v>0</v>
      </c>
      <c r="N699" s="64">
        <v>2</v>
      </c>
      <c r="O699" s="65">
        <v>19</v>
      </c>
      <c r="P699" s="441">
        <v>0</v>
      </c>
      <c r="Q699" s="64">
        <v>27</v>
      </c>
      <c r="R699" s="64">
        <v>166</v>
      </c>
      <c r="S699" s="67">
        <v>0</v>
      </c>
      <c r="T699" s="68">
        <f>33.5*L699</f>
        <v>938</v>
      </c>
      <c r="U699" s="69">
        <v>702.01</v>
      </c>
      <c r="V699" s="70">
        <f>13.5*N699+1.5*Q699</f>
        <v>67.5</v>
      </c>
      <c r="W699" s="70">
        <v>588.5</v>
      </c>
      <c r="X699" s="71">
        <f>27*P699+1.5*S699</f>
        <v>0</v>
      </c>
      <c r="Y699" s="72">
        <v>2269</v>
      </c>
      <c r="Z699" s="73">
        <f t="shared" si="77"/>
        <v>2269</v>
      </c>
    </row>
    <row r="700" spans="1:26" x14ac:dyDescent="0.3">
      <c r="A700" s="440" t="s">
        <v>1408</v>
      </c>
      <c r="B700" s="440" t="s">
        <v>77</v>
      </c>
      <c r="C700" s="440" t="s">
        <v>1447</v>
      </c>
      <c r="D700" s="440">
        <v>35541016</v>
      </c>
      <c r="E700" s="438" t="s">
        <v>1448</v>
      </c>
      <c r="F700" s="440">
        <v>35570172</v>
      </c>
      <c r="G700" s="438" t="s">
        <v>1463</v>
      </c>
      <c r="H700" s="438" t="s">
        <v>183</v>
      </c>
      <c r="I700" s="439" t="s">
        <v>1464</v>
      </c>
      <c r="J700" s="64">
        <v>10</v>
      </c>
      <c r="K700" s="65">
        <v>0</v>
      </c>
      <c r="L700" s="64">
        <v>55</v>
      </c>
      <c r="M700" s="65">
        <v>0</v>
      </c>
      <c r="N700" s="64">
        <v>0</v>
      </c>
      <c r="O700" s="65">
        <v>24</v>
      </c>
      <c r="P700" s="441">
        <v>1</v>
      </c>
      <c r="Q700" s="64">
        <v>0</v>
      </c>
      <c r="R700" s="64">
        <v>449</v>
      </c>
      <c r="S700" s="67">
        <v>124</v>
      </c>
      <c r="T700" s="68">
        <f t="shared" ref="T700:T717" si="87">33.5*L700</f>
        <v>1842.5</v>
      </c>
      <c r="U700" s="69">
        <v>0</v>
      </c>
      <c r="V700" s="70">
        <f t="shared" ref="V700:V717" si="88">13.5*N700+1.5*Q700</f>
        <v>0</v>
      </c>
      <c r="W700" s="70">
        <f t="shared" ref="W700:W717" si="89">13.5*O700+2*R700</f>
        <v>1222</v>
      </c>
      <c r="X700" s="71">
        <f t="shared" ref="X700:X717" si="90">27*P700+1.5*S700</f>
        <v>213</v>
      </c>
      <c r="Y700" s="72">
        <f t="shared" si="82"/>
        <v>3277.5</v>
      </c>
      <c r="Z700" s="73">
        <f t="shared" si="77"/>
        <v>3278</v>
      </c>
    </row>
    <row r="701" spans="1:26" x14ac:dyDescent="0.3">
      <c r="A701" s="435" t="s">
        <v>1408</v>
      </c>
      <c r="B701" s="435" t="s">
        <v>77</v>
      </c>
      <c r="C701" s="435" t="s">
        <v>1447</v>
      </c>
      <c r="D701" s="435">
        <v>35541016</v>
      </c>
      <c r="E701" s="438" t="s">
        <v>1448</v>
      </c>
      <c r="F701" s="435">
        <v>161781</v>
      </c>
      <c r="G701" s="438" t="s">
        <v>1465</v>
      </c>
      <c r="H701" s="438" t="s">
        <v>183</v>
      </c>
      <c r="I701" s="439" t="s">
        <v>1466</v>
      </c>
      <c r="J701" s="64">
        <v>8</v>
      </c>
      <c r="K701" s="65">
        <v>0</v>
      </c>
      <c r="L701" s="64">
        <v>18</v>
      </c>
      <c r="M701" s="65">
        <v>0</v>
      </c>
      <c r="N701" s="64">
        <v>1</v>
      </c>
      <c r="O701" s="65">
        <v>13</v>
      </c>
      <c r="P701" s="441">
        <v>0</v>
      </c>
      <c r="Q701" s="64">
        <v>4</v>
      </c>
      <c r="R701" s="64">
        <v>112</v>
      </c>
      <c r="S701" s="67">
        <v>0</v>
      </c>
      <c r="T701" s="68">
        <f t="shared" si="87"/>
        <v>603</v>
      </c>
      <c r="U701" s="69">
        <v>79</v>
      </c>
      <c r="V701" s="70">
        <f t="shared" si="88"/>
        <v>19.5</v>
      </c>
      <c r="W701" s="70">
        <f t="shared" si="89"/>
        <v>399.5</v>
      </c>
      <c r="X701" s="71">
        <f t="shared" si="90"/>
        <v>0</v>
      </c>
      <c r="Y701" s="72">
        <f t="shared" si="82"/>
        <v>1101</v>
      </c>
      <c r="Z701" s="73">
        <f t="shared" si="77"/>
        <v>1101</v>
      </c>
    </row>
    <row r="702" spans="1:26" x14ac:dyDescent="0.3">
      <c r="A702" s="435" t="s">
        <v>1408</v>
      </c>
      <c r="B702" s="435" t="s">
        <v>77</v>
      </c>
      <c r="C702" s="435" t="s">
        <v>1447</v>
      </c>
      <c r="D702" s="435">
        <v>35541016</v>
      </c>
      <c r="E702" s="438" t="s">
        <v>1448</v>
      </c>
      <c r="F702" s="435">
        <v>161730</v>
      </c>
      <c r="G702" s="438" t="s">
        <v>141</v>
      </c>
      <c r="H702" s="438" t="s">
        <v>183</v>
      </c>
      <c r="I702" s="439" t="s">
        <v>1467</v>
      </c>
      <c r="J702" s="64">
        <v>11</v>
      </c>
      <c r="K702" s="65">
        <v>0</v>
      </c>
      <c r="L702" s="64">
        <v>44</v>
      </c>
      <c r="M702" s="65">
        <v>0</v>
      </c>
      <c r="N702" s="64">
        <v>0</v>
      </c>
      <c r="O702" s="65">
        <v>20</v>
      </c>
      <c r="P702" s="441">
        <v>0</v>
      </c>
      <c r="Q702" s="64">
        <v>0</v>
      </c>
      <c r="R702" s="64">
        <v>446</v>
      </c>
      <c r="S702" s="67">
        <v>0</v>
      </c>
      <c r="T702" s="68">
        <f t="shared" si="87"/>
        <v>1474</v>
      </c>
      <c r="U702" s="69">
        <v>0</v>
      </c>
      <c r="V702" s="70">
        <f t="shared" si="88"/>
        <v>0</v>
      </c>
      <c r="W702" s="70">
        <f t="shared" si="89"/>
        <v>1162</v>
      </c>
      <c r="X702" s="71">
        <f t="shared" si="90"/>
        <v>0</v>
      </c>
      <c r="Y702" s="72">
        <f t="shared" si="82"/>
        <v>2636</v>
      </c>
      <c r="Z702" s="73">
        <f t="shared" si="77"/>
        <v>2636</v>
      </c>
    </row>
    <row r="703" spans="1:26" x14ac:dyDescent="0.3">
      <c r="A703" s="435" t="s">
        <v>1408</v>
      </c>
      <c r="B703" s="435" t="s">
        <v>77</v>
      </c>
      <c r="C703" s="435" t="s">
        <v>1447</v>
      </c>
      <c r="D703" s="435">
        <v>35541016</v>
      </c>
      <c r="E703" s="438" t="s">
        <v>1448</v>
      </c>
      <c r="F703" s="435">
        <v>161772</v>
      </c>
      <c r="G703" s="438" t="s">
        <v>147</v>
      </c>
      <c r="H703" s="438" t="s">
        <v>183</v>
      </c>
      <c r="I703" s="439" t="s">
        <v>1468</v>
      </c>
      <c r="J703" s="64">
        <v>13</v>
      </c>
      <c r="K703" s="65">
        <v>0</v>
      </c>
      <c r="L703" s="64">
        <v>79</v>
      </c>
      <c r="M703" s="65">
        <v>0</v>
      </c>
      <c r="N703" s="64">
        <v>0</v>
      </c>
      <c r="O703" s="65">
        <v>15</v>
      </c>
      <c r="P703" s="441">
        <v>5</v>
      </c>
      <c r="Q703" s="64">
        <v>0</v>
      </c>
      <c r="R703" s="64">
        <v>272</v>
      </c>
      <c r="S703" s="67">
        <v>466</v>
      </c>
      <c r="T703" s="68">
        <f t="shared" si="87"/>
        <v>2646.5</v>
      </c>
      <c r="U703" s="69">
        <v>0</v>
      </c>
      <c r="V703" s="70">
        <f t="shared" si="88"/>
        <v>0</v>
      </c>
      <c r="W703" s="70">
        <f t="shared" si="89"/>
        <v>746.5</v>
      </c>
      <c r="X703" s="71">
        <f t="shared" si="90"/>
        <v>834</v>
      </c>
      <c r="Y703" s="72">
        <f t="shared" si="82"/>
        <v>4227</v>
      </c>
      <c r="Z703" s="73">
        <f t="shared" si="77"/>
        <v>4227</v>
      </c>
    </row>
    <row r="704" spans="1:26" x14ac:dyDescent="0.3">
      <c r="A704" s="435" t="s">
        <v>1408</v>
      </c>
      <c r="B704" s="435" t="s">
        <v>77</v>
      </c>
      <c r="C704" s="435" t="s">
        <v>1447</v>
      </c>
      <c r="D704" s="435">
        <v>35541016</v>
      </c>
      <c r="E704" s="438" t="s">
        <v>1448</v>
      </c>
      <c r="F704" s="435">
        <v>606766</v>
      </c>
      <c r="G704" s="438" t="s">
        <v>97</v>
      </c>
      <c r="H704" s="438" t="s">
        <v>183</v>
      </c>
      <c r="I704" s="439" t="s">
        <v>1469</v>
      </c>
      <c r="J704" s="64">
        <v>8</v>
      </c>
      <c r="K704" s="65">
        <v>10</v>
      </c>
      <c r="L704" s="64">
        <v>33</v>
      </c>
      <c r="M704" s="65">
        <v>30</v>
      </c>
      <c r="N704" s="64">
        <v>12</v>
      </c>
      <c r="O704" s="65">
        <v>13</v>
      </c>
      <c r="P704" s="441">
        <v>0</v>
      </c>
      <c r="Q704" s="64">
        <v>217</v>
      </c>
      <c r="R704" s="64">
        <f>345</f>
        <v>345</v>
      </c>
      <c r="S704" s="67">
        <v>0</v>
      </c>
      <c r="T704" s="68">
        <f t="shared" si="87"/>
        <v>1105.5</v>
      </c>
      <c r="U704" s="69">
        <v>2283.8200000000002</v>
      </c>
      <c r="V704" s="70">
        <f t="shared" si="88"/>
        <v>487.5</v>
      </c>
      <c r="W704" s="70">
        <f t="shared" si="89"/>
        <v>865.5</v>
      </c>
      <c r="X704" s="71">
        <f t="shared" si="90"/>
        <v>0</v>
      </c>
      <c r="Y704" s="72">
        <f t="shared" si="82"/>
        <v>4742.32</v>
      </c>
      <c r="Z704" s="73">
        <f t="shared" si="77"/>
        <v>4742</v>
      </c>
    </row>
    <row r="705" spans="1:26" x14ac:dyDescent="0.3">
      <c r="A705" s="435" t="s">
        <v>1408</v>
      </c>
      <c r="B705" s="435" t="s">
        <v>77</v>
      </c>
      <c r="C705" s="435" t="s">
        <v>1447</v>
      </c>
      <c r="D705" s="435">
        <v>35541016</v>
      </c>
      <c r="E705" s="438" t="s">
        <v>1448</v>
      </c>
      <c r="F705" s="435">
        <v>133132</v>
      </c>
      <c r="G705" s="438" t="s">
        <v>122</v>
      </c>
      <c r="H705" s="438" t="s">
        <v>183</v>
      </c>
      <c r="I705" s="439" t="s">
        <v>1470</v>
      </c>
      <c r="J705" s="64">
        <v>9</v>
      </c>
      <c r="K705" s="65">
        <v>0</v>
      </c>
      <c r="L705" s="64">
        <v>26</v>
      </c>
      <c r="M705" s="65">
        <v>0</v>
      </c>
      <c r="N705" s="64">
        <v>0</v>
      </c>
      <c r="O705" s="65">
        <v>14</v>
      </c>
      <c r="P705" s="441">
        <v>1</v>
      </c>
      <c r="Q705" s="64">
        <v>0</v>
      </c>
      <c r="R705" s="64">
        <v>184</v>
      </c>
      <c r="S705" s="67">
        <v>44</v>
      </c>
      <c r="T705" s="68">
        <f t="shared" si="87"/>
        <v>871</v>
      </c>
      <c r="U705" s="69">
        <v>543.45000000000005</v>
      </c>
      <c r="V705" s="70">
        <f t="shared" si="88"/>
        <v>0</v>
      </c>
      <c r="W705" s="70">
        <f t="shared" si="89"/>
        <v>557</v>
      </c>
      <c r="X705" s="71">
        <f t="shared" si="90"/>
        <v>93</v>
      </c>
      <c r="Y705" s="72">
        <f t="shared" si="82"/>
        <v>2064.4499999999998</v>
      </c>
      <c r="Z705" s="73">
        <f t="shared" si="77"/>
        <v>2064</v>
      </c>
    </row>
    <row r="706" spans="1:26" x14ac:dyDescent="0.3">
      <c r="A706" s="435" t="s">
        <v>1408</v>
      </c>
      <c r="B706" s="435" t="s">
        <v>77</v>
      </c>
      <c r="C706" s="435" t="s">
        <v>1447</v>
      </c>
      <c r="D706" s="435">
        <v>35541016</v>
      </c>
      <c r="E706" s="438" t="s">
        <v>1448</v>
      </c>
      <c r="F706" s="435">
        <v>17050367</v>
      </c>
      <c r="G706" s="438" t="s">
        <v>1471</v>
      </c>
      <c r="H706" s="438" t="s">
        <v>1472</v>
      </c>
      <c r="I706" s="439" t="s">
        <v>1473</v>
      </c>
      <c r="J706" s="64">
        <v>9</v>
      </c>
      <c r="K706" s="65">
        <v>0</v>
      </c>
      <c r="L706" s="64">
        <v>41</v>
      </c>
      <c r="M706" s="65">
        <v>0</v>
      </c>
      <c r="N706" s="64">
        <v>0</v>
      </c>
      <c r="O706" s="65">
        <v>8</v>
      </c>
      <c r="P706" s="441">
        <v>2</v>
      </c>
      <c r="Q706" s="64">
        <v>0</v>
      </c>
      <c r="R706" s="64">
        <v>274</v>
      </c>
      <c r="S706" s="67">
        <v>115</v>
      </c>
      <c r="T706" s="68">
        <f t="shared" si="87"/>
        <v>1373.5</v>
      </c>
      <c r="U706" s="69">
        <v>0</v>
      </c>
      <c r="V706" s="70">
        <f t="shared" si="88"/>
        <v>0</v>
      </c>
      <c r="W706" s="70">
        <f t="shared" si="89"/>
        <v>656</v>
      </c>
      <c r="X706" s="71">
        <f t="shared" si="90"/>
        <v>226.5</v>
      </c>
      <c r="Y706" s="72">
        <f t="shared" si="82"/>
        <v>2256</v>
      </c>
      <c r="Z706" s="73">
        <f t="shared" si="77"/>
        <v>2256</v>
      </c>
    </row>
    <row r="707" spans="1:26" x14ac:dyDescent="0.3">
      <c r="A707" s="435" t="s">
        <v>1408</v>
      </c>
      <c r="B707" s="435" t="s">
        <v>77</v>
      </c>
      <c r="C707" s="435" t="s">
        <v>1447</v>
      </c>
      <c r="D707" s="435">
        <v>35541016</v>
      </c>
      <c r="E707" s="438" t="s">
        <v>1448</v>
      </c>
      <c r="F707" s="435">
        <v>398900</v>
      </c>
      <c r="G707" s="438" t="s">
        <v>47</v>
      </c>
      <c r="H707" s="438" t="s">
        <v>1474</v>
      </c>
      <c r="I707" s="439" t="s">
        <v>1475</v>
      </c>
      <c r="J707" s="64">
        <v>34</v>
      </c>
      <c r="K707" s="65">
        <v>0</v>
      </c>
      <c r="L707" s="64">
        <v>53</v>
      </c>
      <c r="M707" s="65">
        <v>0</v>
      </c>
      <c r="N707" s="64">
        <v>2</v>
      </c>
      <c r="O707" s="65">
        <v>23</v>
      </c>
      <c r="P707" s="441">
        <v>1</v>
      </c>
      <c r="Q707" s="64">
        <v>19</v>
      </c>
      <c r="R707" s="64">
        <v>450</v>
      </c>
      <c r="S707" s="67">
        <v>76</v>
      </c>
      <c r="T707" s="68">
        <f t="shared" si="87"/>
        <v>1775.5</v>
      </c>
      <c r="U707" s="69">
        <v>0</v>
      </c>
      <c r="V707" s="70">
        <f t="shared" si="88"/>
        <v>55.5</v>
      </c>
      <c r="W707" s="70">
        <f t="shared" si="89"/>
        <v>1210.5</v>
      </c>
      <c r="X707" s="71">
        <f t="shared" si="90"/>
        <v>141</v>
      </c>
      <c r="Y707" s="72">
        <f t="shared" si="82"/>
        <v>3182.5</v>
      </c>
      <c r="Z707" s="73">
        <f t="shared" si="77"/>
        <v>3183</v>
      </c>
    </row>
    <row r="708" spans="1:26" x14ac:dyDescent="0.3">
      <c r="A708" s="435" t="s">
        <v>1408</v>
      </c>
      <c r="B708" s="435" t="s">
        <v>77</v>
      </c>
      <c r="C708" s="435" t="s">
        <v>1447</v>
      </c>
      <c r="D708" s="435">
        <v>35541016</v>
      </c>
      <c r="E708" s="438" t="s">
        <v>1448</v>
      </c>
      <c r="F708" s="435">
        <v>521965</v>
      </c>
      <c r="G708" s="438" t="s">
        <v>587</v>
      </c>
      <c r="H708" s="438" t="s">
        <v>1474</v>
      </c>
      <c r="I708" s="439" t="s">
        <v>1476</v>
      </c>
      <c r="J708" s="64">
        <v>13</v>
      </c>
      <c r="K708" s="65">
        <v>0</v>
      </c>
      <c r="L708" s="64">
        <v>59</v>
      </c>
      <c r="M708" s="65">
        <v>0</v>
      </c>
      <c r="N708" s="64">
        <v>0</v>
      </c>
      <c r="O708" s="65">
        <v>21</v>
      </c>
      <c r="P708" s="441">
        <v>4</v>
      </c>
      <c r="Q708" s="64">
        <v>0</v>
      </c>
      <c r="R708" s="64">
        <v>562</v>
      </c>
      <c r="S708" s="67">
        <v>268</v>
      </c>
      <c r="T708" s="68">
        <f t="shared" si="87"/>
        <v>1976.5</v>
      </c>
      <c r="U708" s="69">
        <v>0</v>
      </c>
      <c r="V708" s="70">
        <f t="shared" si="88"/>
        <v>0</v>
      </c>
      <c r="W708" s="70">
        <f t="shared" si="89"/>
        <v>1407.5</v>
      </c>
      <c r="X708" s="71">
        <f t="shared" si="90"/>
        <v>510</v>
      </c>
      <c r="Y708" s="72">
        <f t="shared" si="82"/>
        <v>3894</v>
      </c>
      <c r="Z708" s="73">
        <f t="shared" si="77"/>
        <v>3894</v>
      </c>
    </row>
    <row r="709" spans="1:26" x14ac:dyDescent="0.3">
      <c r="A709" s="435" t="s">
        <v>1408</v>
      </c>
      <c r="B709" s="435" t="s">
        <v>77</v>
      </c>
      <c r="C709" s="435" t="s">
        <v>1447</v>
      </c>
      <c r="D709" s="435">
        <v>35541016</v>
      </c>
      <c r="E709" s="438" t="s">
        <v>1448</v>
      </c>
      <c r="F709" s="435">
        <v>42243262</v>
      </c>
      <c r="G709" s="438" t="s">
        <v>1477</v>
      </c>
      <c r="H709" s="438" t="s">
        <v>1478</v>
      </c>
      <c r="I709" s="439" t="s">
        <v>1479</v>
      </c>
      <c r="J709" s="64">
        <v>12</v>
      </c>
      <c r="K709" s="65">
        <v>0</v>
      </c>
      <c r="L709" s="64">
        <v>52</v>
      </c>
      <c r="M709" s="65">
        <v>0</v>
      </c>
      <c r="N709" s="64">
        <v>1</v>
      </c>
      <c r="O709" s="65">
        <v>27</v>
      </c>
      <c r="P709" s="441">
        <v>1</v>
      </c>
      <c r="Q709" s="64">
        <v>8</v>
      </c>
      <c r="R709" s="64">
        <v>271</v>
      </c>
      <c r="S709" s="67">
        <v>167</v>
      </c>
      <c r="T709" s="68">
        <f t="shared" si="87"/>
        <v>1742</v>
      </c>
      <c r="U709" s="69">
        <v>0</v>
      </c>
      <c r="V709" s="70">
        <f t="shared" si="88"/>
        <v>25.5</v>
      </c>
      <c r="W709" s="70">
        <f t="shared" si="89"/>
        <v>906.5</v>
      </c>
      <c r="X709" s="71">
        <f t="shared" si="90"/>
        <v>277.5</v>
      </c>
      <c r="Y709" s="72">
        <f t="shared" si="82"/>
        <v>2951.5</v>
      </c>
      <c r="Z709" s="73">
        <f t="shared" si="77"/>
        <v>2952</v>
      </c>
    </row>
    <row r="710" spans="1:26" x14ac:dyDescent="0.3">
      <c r="A710" s="435" t="s">
        <v>1408</v>
      </c>
      <c r="B710" s="435" t="s">
        <v>77</v>
      </c>
      <c r="C710" s="435" t="s">
        <v>1447</v>
      </c>
      <c r="D710" s="435">
        <v>35541016</v>
      </c>
      <c r="E710" s="438" t="s">
        <v>1448</v>
      </c>
      <c r="F710" s="435">
        <v>598071</v>
      </c>
      <c r="G710" s="438" t="s">
        <v>47</v>
      </c>
      <c r="H710" s="438" t="s">
        <v>1425</v>
      </c>
      <c r="I710" s="439" t="s">
        <v>1480</v>
      </c>
      <c r="J710" s="64">
        <v>19</v>
      </c>
      <c r="K710" s="65">
        <v>0</v>
      </c>
      <c r="L710" s="64">
        <v>70</v>
      </c>
      <c r="M710" s="65">
        <v>0</v>
      </c>
      <c r="N710" s="64">
        <v>0</v>
      </c>
      <c r="O710" s="65">
        <v>19</v>
      </c>
      <c r="P710" s="441">
        <v>3</v>
      </c>
      <c r="Q710" s="64">
        <v>0</v>
      </c>
      <c r="R710" s="64">
        <v>610</v>
      </c>
      <c r="S710" s="67">
        <v>299</v>
      </c>
      <c r="T710" s="68">
        <f t="shared" si="87"/>
        <v>2345</v>
      </c>
      <c r="U710" s="69">
        <v>0</v>
      </c>
      <c r="V710" s="70">
        <f t="shared" si="88"/>
        <v>0</v>
      </c>
      <c r="W710" s="70">
        <f t="shared" si="89"/>
        <v>1476.5</v>
      </c>
      <c r="X710" s="71">
        <f t="shared" si="90"/>
        <v>529.5</v>
      </c>
      <c r="Y710" s="72">
        <f t="shared" si="82"/>
        <v>4351</v>
      </c>
      <c r="Z710" s="73">
        <f t="shared" si="77"/>
        <v>4351</v>
      </c>
    </row>
    <row r="711" spans="1:26" x14ac:dyDescent="0.3">
      <c r="A711" s="435" t="s">
        <v>1408</v>
      </c>
      <c r="B711" s="435" t="s">
        <v>77</v>
      </c>
      <c r="C711" s="435" t="s">
        <v>1447</v>
      </c>
      <c r="D711" s="435">
        <v>35541016</v>
      </c>
      <c r="E711" s="438" t="s">
        <v>1448</v>
      </c>
      <c r="F711" s="435">
        <v>31946615</v>
      </c>
      <c r="G711" s="438" t="s">
        <v>156</v>
      </c>
      <c r="H711" s="438" t="s">
        <v>1425</v>
      </c>
      <c r="I711" s="439" t="s">
        <v>1481</v>
      </c>
      <c r="J711" s="64">
        <v>18</v>
      </c>
      <c r="K711" s="65">
        <v>0</v>
      </c>
      <c r="L711" s="64">
        <v>52</v>
      </c>
      <c r="M711" s="65">
        <v>0</v>
      </c>
      <c r="N711" s="64">
        <v>1</v>
      </c>
      <c r="O711" s="65">
        <v>30</v>
      </c>
      <c r="P711" s="441">
        <v>0</v>
      </c>
      <c r="Q711" s="64">
        <v>1</v>
      </c>
      <c r="R711" s="64">
        <v>448</v>
      </c>
      <c r="S711" s="67">
        <v>0</v>
      </c>
      <c r="T711" s="68">
        <f t="shared" si="87"/>
        <v>1742</v>
      </c>
      <c r="U711" s="69">
        <v>0</v>
      </c>
      <c r="V711" s="70">
        <f t="shared" si="88"/>
        <v>15</v>
      </c>
      <c r="W711" s="70">
        <f t="shared" si="89"/>
        <v>1301</v>
      </c>
      <c r="X711" s="71">
        <f t="shared" si="90"/>
        <v>0</v>
      </c>
      <c r="Y711" s="72">
        <f t="shared" si="82"/>
        <v>3058</v>
      </c>
      <c r="Z711" s="73">
        <f t="shared" si="77"/>
        <v>3058</v>
      </c>
    </row>
    <row r="712" spans="1:26" x14ac:dyDescent="0.3">
      <c r="A712" s="435" t="s">
        <v>1408</v>
      </c>
      <c r="B712" s="435" t="s">
        <v>77</v>
      </c>
      <c r="C712" s="435" t="s">
        <v>1447</v>
      </c>
      <c r="D712" s="435">
        <v>35541016</v>
      </c>
      <c r="E712" s="438" t="s">
        <v>1448</v>
      </c>
      <c r="F712" s="435">
        <v>17078407</v>
      </c>
      <c r="G712" s="438" t="s">
        <v>440</v>
      </c>
      <c r="H712" s="438" t="s">
        <v>1425</v>
      </c>
      <c r="I712" s="439" t="s">
        <v>1482</v>
      </c>
      <c r="J712" s="64">
        <v>11</v>
      </c>
      <c r="K712" s="65">
        <v>3</v>
      </c>
      <c r="L712" s="64">
        <v>48</v>
      </c>
      <c r="M712" s="65">
        <v>13</v>
      </c>
      <c r="N712" s="64">
        <v>6</v>
      </c>
      <c r="O712" s="65">
        <v>26</v>
      </c>
      <c r="P712" s="441">
        <v>1</v>
      </c>
      <c r="Q712" s="64">
        <v>103</v>
      </c>
      <c r="R712" s="64">
        <v>396</v>
      </c>
      <c r="S712" s="67">
        <v>33</v>
      </c>
      <c r="T712" s="68">
        <f t="shared" si="87"/>
        <v>1608</v>
      </c>
      <c r="U712" s="69">
        <v>278.39999999999998</v>
      </c>
      <c r="V712" s="70">
        <f t="shared" si="88"/>
        <v>235.5</v>
      </c>
      <c r="W712" s="70">
        <f t="shared" si="89"/>
        <v>1143</v>
      </c>
      <c r="X712" s="71">
        <f t="shared" si="90"/>
        <v>76.5</v>
      </c>
      <c r="Y712" s="72">
        <f t="shared" si="82"/>
        <v>3341.4</v>
      </c>
      <c r="Z712" s="73">
        <f t="shared" si="77"/>
        <v>3341</v>
      </c>
    </row>
    <row r="713" spans="1:26" x14ac:dyDescent="0.3">
      <c r="A713" s="435" t="s">
        <v>1408</v>
      </c>
      <c r="B713" s="435" t="s">
        <v>77</v>
      </c>
      <c r="C713" s="435" t="s">
        <v>1447</v>
      </c>
      <c r="D713" s="435">
        <v>35541016</v>
      </c>
      <c r="E713" s="438" t="s">
        <v>1448</v>
      </c>
      <c r="F713" s="435">
        <v>17078423</v>
      </c>
      <c r="G713" s="438" t="s">
        <v>120</v>
      </c>
      <c r="H713" s="438" t="s">
        <v>1425</v>
      </c>
      <c r="I713" s="439" t="s">
        <v>1483</v>
      </c>
      <c r="J713" s="64">
        <v>10</v>
      </c>
      <c r="K713" s="65">
        <v>2</v>
      </c>
      <c r="L713" s="64">
        <v>46</v>
      </c>
      <c r="M713" s="65">
        <v>8</v>
      </c>
      <c r="N713" s="64">
        <v>9</v>
      </c>
      <c r="O713" s="65">
        <v>13</v>
      </c>
      <c r="P713" s="441">
        <v>1</v>
      </c>
      <c r="Q713" s="64">
        <v>92</v>
      </c>
      <c r="R713" s="64">
        <v>388</v>
      </c>
      <c r="S713" s="67">
        <v>73</v>
      </c>
      <c r="T713" s="68">
        <f t="shared" si="87"/>
        <v>1541</v>
      </c>
      <c r="U713" s="69">
        <v>0</v>
      </c>
      <c r="V713" s="70">
        <f t="shared" si="88"/>
        <v>259.5</v>
      </c>
      <c r="W713" s="70">
        <f t="shared" si="89"/>
        <v>951.5</v>
      </c>
      <c r="X713" s="71">
        <f t="shared" si="90"/>
        <v>136.5</v>
      </c>
      <c r="Y713" s="72">
        <f t="shared" si="82"/>
        <v>2888.5</v>
      </c>
      <c r="Z713" s="73">
        <f t="shared" si="77"/>
        <v>2889</v>
      </c>
    </row>
    <row r="714" spans="1:26" x14ac:dyDescent="0.3">
      <c r="A714" s="435" t="s">
        <v>1408</v>
      </c>
      <c r="B714" s="435" t="s">
        <v>77</v>
      </c>
      <c r="C714" s="435" t="s">
        <v>1447</v>
      </c>
      <c r="D714" s="435">
        <v>35541016</v>
      </c>
      <c r="E714" s="438" t="s">
        <v>1448</v>
      </c>
      <c r="F714" s="435">
        <v>893331</v>
      </c>
      <c r="G714" s="438" t="s">
        <v>118</v>
      </c>
      <c r="H714" s="438" t="s">
        <v>1425</v>
      </c>
      <c r="I714" s="439" t="s">
        <v>1484</v>
      </c>
      <c r="J714" s="64">
        <v>16</v>
      </c>
      <c r="K714" s="65">
        <v>5</v>
      </c>
      <c r="L714" s="64">
        <v>42</v>
      </c>
      <c r="M714" s="65">
        <v>17</v>
      </c>
      <c r="N714" s="64">
        <v>14</v>
      </c>
      <c r="O714" s="65">
        <v>19</v>
      </c>
      <c r="P714" s="441">
        <v>2</v>
      </c>
      <c r="Q714" s="64">
        <v>211</v>
      </c>
      <c r="R714" s="64">
        <v>332</v>
      </c>
      <c r="S714" s="67">
        <v>28</v>
      </c>
      <c r="T714" s="68">
        <f t="shared" si="87"/>
        <v>1407</v>
      </c>
      <c r="U714" s="69">
        <v>384.99</v>
      </c>
      <c r="V714" s="70">
        <f t="shared" si="88"/>
        <v>505.5</v>
      </c>
      <c r="W714" s="70">
        <f t="shared" si="89"/>
        <v>920.5</v>
      </c>
      <c r="X714" s="71">
        <f t="shared" si="90"/>
        <v>96</v>
      </c>
      <c r="Y714" s="72">
        <f t="shared" si="82"/>
        <v>3313.99</v>
      </c>
      <c r="Z714" s="73">
        <f t="shared" si="77"/>
        <v>3314</v>
      </c>
    </row>
    <row r="715" spans="1:26" x14ac:dyDescent="0.3">
      <c r="A715" s="435" t="s">
        <v>1408</v>
      </c>
      <c r="B715" s="435" t="s">
        <v>77</v>
      </c>
      <c r="C715" s="435" t="s">
        <v>1447</v>
      </c>
      <c r="D715" s="435">
        <v>35541016</v>
      </c>
      <c r="E715" s="438" t="s">
        <v>1448</v>
      </c>
      <c r="F715" s="435">
        <v>159433</v>
      </c>
      <c r="G715" s="438" t="s">
        <v>444</v>
      </c>
      <c r="H715" s="438" t="s">
        <v>1425</v>
      </c>
      <c r="I715" s="439" t="s">
        <v>1485</v>
      </c>
      <c r="J715" s="64">
        <v>9</v>
      </c>
      <c r="K715" s="65">
        <v>0</v>
      </c>
      <c r="L715" s="64">
        <v>35</v>
      </c>
      <c r="M715" s="65">
        <v>0</v>
      </c>
      <c r="N715" s="64">
        <v>2</v>
      </c>
      <c r="O715" s="65">
        <v>10</v>
      </c>
      <c r="P715" s="441">
        <v>1</v>
      </c>
      <c r="Q715" s="64">
        <v>16</v>
      </c>
      <c r="R715" s="64">
        <v>206</v>
      </c>
      <c r="S715" s="67">
        <v>160</v>
      </c>
      <c r="T715" s="68">
        <f t="shared" si="87"/>
        <v>1172.5</v>
      </c>
      <c r="U715" s="69">
        <v>0</v>
      </c>
      <c r="V715" s="70">
        <f t="shared" si="88"/>
        <v>51</v>
      </c>
      <c r="W715" s="70">
        <f t="shared" si="89"/>
        <v>547</v>
      </c>
      <c r="X715" s="71">
        <f t="shared" si="90"/>
        <v>267</v>
      </c>
      <c r="Y715" s="72">
        <f t="shared" si="82"/>
        <v>2037.5</v>
      </c>
      <c r="Z715" s="73">
        <f t="shared" si="77"/>
        <v>2038</v>
      </c>
    </row>
    <row r="716" spans="1:26" x14ac:dyDescent="0.3">
      <c r="A716" s="435" t="s">
        <v>1408</v>
      </c>
      <c r="B716" s="435" t="s">
        <v>77</v>
      </c>
      <c r="C716" s="435" t="s">
        <v>1447</v>
      </c>
      <c r="D716" s="435">
        <v>35541016</v>
      </c>
      <c r="E716" s="438" t="s">
        <v>1448</v>
      </c>
      <c r="F716" s="435">
        <v>893340</v>
      </c>
      <c r="G716" s="438" t="s">
        <v>112</v>
      </c>
      <c r="H716" s="438" t="s">
        <v>1425</v>
      </c>
      <c r="I716" s="439" t="s">
        <v>1485</v>
      </c>
      <c r="J716" s="64">
        <v>14</v>
      </c>
      <c r="K716" s="65">
        <v>0</v>
      </c>
      <c r="L716" s="64">
        <v>41</v>
      </c>
      <c r="M716" s="65">
        <v>0</v>
      </c>
      <c r="N716" s="64">
        <v>1</v>
      </c>
      <c r="O716" s="65">
        <v>22</v>
      </c>
      <c r="P716" s="441">
        <v>2</v>
      </c>
      <c r="Q716" s="64">
        <v>1</v>
      </c>
      <c r="R716" s="64">
        <v>264</v>
      </c>
      <c r="S716" s="67">
        <v>59</v>
      </c>
      <c r="T716" s="68">
        <f t="shared" si="87"/>
        <v>1373.5</v>
      </c>
      <c r="U716" s="69">
        <v>92.88</v>
      </c>
      <c r="V716" s="70">
        <f t="shared" si="88"/>
        <v>15</v>
      </c>
      <c r="W716" s="70">
        <f t="shared" si="89"/>
        <v>825</v>
      </c>
      <c r="X716" s="71">
        <f t="shared" si="90"/>
        <v>142.5</v>
      </c>
      <c r="Y716" s="72">
        <f t="shared" si="82"/>
        <v>2448.88</v>
      </c>
      <c r="Z716" s="73">
        <f t="shared" si="77"/>
        <v>2449</v>
      </c>
    </row>
    <row r="717" spans="1:26" x14ac:dyDescent="0.3">
      <c r="A717" s="435" t="s">
        <v>1408</v>
      </c>
      <c r="B717" s="435" t="s">
        <v>77</v>
      </c>
      <c r="C717" s="435" t="s">
        <v>1447</v>
      </c>
      <c r="D717" s="435">
        <v>35541016</v>
      </c>
      <c r="E717" s="438" t="s">
        <v>1448</v>
      </c>
      <c r="F717" s="435">
        <v>606758</v>
      </c>
      <c r="G717" s="438" t="s">
        <v>97</v>
      </c>
      <c r="H717" s="438" t="s">
        <v>1425</v>
      </c>
      <c r="I717" s="439" t="s">
        <v>1486</v>
      </c>
      <c r="J717" s="64">
        <v>7</v>
      </c>
      <c r="K717" s="65">
        <v>5</v>
      </c>
      <c r="L717" s="64">
        <v>38</v>
      </c>
      <c r="M717" s="65">
        <v>15</v>
      </c>
      <c r="N717" s="64">
        <v>6</v>
      </c>
      <c r="O717" s="65">
        <v>8</v>
      </c>
      <c r="P717" s="441">
        <v>4</v>
      </c>
      <c r="Q717" s="64">
        <v>109</v>
      </c>
      <c r="R717" s="64">
        <v>255</v>
      </c>
      <c r="S717" s="67">
        <v>52</v>
      </c>
      <c r="T717" s="68">
        <f t="shared" si="87"/>
        <v>1273</v>
      </c>
      <c r="U717" s="69">
        <v>1422.7</v>
      </c>
      <c r="V717" s="70">
        <f t="shared" si="88"/>
        <v>244.5</v>
      </c>
      <c r="W717" s="70">
        <f t="shared" si="89"/>
        <v>618</v>
      </c>
      <c r="X717" s="71">
        <f t="shared" si="90"/>
        <v>186</v>
      </c>
      <c r="Y717" s="72">
        <f t="shared" si="82"/>
        <v>3744.2</v>
      </c>
      <c r="Z717" s="73">
        <f t="shared" ref="Z717:Z778" si="91">ROUND(Y717,0)</f>
        <v>3744</v>
      </c>
    </row>
    <row r="718" spans="1:26" x14ac:dyDescent="0.3">
      <c r="A718" s="81" t="s">
        <v>1408</v>
      </c>
      <c r="B718" s="81" t="s">
        <v>77</v>
      </c>
      <c r="C718" s="81" t="s">
        <v>1447</v>
      </c>
      <c r="D718" s="81">
        <v>35541016</v>
      </c>
      <c r="E718" s="84" t="s">
        <v>1448</v>
      </c>
      <c r="F718" s="81">
        <v>31956688</v>
      </c>
      <c r="G718" s="84" t="s">
        <v>126</v>
      </c>
      <c r="H718" s="84" t="s">
        <v>1487</v>
      </c>
      <c r="I718" s="80" t="s">
        <v>1488</v>
      </c>
      <c r="J718" s="85">
        <v>0</v>
      </c>
      <c r="K718" s="86">
        <v>1</v>
      </c>
      <c r="L718" s="85">
        <v>0</v>
      </c>
      <c r="M718" s="86">
        <v>3</v>
      </c>
      <c r="N718" s="85">
        <v>3</v>
      </c>
      <c r="O718" s="86">
        <v>0</v>
      </c>
      <c r="P718" s="442">
        <v>0</v>
      </c>
      <c r="Q718" s="85">
        <v>36</v>
      </c>
      <c r="R718" s="85">
        <v>0</v>
      </c>
      <c r="S718" s="88">
        <v>0</v>
      </c>
      <c r="T718" s="68">
        <f t="shared" ref="T718:T749" si="92">$T$1*L718</f>
        <v>0</v>
      </c>
      <c r="U718" s="69">
        <v>0</v>
      </c>
      <c r="V718" s="70">
        <f t="shared" ref="V718:V749" si="93">$U$1*N718+$V$1*Q718</f>
        <v>94.5</v>
      </c>
      <c r="W718" s="70">
        <f t="shared" ref="W718:W749" si="94">$U$1*O718+$W$1*R718</f>
        <v>0</v>
      </c>
      <c r="X718" s="71">
        <f t="shared" ref="X718:X749" si="95">$X$1*P718+$V$1*S718</f>
        <v>0</v>
      </c>
      <c r="Y718" s="72">
        <f t="shared" si="82"/>
        <v>94.5</v>
      </c>
      <c r="Z718" s="73">
        <f t="shared" si="91"/>
        <v>95</v>
      </c>
    </row>
    <row r="719" spans="1:26" x14ac:dyDescent="0.3">
      <c r="A719" s="435" t="s">
        <v>1408</v>
      </c>
      <c r="B719" s="435" t="s">
        <v>77</v>
      </c>
      <c r="C719" s="435" t="s">
        <v>1447</v>
      </c>
      <c r="D719" s="435">
        <v>35541016</v>
      </c>
      <c r="E719" s="438" t="s">
        <v>1448</v>
      </c>
      <c r="F719" s="435">
        <v>162159</v>
      </c>
      <c r="G719" s="84" t="s">
        <v>47</v>
      </c>
      <c r="H719" s="84" t="s">
        <v>1427</v>
      </c>
      <c r="I719" s="80" t="s">
        <v>1489</v>
      </c>
      <c r="J719" s="64">
        <v>16</v>
      </c>
      <c r="K719" s="65">
        <v>0</v>
      </c>
      <c r="L719" s="64">
        <v>45</v>
      </c>
      <c r="M719" s="65">
        <v>0</v>
      </c>
      <c r="N719" s="64">
        <v>4</v>
      </c>
      <c r="O719" s="65">
        <v>12</v>
      </c>
      <c r="P719" s="441">
        <v>2</v>
      </c>
      <c r="Q719" s="64">
        <v>31</v>
      </c>
      <c r="R719" s="64">
        <v>260</v>
      </c>
      <c r="S719" s="67">
        <v>137</v>
      </c>
      <c r="T719" s="68">
        <f t="shared" ref="T719:T720" si="96">33.5*L719</f>
        <v>1507.5</v>
      </c>
      <c r="U719" s="69">
        <v>0</v>
      </c>
      <c r="V719" s="70">
        <f t="shared" ref="V719:V720" si="97">13.5*N719+1.5*Q719</f>
        <v>100.5</v>
      </c>
      <c r="W719" s="70">
        <f t="shared" ref="W719:W720" si="98">13.5*O719+2*R719</f>
        <v>682</v>
      </c>
      <c r="X719" s="71">
        <f t="shared" ref="X719:X720" si="99">27*P719+1.5*S719</f>
        <v>259.5</v>
      </c>
      <c r="Y719" s="72">
        <f t="shared" si="82"/>
        <v>2549.5</v>
      </c>
      <c r="Z719" s="73">
        <f t="shared" si="91"/>
        <v>2550</v>
      </c>
    </row>
    <row r="720" spans="1:26" x14ac:dyDescent="0.3">
      <c r="A720" s="435" t="s">
        <v>1408</v>
      </c>
      <c r="B720" s="435" t="s">
        <v>77</v>
      </c>
      <c r="C720" s="435" t="s">
        <v>1447</v>
      </c>
      <c r="D720" s="435">
        <v>35541016</v>
      </c>
      <c r="E720" s="438" t="s">
        <v>1448</v>
      </c>
      <c r="F720" s="435">
        <v>17151341</v>
      </c>
      <c r="G720" s="438" t="s">
        <v>47</v>
      </c>
      <c r="H720" s="438" t="s">
        <v>1429</v>
      </c>
      <c r="I720" s="439" t="s">
        <v>1490</v>
      </c>
      <c r="J720" s="64">
        <v>8</v>
      </c>
      <c r="K720" s="65">
        <v>0</v>
      </c>
      <c r="L720" s="64">
        <v>30</v>
      </c>
      <c r="M720" s="65">
        <v>0</v>
      </c>
      <c r="N720" s="64">
        <v>0</v>
      </c>
      <c r="O720" s="65">
        <v>8</v>
      </c>
      <c r="P720" s="441">
        <v>1</v>
      </c>
      <c r="Q720" s="64">
        <v>0</v>
      </c>
      <c r="R720" s="64">
        <v>253</v>
      </c>
      <c r="S720" s="67">
        <v>128</v>
      </c>
      <c r="T720" s="68">
        <f t="shared" si="96"/>
        <v>1005</v>
      </c>
      <c r="U720" s="69">
        <v>0</v>
      </c>
      <c r="V720" s="70">
        <f t="shared" si="97"/>
        <v>0</v>
      </c>
      <c r="W720" s="70">
        <f t="shared" si="98"/>
        <v>614</v>
      </c>
      <c r="X720" s="71">
        <f t="shared" si="99"/>
        <v>219</v>
      </c>
      <c r="Y720" s="72">
        <f t="shared" si="82"/>
        <v>1838</v>
      </c>
      <c r="Z720" s="73">
        <f t="shared" si="91"/>
        <v>1838</v>
      </c>
    </row>
    <row r="721" spans="1:26" x14ac:dyDescent="0.3">
      <c r="A721" s="435" t="s">
        <v>1408</v>
      </c>
      <c r="B721" s="435" t="s">
        <v>77</v>
      </c>
      <c r="C721" s="435" t="s">
        <v>1447</v>
      </c>
      <c r="D721" s="435">
        <v>35541016</v>
      </c>
      <c r="E721" s="438" t="s">
        <v>1448</v>
      </c>
      <c r="F721" s="81">
        <v>161063</v>
      </c>
      <c r="G721" s="84" t="s">
        <v>1491</v>
      </c>
      <c r="H721" s="84" t="s">
        <v>1429</v>
      </c>
      <c r="I721" s="80" t="s">
        <v>1492</v>
      </c>
      <c r="J721" s="64">
        <v>22</v>
      </c>
      <c r="K721" s="65">
        <v>0</v>
      </c>
      <c r="L721" s="64">
        <v>55</v>
      </c>
      <c r="M721" s="65">
        <v>0</v>
      </c>
      <c r="N721" s="64">
        <v>3</v>
      </c>
      <c r="O721" s="65">
        <v>21</v>
      </c>
      <c r="P721" s="441">
        <v>1</v>
      </c>
      <c r="Q721" s="64">
        <v>65</v>
      </c>
      <c r="R721" s="64">
        <v>435</v>
      </c>
      <c r="S721" s="67">
        <v>80</v>
      </c>
      <c r="T721" s="68">
        <f t="shared" si="92"/>
        <v>1842.5</v>
      </c>
      <c r="U721" s="69">
        <v>0</v>
      </c>
      <c r="V721" s="70">
        <f t="shared" si="93"/>
        <v>138</v>
      </c>
      <c r="W721" s="70">
        <f t="shared" si="94"/>
        <v>1153.5</v>
      </c>
      <c r="X721" s="71">
        <f t="shared" si="95"/>
        <v>147</v>
      </c>
      <c r="Y721" s="72">
        <f t="shared" si="82"/>
        <v>3281</v>
      </c>
      <c r="Z721" s="73">
        <f t="shared" si="91"/>
        <v>3281</v>
      </c>
    </row>
    <row r="722" spans="1:26" x14ac:dyDescent="0.3">
      <c r="A722" s="435" t="s">
        <v>1408</v>
      </c>
      <c r="B722" s="435" t="s">
        <v>77</v>
      </c>
      <c r="C722" s="435" t="s">
        <v>1447</v>
      </c>
      <c r="D722" s="435">
        <v>35541016</v>
      </c>
      <c r="E722" s="438" t="s">
        <v>1448</v>
      </c>
      <c r="F722" s="435">
        <v>31953549</v>
      </c>
      <c r="G722" s="438" t="s">
        <v>126</v>
      </c>
      <c r="H722" s="438" t="s">
        <v>1429</v>
      </c>
      <c r="I722" s="439" t="s">
        <v>1432</v>
      </c>
      <c r="J722" s="64">
        <v>7</v>
      </c>
      <c r="K722" s="65">
        <v>3</v>
      </c>
      <c r="L722" s="64">
        <v>28</v>
      </c>
      <c r="M722" s="65">
        <v>24</v>
      </c>
      <c r="N722" s="64">
        <v>8</v>
      </c>
      <c r="O722" s="65">
        <v>10</v>
      </c>
      <c r="P722" s="441">
        <v>1</v>
      </c>
      <c r="Q722" s="64">
        <v>396</v>
      </c>
      <c r="R722" s="64">
        <v>171</v>
      </c>
      <c r="S722" s="67">
        <v>60</v>
      </c>
      <c r="T722" s="68">
        <f t="shared" ref="T722:T729" si="100">33.5*L722</f>
        <v>938</v>
      </c>
      <c r="U722" s="69">
        <v>277.10000000000002</v>
      </c>
      <c r="V722" s="70">
        <f t="shared" ref="V722:V729" si="101">13.5*N722+1.5*Q722</f>
        <v>702</v>
      </c>
      <c r="W722" s="70">
        <f t="shared" ref="W722:W729" si="102">13.5*O722+2*R722</f>
        <v>477</v>
      </c>
      <c r="X722" s="71">
        <f t="shared" ref="X722:X729" si="103">27*P722+1.5*S722</f>
        <v>117</v>
      </c>
      <c r="Y722" s="72">
        <f t="shared" si="82"/>
        <v>2511.1</v>
      </c>
      <c r="Z722" s="73">
        <f t="shared" si="91"/>
        <v>2511</v>
      </c>
    </row>
    <row r="723" spans="1:26" x14ac:dyDescent="0.3">
      <c r="A723" s="435" t="s">
        <v>1408</v>
      </c>
      <c r="B723" s="435" t="s">
        <v>77</v>
      </c>
      <c r="C723" s="435" t="s">
        <v>1447</v>
      </c>
      <c r="D723" s="435">
        <v>35541016</v>
      </c>
      <c r="E723" s="438" t="s">
        <v>1448</v>
      </c>
      <c r="F723" s="435">
        <v>17078385</v>
      </c>
      <c r="G723" s="438" t="s">
        <v>400</v>
      </c>
      <c r="H723" s="438" t="s">
        <v>1429</v>
      </c>
      <c r="I723" s="439" t="s">
        <v>1493</v>
      </c>
      <c r="J723" s="64">
        <v>13</v>
      </c>
      <c r="K723" s="65">
        <v>0</v>
      </c>
      <c r="L723" s="64">
        <v>44</v>
      </c>
      <c r="M723" s="65">
        <v>0</v>
      </c>
      <c r="N723" s="64">
        <v>1</v>
      </c>
      <c r="O723" s="65">
        <v>15</v>
      </c>
      <c r="P723" s="441">
        <v>1</v>
      </c>
      <c r="Q723" s="64">
        <v>33</v>
      </c>
      <c r="R723" s="64">
        <v>297</v>
      </c>
      <c r="S723" s="67">
        <v>10</v>
      </c>
      <c r="T723" s="68">
        <f t="shared" si="100"/>
        <v>1474</v>
      </c>
      <c r="U723" s="69">
        <v>0</v>
      </c>
      <c r="V723" s="70">
        <f t="shared" si="101"/>
        <v>63</v>
      </c>
      <c r="W723" s="70">
        <f t="shared" si="102"/>
        <v>796.5</v>
      </c>
      <c r="X723" s="71">
        <f t="shared" si="103"/>
        <v>42</v>
      </c>
      <c r="Y723" s="72">
        <f t="shared" si="82"/>
        <v>2375.5</v>
      </c>
      <c r="Z723" s="73">
        <f t="shared" si="91"/>
        <v>2376</v>
      </c>
    </row>
    <row r="724" spans="1:26" x14ac:dyDescent="0.3">
      <c r="A724" s="435" t="s">
        <v>1408</v>
      </c>
      <c r="B724" s="435" t="s">
        <v>77</v>
      </c>
      <c r="C724" s="435" t="s">
        <v>1447</v>
      </c>
      <c r="D724" s="435">
        <v>35541016</v>
      </c>
      <c r="E724" s="438" t="s">
        <v>1448</v>
      </c>
      <c r="F724" s="435">
        <v>42096651</v>
      </c>
      <c r="G724" s="438" t="s">
        <v>112</v>
      </c>
      <c r="H724" s="438" t="s">
        <v>1429</v>
      </c>
      <c r="I724" s="439" t="s">
        <v>1494</v>
      </c>
      <c r="J724" s="64">
        <v>36</v>
      </c>
      <c r="K724" s="65">
        <v>3</v>
      </c>
      <c r="L724" s="64">
        <v>150</v>
      </c>
      <c r="M724" s="65">
        <v>14</v>
      </c>
      <c r="N724" s="64">
        <v>7</v>
      </c>
      <c r="O724" s="65">
        <v>49</v>
      </c>
      <c r="P724" s="441">
        <v>3</v>
      </c>
      <c r="Q724" s="64">
        <v>422</v>
      </c>
      <c r="R724" s="64">
        <v>1142</v>
      </c>
      <c r="S724" s="67">
        <v>262</v>
      </c>
      <c r="T724" s="68">
        <f t="shared" si="100"/>
        <v>5025</v>
      </c>
      <c r="U724" s="69">
        <v>2700.78</v>
      </c>
      <c r="V724" s="70">
        <f t="shared" si="101"/>
        <v>727.5</v>
      </c>
      <c r="W724" s="70">
        <f t="shared" si="102"/>
        <v>2945.5</v>
      </c>
      <c r="X724" s="71">
        <f t="shared" si="103"/>
        <v>474</v>
      </c>
      <c r="Y724" s="72">
        <f t="shared" si="82"/>
        <v>11872.78</v>
      </c>
      <c r="Z724" s="73">
        <f t="shared" si="91"/>
        <v>11873</v>
      </c>
    </row>
    <row r="725" spans="1:26" x14ac:dyDescent="0.3">
      <c r="A725" s="435" t="s">
        <v>1408</v>
      </c>
      <c r="B725" s="435" t="s">
        <v>77</v>
      </c>
      <c r="C725" s="435" t="s">
        <v>1447</v>
      </c>
      <c r="D725" s="435">
        <v>35541016</v>
      </c>
      <c r="E725" s="438" t="s">
        <v>1448</v>
      </c>
      <c r="F725" s="435">
        <v>606782</v>
      </c>
      <c r="G725" s="438" t="s">
        <v>97</v>
      </c>
      <c r="H725" s="438" t="s">
        <v>1429</v>
      </c>
      <c r="I725" s="439" t="s">
        <v>1495</v>
      </c>
      <c r="J725" s="64">
        <v>18</v>
      </c>
      <c r="K725" s="65">
        <v>2</v>
      </c>
      <c r="L725" s="64">
        <v>64</v>
      </c>
      <c r="M725" s="65">
        <v>7</v>
      </c>
      <c r="N725" s="64">
        <v>4</v>
      </c>
      <c r="O725" s="65">
        <v>25</v>
      </c>
      <c r="P725" s="441">
        <v>1</v>
      </c>
      <c r="Q725" s="64">
        <v>81</v>
      </c>
      <c r="R725" s="64">
        <v>604</v>
      </c>
      <c r="S725" s="67">
        <v>151</v>
      </c>
      <c r="T725" s="68">
        <f t="shared" si="100"/>
        <v>2144</v>
      </c>
      <c r="U725" s="69">
        <v>1715.68</v>
      </c>
      <c r="V725" s="70">
        <f t="shared" si="101"/>
        <v>175.5</v>
      </c>
      <c r="W725" s="70">
        <f t="shared" si="102"/>
        <v>1545.5</v>
      </c>
      <c r="X725" s="71">
        <f t="shared" si="103"/>
        <v>253.5</v>
      </c>
      <c r="Y725" s="72">
        <f t="shared" si="82"/>
        <v>5834.18</v>
      </c>
      <c r="Z725" s="73">
        <f t="shared" si="91"/>
        <v>5834</v>
      </c>
    </row>
    <row r="726" spans="1:26" x14ac:dyDescent="0.3">
      <c r="A726" s="435" t="s">
        <v>1408</v>
      </c>
      <c r="B726" s="435" t="s">
        <v>77</v>
      </c>
      <c r="C726" s="435" t="s">
        <v>1447</v>
      </c>
      <c r="D726" s="435">
        <v>35541016</v>
      </c>
      <c r="E726" s="438" t="s">
        <v>1448</v>
      </c>
      <c r="F726" s="435">
        <v>42104980</v>
      </c>
      <c r="G726" s="438" t="s">
        <v>717</v>
      </c>
      <c r="H726" s="438" t="s">
        <v>1496</v>
      </c>
      <c r="I726" s="439" t="s">
        <v>1497</v>
      </c>
      <c r="J726" s="64">
        <v>6</v>
      </c>
      <c r="K726" s="65">
        <v>0</v>
      </c>
      <c r="L726" s="64">
        <v>34</v>
      </c>
      <c r="M726" s="65">
        <v>0</v>
      </c>
      <c r="N726" s="64">
        <v>1</v>
      </c>
      <c r="O726" s="65">
        <v>7</v>
      </c>
      <c r="P726" s="441">
        <v>0</v>
      </c>
      <c r="Q726" s="64">
        <v>58</v>
      </c>
      <c r="R726" s="64">
        <v>359</v>
      </c>
      <c r="S726" s="67">
        <v>0</v>
      </c>
      <c r="T726" s="68">
        <f t="shared" si="100"/>
        <v>1139</v>
      </c>
      <c r="U726" s="69">
        <v>237.4</v>
      </c>
      <c r="V726" s="70">
        <f t="shared" si="101"/>
        <v>100.5</v>
      </c>
      <c r="W726" s="70">
        <f t="shared" si="102"/>
        <v>812.5</v>
      </c>
      <c r="X726" s="71">
        <f t="shared" si="103"/>
        <v>0</v>
      </c>
      <c r="Y726" s="72">
        <f>T726+U726+V726+W726</f>
        <v>2289.4</v>
      </c>
      <c r="Z726" s="73">
        <f t="shared" si="91"/>
        <v>2289</v>
      </c>
    </row>
    <row r="727" spans="1:26" x14ac:dyDescent="0.3">
      <c r="A727" s="435" t="s">
        <v>1408</v>
      </c>
      <c r="B727" s="435" t="s">
        <v>77</v>
      </c>
      <c r="C727" s="435" t="s">
        <v>1447</v>
      </c>
      <c r="D727" s="435">
        <v>35541016</v>
      </c>
      <c r="E727" s="438" t="s">
        <v>1448</v>
      </c>
      <c r="F727" s="435">
        <v>161250</v>
      </c>
      <c r="G727" s="438" t="s">
        <v>672</v>
      </c>
      <c r="H727" s="438" t="s">
        <v>1433</v>
      </c>
      <c r="I727" s="439" t="s">
        <v>1498</v>
      </c>
      <c r="J727" s="64">
        <v>9</v>
      </c>
      <c r="K727" s="65">
        <v>1</v>
      </c>
      <c r="L727" s="64">
        <v>25</v>
      </c>
      <c r="M727" s="65">
        <v>1</v>
      </c>
      <c r="N727" s="64">
        <v>2</v>
      </c>
      <c r="O727" s="65">
        <v>9</v>
      </c>
      <c r="P727" s="441">
        <v>1</v>
      </c>
      <c r="Q727" s="64">
        <v>32</v>
      </c>
      <c r="R727" s="64">
        <v>143</v>
      </c>
      <c r="S727" s="67">
        <v>30</v>
      </c>
      <c r="T727" s="68">
        <f t="shared" si="100"/>
        <v>837.5</v>
      </c>
      <c r="U727" s="69">
        <v>16.8</v>
      </c>
      <c r="V727" s="70">
        <f t="shared" si="101"/>
        <v>75</v>
      </c>
      <c r="W727" s="70">
        <f t="shared" si="102"/>
        <v>407.5</v>
      </c>
      <c r="X727" s="71">
        <f t="shared" si="103"/>
        <v>72</v>
      </c>
      <c r="Y727" s="72">
        <f t="shared" ref="Y727" si="104">T727+U727+V727+W727+X727</f>
        <v>1408.8</v>
      </c>
      <c r="Z727" s="73">
        <f t="shared" si="91"/>
        <v>1409</v>
      </c>
    </row>
    <row r="728" spans="1:26" x14ac:dyDescent="0.3">
      <c r="A728" s="435" t="s">
        <v>1408</v>
      </c>
      <c r="B728" s="435" t="s">
        <v>77</v>
      </c>
      <c r="C728" s="435" t="s">
        <v>1447</v>
      </c>
      <c r="D728" s="435">
        <v>35541016</v>
      </c>
      <c r="E728" s="438" t="s">
        <v>1448</v>
      </c>
      <c r="F728" s="435">
        <v>17055393</v>
      </c>
      <c r="G728" s="438" t="s">
        <v>1499</v>
      </c>
      <c r="H728" s="438" t="s">
        <v>1433</v>
      </c>
      <c r="I728" s="439" t="s">
        <v>1500</v>
      </c>
      <c r="J728" s="64">
        <v>5</v>
      </c>
      <c r="K728" s="65">
        <v>0</v>
      </c>
      <c r="L728" s="64">
        <v>10</v>
      </c>
      <c r="M728" s="65">
        <v>0</v>
      </c>
      <c r="N728" s="64">
        <v>0</v>
      </c>
      <c r="O728" s="65">
        <v>8</v>
      </c>
      <c r="P728" s="441">
        <v>0</v>
      </c>
      <c r="Q728" s="64">
        <v>0</v>
      </c>
      <c r="R728" s="64">
        <v>62</v>
      </c>
      <c r="S728" s="67">
        <v>0</v>
      </c>
      <c r="T728" s="68">
        <f t="shared" si="100"/>
        <v>335</v>
      </c>
      <c r="U728" s="69">
        <v>83.4</v>
      </c>
      <c r="V728" s="70">
        <f t="shared" si="101"/>
        <v>0</v>
      </c>
      <c r="W728" s="70">
        <f t="shared" si="102"/>
        <v>232</v>
      </c>
      <c r="X728" s="71">
        <f t="shared" si="103"/>
        <v>0</v>
      </c>
      <c r="Y728" s="72">
        <f t="shared" si="82"/>
        <v>650.4</v>
      </c>
      <c r="Z728" s="73">
        <f t="shared" si="91"/>
        <v>650</v>
      </c>
    </row>
    <row r="729" spans="1:26" x14ac:dyDescent="0.3">
      <c r="A729" s="435" t="s">
        <v>1408</v>
      </c>
      <c r="B729" s="435" t="s">
        <v>77</v>
      </c>
      <c r="C729" s="435" t="s">
        <v>1447</v>
      </c>
      <c r="D729" s="435">
        <v>35541016</v>
      </c>
      <c r="E729" s="438" t="s">
        <v>1448</v>
      </c>
      <c r="F729" s="435">
        <v>53966864</v>
      </c>
      <c r="G729" s="438" t="s">
        <v>694</v>
      </c>
      <c r="H729" s="438" t="s">
        <v>1435</v>
      </c>
      <c r="I729" s="439" t="s">
        <v>1501</v>
      </c>
      <c r="J729" s="64">
        <v>5</v>
      </c>
      <c r="K729" s="65">
        <v>0</v>
      </c>
      <c r="L729" s="64">
        <v>21</v>
      </c>
      <c r="M729" s="65">
        <v>0</v>
      </c>
      <c r="N729" s="64">
        <v>0</v>
      </c>
      <c r="O729" s="65">
        <v>13</v>
      </c>
      <c r="P729" s="441">
        <v>1</v>
      </c>
      <c r="Q729" s="64">
        <v>0</v>
      </c>
      <c r="R729" s="64">
        <v>144</v>
      </c>
      <c r="S729" s="67">
        <v>57</v>
      </c>
      <c r="T729" s="68">
        <f t="shared" si="100"/>
        <v>703.5</v>
      </c>
      <c r="U729" s="69">
        <v>178.6</v>
      </c>
      <c r="V729" s="70">
        <f t="shared" si="101"/>
        <v>0</v>
      </c>
      <c r="W729" s="70">
        <f t="shared" si="102"/>
        <v>463.5</v>
      </c>
      <c r="X729" s="71">
        <f t="shared" si="103"/>
        <v>112.5</v>
      </c>
      <c r="Y729" s="72">
        <f t="shared" si="82"/>
        <v>1458.1</v>
      </c>
      <c r="Z729" s="73">
        <f t="shared" si="91"/>
        <v>1458</v>
      </c>
    </row>
    <row r="730" spans="1:26" x14ac:dyDescent="0.3">
      <c r="A730" s="435" t="s">
        <v>1408</v>
      </c>
      <c r="B730" s="435" t="s">
        <v>77</v>
      </c>
      <c r="C730" s="435" t="s">
        <v>1447</v>
      </c>
      <c r="D730" s="435">
        <v>35541016</v>
      </c>
      <c r="E730" s="438" t="s">
        <v>1448</v>
      </c>
      <c r="F730" s="435">
        <v>161144</v>
      </c>
      <c r="G730" s="438" t="s">
        <v>1502</v>
      </c>
      <c r="H730" s="438" t="s">
        <v>1437</v>
      </c>
      <c r="I730" s="439" t="s">
        <v>1503</v>
      </c>
      <c r="J730" s="64">
        <v>5</v>
      </c>
      <c r="K730" s="65">
        <v>0</v>
      </c>
      <c r="L730" s="64">
        <v>9</v>
      </c>
      <c r="M730" s="65">
        <v>0</v>
      </c>
      <c r="N730" s="64">
        <v>0</v>
      </c>
      <c r="O730" s="65">
        <v>6</v>
      </c>
      <c r="P730" s="441">
        <v>0</v>
      </c>
      <c r="Q730" s="64">
        <v>0</v>
      </c>
      <c r="R730" s="64">
        <v>148</v>
      </c>
      <c r="S730" s="67">
        <v>0</v>
      </c>
      <c r="T730" s="68">
        <f>33.5*L730</f>
        <v>301.5</v>
      </c>
      <c r="U730" s="69">
        <v>0</v>
      </c>
      <c r="V730" s="70">
        <f>13.5*N730+1.5*Q730</f>
        <v>0</v>
      </c>
      <c r="W730" s="70">
        <f>13.5*O730+2*R730</f>
        <v>377</v>
      </c>
      <c r="X730" s="71">
        <f>27*P730+1.5*S730</f>
        <v>0</v>
      </c>
      <c r="Y730" s="72">
        <f t="shared" si="82"/>
        <v>678.5</v>
      </c>
      <c r="Z730" s="73">
        <f t="shared" si="91"/>
        <v>679</v>
      </c>
    </row>
    <row r="731" spans="1:26" x14ac:dyDescent="0.3">
      <c r="A731" s="435" t="s">
        <v>1408</v>
      </c>
      <c r="B731" s="435" t="s">
        <v>77</v>
      </c>
      <c r="C731" s="435" t="s">
        <v>1447</v>
      </c>
      <c r="D731" s="435">
        <v>35541016</v>
      </c>
      <c r="E731" s="438" t="s">
        <v>1448</v>
      </c>
      <c r="F731" s="435">
        <v>162205</v>
      </c>
      <c r="G731" s="438" t="s">
        <v>126</v>
      </c>
      <c r="H731" s="438" t="s">
        <v>1437</v>
      </c>
      <c r="I731" s="439" t="s">
        <v>1504</v>
      </c>
      <c r="J731" s="64">
        <v>8</v>
      </c>
      <c r="K731" s="65">
        <v>2</v>
      </c>
      <c r="L731" s="64">
        <v>19</v>
      </c>
      <c r="M731" s="65">
        <v>6</v>
      </c>
      <c r="N731" s="64">
        <v>0</v>
      </c>
      <c r="O731" s="65">
        <v>15</v>
      </c>
      <c r="P731" s="441">
        <v>0</v>
      </c>
      <c r="Q731" s="64">
        <v>0</v>
      </c>
      <c r="R731" s="64">
        <v>233</v>
      </c>
      <c r="S731" s="67">
        <v>0</v>
      </c>
      <c r="T731" s="68">
        <f t="shared" si="92"/>
        <v>636.5</v>
      </c>
      <c r="U731" s="69">
        <v>25.75</v>
      </c>
      <c r="V731" s="70">
        <f t="shared" si="93"/>
        <v>0</v>
      </c>
      <c r="W731" s="70">
        <f t="shared" si="94"/>
        <v>668.5</v>
      </c>
      <c r="X731" s="71">
        <f t="shared" si="95"/>
        <v>0</v>
      </c>
      <c r="Y731" s="72">
        <f t="shared" si="82"/>
        <v>1330.75</v>
      </c>
      <c r="Z731" s="73">
        <f t="shared" si="91"/>
        <v>1331</v>
      </c>
    </row>
    <row r="732" spans="1:26" x14ac:dyDescent="0.3">
      <c r="A732" s="435" t="s">
        <v>1408</v>
      </c>
      <c r="B732" s="435" t="s">
        <v>77</v>
      </c>
      <c r="C732" s="435" t="s">
        <v>1447</v>
      </c>
      <c r="D732" s="435">
        <v>35541016</v>
      </c>
      <c r="E732" s="438" t="s">
        <v>1448</v>
      </c>
      <c r="F732" s="435">
        <v>617652</v>
      </c>
      <c r="G732" s="438" t="s">
        <v>400</v>
      </c>
      <c r="H732" s="438" t="s">
        <v>1437</v>
      </c>
      <c r="I732" s="439" t="s">
        <v>1505</v>
      </c>
      <c r="J732" s="64">
        <v>12</v>
      </c>
      <c r="K732" s="65">
        <v>0</v>
      </c>
      <c r="L732" s="64">
        <v>26</v>
      </c>
      <c r="M732" s="65">
        <v>0</v>
      </c>
      <c r="N732" s="64">
        <v>2</v>
      </c>
      <c r="O732" s="65">
        <v>16</v>
      </c>
      <c r="P732" s="441">
        <v>2</v>
      </c>
      <c r="Q732" s="64">
        <v>6</v>
      </c>
      <c r="R732" s="64">
        <v>179</v>
      </c>
      <c r="S732" s="67">
        <v>8</v>
      </c>
      <c r="T732" s="68">
        <f t="shared" ref="T732:T748" si="105">33.5*L732</f>
        <v>871</v>
      </c>
      <c r="U732" s="69">
        <v>0</v>
      </c>
      <c r="V732" s="70">
        <f t="shared" ref="V732:V735" si="106">13.5*N732+1.5*Q732</f>
        <v>36</v>
      </c>
      <c r="W732" s="70">
        <f t="shared" ref="W732:W748" si="107">13.5*O732+2*R732</f>
        <v>574</v>
      </c>
      <c r="X732" s="71">
        <f t="shared" ref="X732:X748" si="108">27*P732+1.5*S732</f>
        <v>66</v>
      </c>
      <c r="Y732" s="72">
        <f t="shared" si="82"/>
        <v>1547</v>
      </c>
      <c r="Z732" s="73">
        <f t="shared" si="91"/>
        <v>1547</v>
      </c>
    </row>
    <row r="733" spans="1:26" x14ac:dyDescent="0.3">
      <c r="A733" s="435" t="s">
        <v>1408</v>
      </c>
      <c r="B733" s="435" t="s">
        <v>77</v>
      </c>
      <c r="C733" s="435" t="s">
        <v>1447</v>
      </c>
      <c r="D733" s="435">
        <v>35541016</v>
      </c>
      <c r="E733" s="438" t="s">
        <v>1448</v>
      </c>
      <c r="F733" s="435">
        <v>17050545</v>
      </c>
      <c r="G733" s="438" t="s">
        <v>112</v>
      </c>
      <c r="H733" s="438" t="s">
        <v>1437</v>
      </c>
      <c r="I733" s="439" t="s">
        <v>1506</v>
      </c>
      <c r="J733" s="64">
        <v>7</v>
      </c>
      <c r="K733" s="65">
        <v>0</v>
      </c>
      <c r="L733" s="64">
        <v>23</v>
      </c>
      <c r="M733" s="65">
        <v>0</v>
      </c>
      <c r="N733" s="64">
        <v>1</v>
      </c>
      <c r="O733" s="65">
        <v>9</v>
      </c>
      <c r="P733" s="441">
        <v>3</v>
      </c>
      <c r="Q733" s="64">
        <v>6</v>
      </c>
      <c r="R733" s="64">
        <v>104</v>
      </c>
      <c r="S733" s="67">
        <v>122</v>
      </c>
      <c r="T733" s="68">
        <f t="shared" si="105"/>
        <v>770.5</v>
      </c>
      <c r="U733" s="69">
        <v>92.4</v>
      </c>
      <c r="V733" s="70">
        <f t="shared" si="106"/>
        <v>22.5</v>
      </c>
      <c r="W733" s="70">
        <f t="shared" si="107"/>
        <v>329.5</v>
      </c>
      <c r="X733" s="71">
        <f t="shared" si="108"/>
        <v>264</v>
      </c>
      <c r="Y733" s="72">
        <f t="shared" ref="Y733:Y778" si="109">T733+U733+V733+W733+X733</f>
        <v>1478.9</v>
      </c>
      <c r="Z733" s="73">
        <f t="shared" si="91"/>
        <v>1479</v>
      </c>
    </row>
    <row r="734" spans="1:26" x14ac:dyDescent="0.3">
      <c r="A734" s="435" t="s">
        <v>1408</v>
      </c>
      <c r="B734" s="435" t="s">
        <v>77</v>
      </c>
      <c r="C734" s="435" t="s">
        <v>1447</v>
      </c>
      <c r="D734" s="435">
        <v>35541016</v>
      </c>
      <c r="E734" s="438" t="s">
        <v>1448</v>
      </c>
      <c r="F734" s="435">
        <v>606812</v>
      </c>
      <c r="G734" s="438" t="s">
        <v>715</v>
      </c>
      <c r="H734" s="438" t="s">
        <v>1437</v>
      </c>
      <c r="I734" s="439" t="s">
        <v>1507</v>
      </c>
      <c r="J734" s="64">
        <v>1</v>
      </c>
      <c r="K734" s="65">
        <v>0</v>
      </c>
      <c r="L734" s="64">
        <v>66</v>
      </c>
      <c r="M734" s="65">
        <v>0</v>
      </c>
      <c r="N734" s="64">
        <v>2</v>
      </c>
      <c r="O734" s="65">
        <v>22</v>
      </c>
      <c r="P734" s="441">
        <v>1</v>
      </c>
      <c r="Q734" s="64">
        <v>16</v>
      </c>
      <c r="R734" s="64">
        <v>480</v>
      </c>
      <c r="S734" s="67">
        <v>102</v>
      </c>
      <c r="T734" s="68">
        <f t="shared" si="105"/>
        <v>2211</v>
      </c>
      <c r="U734" s="69">
        <v>2533.4</v>
      </c>
      <c r="V734" s="70">
        <f t="shared" si="106"/>
        <v>51</v>
      </c>
      <c r="W734" s="70">
        <f t="shared" si="107"/>
        <v>1257</v>
      </c>
      <c r="X734" s="71">
        <f t="shared" si="108"/>
        <v>180</v>
      </c>
      <c r="Y734" s="72">
        <f t="shared" si="109"/>
        <v>6232.4</v>
      </c>
      <c r="Z734" s="73">
        <f t="shared" si="91"/>
        <v>6232</v>
      </c>
    </row>
    <row r="735" spans="1:26" x14ac:dyDescent="0.3">
      <c r="A735" s="435" t="s">
        <v>1408</v>
      </c>
      <c r="B735" s="435" t="s">
        <v>77</v>
      </c>
      <c r="C735" s="435" t="s">
        <v>1447</v>
      </c>
      <c r="D735" s="435">
        <v>35541016</v>
      </c>
      <c r="E735" s="438" t="s">
        <v>1448</v>
      </c>
      <c r="F735" s="435">
        <v>161187</v>
      </c>
      <c r="G735" s="438" t="s">
        <v>47</v>
      </c>
      <c r="H735" s="438" t="s">
        <v>1508</v>
      </c>
      <c r="I735" s="439" t="s">
        <v>1509</v>
      </c>
      <c r="J735" s="64">
        <v>9</v>
      </c>
      <c r="K735" s="65">
        <v>0</v>
      </c>
      <c r="L735" s="64">
        <v>31</v>
      </c>
      <c r="M735" s="65">
        <v>0</v>
      </c>
      <c r="N735" s="64">
        <v>0</v>
      </c>
      <c r="O735" s="65">
        <v>8</v>
      </c>
      <c r="P735" s="441">
        <v>1</v>
      </c>
      <c r="Q735" s="64">
        <v>0</v>
      </c>
      <c r="R735" s="64">
        <v>239</v>
      </c>
      <c r="S735" s="67">
        <v>33</v>
      </c>
      <c r="T735" s="68">
        <f t="shared" si="105"/>
        <v>1038.5</v>
      </c>
      <c r="U735" s="69">
        <v>247.55</v>
      </c>
      <c r="V735" s="70">
        <f t="shared" si="106"/>
        <v>0</v>
      </c>
      <c r="W735" s="70">
        <f t="shared" si="107"/>
        <v>586</v>
      </c>
      <c r="X735" s="71">
        <f t="shared" si="108"/>
        <v>76.5</v>
      </c>
      <c r="Y735" s="72">
        <f t="shared" si="109"/>
        <v>1948.55</v>
      </c>
      <c r="Z735" s="73">
        <f t="shared" si="91"/>
        <v>1949</v>
      </c>
    </row>
    <row r="736" spans="1:26" x14ac:dyDescent="0.3">
      <c r="A736" s="435" t="s">
        <v>1408</v>
      </c>
      <c r="B736" s="435" t="s">
        <v>77</v>
      </c>
      <c r="C736" s="435" t="s">
        <v>1447</v>
      </c>
      <c r="D736" s="435">
        <v>35541016</v>
      </c>
      <c r="E736" s="438" t="s">
        <v>1448</v>
      </c>
      <c r="F736" s="435">
        <v>35568364</v>
      </c>
      <c r="G736" s="438" t="s">
        <v>400</v>
      </c>
      <c r="H736" s="438" t="s">
        <v>1508</v>
      </c>
      <c r="I736" s="439" t="s">
        <v>1510</v>
      </c>
      <c r="J736" s="64">
        <v>5</v>
      </c>
      <c r="K736" s="65">
        <v>2</v>
      </c>
      <c r="L736" s="64">
        <v>21</v>
      </c>
      <c r="M736" s="65">
        <v>3</v>
      </c>
      <c r="N736" s="64">
        <v>7</v>
      </c>
      <c r="O736" s="65">
        <v>7</v>
      </c>
      <c r="P736" s="441">
        <v>1</v>
      </c>
      <c r="Q736" s="64">
        <v>0</v>
      </c>
      <c r="R736" s="64">
        <v>129</v>
      </c>
      <c r="S736" s="67">
        <v>83</v>
      </c>
      <c r="T736" s="68">
        <f t="shared" si="105"/>
        <v>703.5</v>
      </c>
      <c r="U736" s="69">
        <v>107.4</v>
      </c>
      <c r="V736" s="70">
        <f>13.5*N736+1.5*Q736</f>
        <v>94.5</v>
      </c>
      <c r="W736" s="70">
        <f t="shared" si="107"/>
        <v>352.5</v>
      </c>
      <c r="X736" s="71">
        <f t="shared" si="108"/>
        <v>151.5</v>
      </c>
      <c r="Y736" s="72">
        <f t="shared" si="109"/>
        <v>1409.4</v>
      </c>
      <c r="Z736" s="73">
        <f t="shared" si="91"/>
        <v>1409</v>
      </c>
    </row>
    <row r="737" spans="1:26" x14ac:dyDescent="0.3">
      <c r="A737" s="435" t="s">
        <v>1408</v>
      </c>
      <c r="B737" s="435" t="s">
        <v>77</v>
      </c>
      <c r="C737" s="435" t="s">
        <v>1447</v>
      </c>
      <c r="D737" s="435">
        <v>35541016</v>
      </c>
      <c r="E737" s="438" t="s">
        <v>1448</v>
      </c>
      <c r="F737" s="435">
        <v>161021</v>
      </c>
      <c r="G737" s="438" t="s">
        <v>47</v>
      </c>
      <c r="H737" s="438" t="s">
        <v>1511</v>
      </c>
      <c r="I737" s="439" t="s">
        <v>1512</v>
      </c>
      <c r="J737" s="64">
        <v>3</v>
      </c>
      <c r="K737" s="65">
        <v>0</v>
      </c>
      <c r="L737" s="64">
        <v>6</v>
      </c>
      <c r="M737" s="65">
        <v>0</v>
      </c>
      <c r="N737" s="64">
        <v>0</v>
      </c>
      <c r="O737" s="65">
        <v>3</v>
      </c>
      <c r="P737" s="441">
        <v>0</v>
      </c>
      <c r="Q737" s="64">
        <v>0</v>
      </c>
      <c r="R737" s="64">
        <v>58</v>
      </c>
      <c r="S737" s="67">
        <v>0</v>
      </c>
      <c r="T737" s="68">
        <f t="shared" si="105"/>
        <v>201</v>
      </c>
      <c r="U737" s="69">
        <v>58.4</v>
      </c>
      <c r="V737" s="70">
        <f t="shared" ref="V737:V748" si="110">13.5*N737+1.5*Q737</f>
        <v>0</v>
      </c>
      <c r="W737" s="70">
        <f t="shared" si="107"/>
        <v>156.5</v>
      </c>
      <c r="X737" s="71">
        <f t="shared" si="108"/>
        <v>0</v>
      </c>
      <c r="Y737" s="72">
        <f t="shared" si="109"/>
        <v>415.9</v>
      </c>
      <c r="Z737" s="73">
        <f t="shared" si="91"/>
        <v>416</v>
      </c>
    </row>
    <row r="738" spans="1:26" x14ac:dyDescent="0.3">
      <c r="A738" s="435" t="s">
        <v>1408</v>
      </c>
      <c r="B738" s="435" t="s">
        <v>77</v>
      </c>
      <c r="C738" s="435" t="s">
        <v>1447</v>
      </c>
      <c r="D738" s="435">
        <v>35541016</v>
      </c>
      <c r="E738" s="438" t="s">
        <v>1448</v>
      </c>
      <c r="F738" s="435">
        <v>161195</v>
      </c>
      <c r="G738" s="438" t="s">
        <v>47</v>
      </c>
      <c r="H738" s="438" t="s">
        <v>1331</v>
      </c>
      <c r="I738" s="439" t="s">
        <v>1078</v>
      </c>
      <c r="J738" s="64">
        <v>13</v>
      </c>
      <c r="K738" s="65">
        <v>0</v>
      </c>
      <c r="L738" s="64">
        <v>32</v>
      </c>
      <c r="M738" s="65">
        <v>0</v>
      </c>
      <c r="N738" s="64">
        <v>3</v>
      </c>
      <c r="O738" s="65">
        <v>11</v>
      </c>
      <c r="P738" s="441">
        <v>3</v>
      </c>
      <c r="Q738" s="64">
        <v>20</v>
      </c>
      <c r="R738" s="64">
        <v>75</v>
      </c>
      <c r="S738" s="67">
        <v>108</v>
      </c>
      <c r="T738" s="68">
        <f t="shared" si="105"/>
        <v>1072</v>
      </c>
      <c r="U738" s="69">
        <v>12.45</v>
      </c>
      <c r="V738" s="70">
        <f t="shared" si="110"/>
        <v>70.5</v>
      </c>
      <c r="W738" s="70">
        <f t="shared" si="107"/>
        <v>298.5</v>
      </c>
      <c r="X738" s="71">
        <f t="shared" si="108"/>
        <v>243</v>
      </c>
      <c r="Y738" s="72">
        <f t="shared" si="109"/>
        <v>1696.45</v>
      </c>
      <c r="Z738" s="73">
        <f t="shared" si="91"/>
        <v>1696</v>
      </c>
    </row>
    <row r="739" spans="1:26" x14ac:dyDescent="0.3">
      <c r="A739" s="435" t="s">
        <v>1408</v>
      </c>
      <c r="B739" s="435" t="s">
        <v>77</v>
      </c>
      <c r="C739" s="435" t="s">
        <v>1447</v>
      </c>
      <c r="D739" s="435">
        <v>35541016</v>
      </c>
      <c r="E739" s="438" t="s">
        <v>1448</v>
      </c>
      <c r="F739" s="435">
        <v>17151589</v>
      </c>
      <c r="G739" s="438" t="s">
        <v>47</v>
      </c>
      <c r="H739" s="438" t="s">
        <v>1331</v>
      </c>
      <c r="I739" s="439" t="s">
        <v>1513</v>
      </c>
      <c r="J739" s="64">
        <v>11</v>
      </c>
      <c r="K739" s="65">
        <v>0</v>
      </c>
      <c r="L739" s="64">
        <v>20</v>
      </c>
      <c r="M739" s="65">
        <v>0</v>
      </c>
      <c r="N739" s="64">
        <v>2</v>
      </c>
      <c r="O739" s="65">
        <v>15</v>
      </c>
      <c r="P739" s="441">
        <v>0</v>
      </c>
      <c r="Q739" s="64">
        <v>15</v>
      </c>
      <c r="R739" s="64">
        <v>170</v>
      </c>
      <c r="S739" s="67">
        <v>0</v>
      </c>
      <c r="T739" s="68">
        <f t="shared" si="105"/>
        <v>670</v>
      </c>
      <c r="U739" s="69">
        <v>25.1</v>
      </c>
      <c r="V739" s="70">
        <f t="shared" si="110"/>
        <v>49.5</v>
      </c>
      <c r="W739" s="70">
        <f t="shared" si="107"/>
        <v>542.5</v>
      </c>
      <c r="X739" s="71">
        <f t="shared" si="108"/>
        <v>0</v>
      </c>
      <c r="Y739" s="72">
        <f t="shared" si="109"/>
        <v>1287.0999999999999</v>
      </c>
      <c r="Z739" s="73">
        <f t="shared" si="91"/>
        <v>1287</v>
      </c>
    </row>
    <row r="740" spans="1:26" x14ac:dyDescent="0.3">
      <c r="A740" s="435" t="s">
        <v>1408</v>
      </c>
      <c r="B740" s="435" t="s">
        <v>77</v>
      </c>
      <c r="C740" s="435" t="s">
        <v>1447</v>
      </c>
      <c r="D740" s="435">
        <v>35541016</v>
      </c>
      <c r="E740" s="438" t="s">
        <v>1448</v>
      </c>
      <c r="F740" s="435">
        <v>17078504</v>
      </c>
      <c r="G740" s="438" t="s">
        <v>156</v>
      </c>
      <c r="H740" s="438" t="s">
        <v>1331</v>
      </c>
      <c r="I740" s="439" t="s">
        <v>1514</v>
      </c>
      <c r="J740" s="64">
        <v>9</v>
      </c>
      <c r="K740" s="65">
        <v>0</v>
      </c>
      <c r="L740" s="64">
        <v>35</v>
      </c>
      <c r="M740" s="65">
        <v>0</v>
      </c>
      <c r="N740" s="64">
        <v>0</v>
      </c>
      <c r="O740" s="65">
        <v>11</v>
      </c>
      <c r="P740" s="441">
        <v>1</v>
      </c>
      <c r="Q740" s="64">
        <v>0</v>
      </c>
      <c r="R740" s="64">
        <v>267</v>
      </c>
      <c r="S740" s="67">
        <v>72</v>
      </c>
      <c r="T740" s="68">
        <f t="shared" si="105"/>
        <v>1172.5</v>
      </c>
      <c r="U740" s="69">
        <v>0</v>
      </c>
      <c r="V740" s="70">
        <f t="shared" si="110"/>
        <v>0</v>
      </c>
      <c r="W740" s="70">
        <f t="shared" si="107"/>
        <v>682.5</v>
      </c>
      <c r="X740" s="71">
        <f t="shared" si="108"/>
        <v>135</v>
      </c>
      <c r="Y740" s="72">
        <f t="shared" si="109"/>
        <v>1990</v>
      </c>
      <c r="Z740" s="73">
        <f t="shared" si="91"/>
        <v>1990</v>
      </c>
    </row>
    <row r="741" spans="1:26" x14ac:dyDescent="0.3">
      <c r="A741" s="435" t="s">
        <v>1408</v>
      </c>
      <c r="B741" s="435" t="s">
        <v>77</v>
      </c>
      <c r="C741" s="435" t="s">
        <v>1447</v>
      </c>
      <c r="D741" s="435">
        <v>35541016</v>
      </c>
      <c r="E741" s="438" t="s">
        <v>1448</v>
      </c>
      <c r="F741" s="435">
        <v>42096642</v>
      </c>
      <c r="G741" s="438" t="s">
        <v>723</v>
      </c>
      <c r="H741" s="438" t="s">
        <v>1331</v>
      </c>
      <c r="I741" s="439" t="s">
        <v>1515</v>
      </c>
      <c r="J741" s="64">
        <v>18</v>
      </c>
      <c r="K741" s="65">
        <v>0</v>
      </c>
      <c r="L741" s="64">
        <v>72</v>
      </c>
      <c r="M741" s="65">
        <v>0</v>
      </c>
      <c r="N741" s="64">
        <v>2</v>
      </c>
      <c r="O741" s="65">
        <v>26</v>
      </c>
      <c r="P741" s="441">
        <v>1</v>
      </c>
      <c r="Q741" s="64">
        <v>23</v>
      </c>
      <c r="R741" s="64">
        <v>479</v>
      </c>
      <c r="S741" s="67">
        <v>33</v>
      </c>
      <c r="T741" s="68">
        <f t="shared" si="105"/>
        <v>2412</v>
      </c>
      <c r="U741" s="69">
        <v>219</v>
      </c>
      <c r="V741" s="70">
        <f t="shared" si="110"/>
        <v>61.5</v>
      </c>
      <c r="W741" s="70">
        <f t="shared" si="107"/>
        <v>1309</v>
      </c>
      <c r="X741" s="71">
        <f t="shared" si="108"/>
        <v>76.5</v>
      </c>
      <c r="Y741" s="72">
        <f t="shared" si="109"/>
        <v>4078</v>
      </c>
      <c r="Z741" s="73">
        <f t="shared" si="91"/>
        <v>4078</v>
      </c>
    </row>
    <row r="742" spans="1:26" x14ac:dyDescent="0.3">
      <c r="A742" s="435" t="s">
        <v>1408</v>
      </c>
      <c r="B742" s="435" t="s">
        <v>77</v>
      </c>
      <c r="C742" s="435" t="s">
        <v>1447</v>
      </c>
      <c r="D742" s="435">
        <v>35541016</v>
      </c>
      <c r="E742" s="438" t="s">
        <v>1448</v>
      </c>
      <c r="F742" s="435">
        <v>35568381</v>
      </c>
      <c r="G742" s="84" t="s">
        <v>1516</v>
      </c>
      <c r="H742" s="84" t="s">
        <v>1331</v>
      </c>
      <c r="I742" s="80" t="s">
        <v>1517</v>
      </c>
      <c r="J742" s="64">
        <v>8</v>
      </c>
      <c r="K742" s="65">
        <v>0</v>
      </c>
      <c r="L742" s="64">
        <v>31</v>
      </c>
      <c r="M742" s="65">
        <v>0</v>
      </c>
      <c r="N742" s="64">
        <v>0</v>
      </c>
      <c r="O742" s="65">
        <v>10</v>
      </c>
      <c r="P742" s="441">
        <v>1</v>
      </c>
      <c r="Q742" s="64">
        <v>0</v>
      </c>
      <c r="R742" s="64">
        <v>216</v>
      </c>
      <c r="S742" s="67">
        <v>43</v>
      </c>
      <c r="T742" s="68">
        <f t="shared" si="105"/>
        <v>1038.5</v>
      </c>
      <c r="U742" s="69">
        <v>0</v>
      </c>
      <c r="V742" s="70">
        <f t="shared" si="110"/>
        <v>0</v>
      </c>
      <c r="W742" s="70">
        <f t="shared" si="107"/>
        <v>567</v>
      </c>
      <c r="X742" s="71">
        <f t="shared" si="108"/>
        <v>91.5</v>
      </c>
      <c r="Y742" s="72">
        <f t="shared" si="109"/>
        <v>1697</v>
      </c>
      <c r="Z742" s="73">
        <f t="shared" si="91"/>
        <v>1697</v>
      </c>
    </row>
    <row r="743" spans="1:26" x14ac:dyDescent="0.3">
      <c r="A743" s="435" t="s">
        <v>1408</v>
      </c>
      <c r="B743" s="435" t="s">
        <v>77</v>
      </c>
      <c r="C743" s="435" t="s">
        <v>1447</v>
      </c>
      <c r="D743" s="435">
        <v>35541016</v>
      </c>
      <c r="E743" s="438" t="s">
        <v>1448</v>
      </c>
      <c r="F743" s="435">
        <v>521663</v>
      </c>
      <c r="G743" s="438" t="s">
        <v>449</v>
      </c>
      <c r="H743" s="438" t="s">
        <v>1331</v>
      </c>
      <c r="I743" s="439" t="s">
        <v>1518</v>
      </c>
      <c r="J743" s="64">
        <v>13</v>
      </c>
      <c r="K743" s="65">
        <v>0</v>
      </c>
      <c r="L743" s="64">
        <v>48</v>
      </c>
      <c r="M743" s="65">
        <v>0</v>
      </c>
      <c r="N743" s="64">
        <v>2</v>
      </c>
      <c r="O743" s="65">
        <v>22</v>
      </c>
      <c r="P743" s="441">
        <v>2</v>
      </c>
      <c r="Q743" s="64">
        <v>8</v>
      </c>
      <c r="R743" s="64">
        <v>261</v>
      </c>
      <c r="S743" s="67">
        <v>130</v>
      </c>
      <c r="T743" s="68">
        <f t="shared" si="105"/>
        <v>1608</v>
      </c>
      <c r="U743" s="69">
        <v>0</v>
      </c>
      <c r="V743" s="70">
        <f t="shared" si="110"/>
        <v>39</v>
      </c>
      <c r="W743" s="70">
        <f t="shared" si="107"/>
        <v>819</v>
      </c>
      <c r="X743" s="71">
        <f t="shared" si="108"/>
        <v>249</v>
      </c>
      <c r="Y743" s="72">
        <f t="shared" si="109"/>
        <v>2715</v>
      </c>
      <c r="Z743" s="73">
        <f t="shared" si="91"/>
        <v>2715</v>
      </c>
    </row>
    <row r="744" spans="1:26" x14ac:dyDescent="0.3">
      <c r="A744" s="435" t="s">
        <v>1408</v>
      </c>
      <c r="B744" s="435" t="s">
        <v>77</v>
      </c>
      <c r="C744" s="435" t="s">
        <v>1447</v>
      </c>
      <c r="D744" s="435">
        <v>35541016</v>
      </c>
      <c r="E744" s="438" t="s">
        <v>1448</v>
      </c>
      <c r="F744" s="435">
        <v>161012</v>
      </c>
      <c r="G744" s="438" t="s">
        <v>672</v>
      </c>
      <c r="H744" s="438" t="s">
        <v>1444</v>
      </c>
      <c r="I744" s="439" t="s">
        <v>1519</v>
      </c>
      <c r="J744" s="64">
        <v>9</v>
      </c>
      <c r="K744" s="65">
        <v>0</v>
      </c>
      <c r="L744" s="64">
        <v>20</v>
      </c>
      <c r="M744" s="65">
        <v>0</v>
      </c>
      <c r="N744" s="64">
        <v>3</v>
      </c>
      <c r="O744" s="65">
        <v>10</v>
      </c>
      <c r="P744" s="441">
        <v>1</v>
      </c>
      <c r="Q744" s="64">
        <v>8</v>
      </c>
      <c r="R744" s="64">
        <v>45</v>
      </c>
      <c r="S744" s="67">
        <v>6</v>
      </c>
      <c r="T744" s="68">
        <f t="shared" si="105"/>
        <v>670</v>
      </c>
      <c r="U744" s="69">
        <v>9.3000000000000007</v>
      </c>
      <c r="V744" s="70">
        <f t="shared" si="110"/>
        <v>52.5</v>
      </c>
      <c r="W744" s="70">
        <f t="shared" si="107"/>
        <v>225</v>
      </c>
      <c r="X744" s="71">
        <f t="shared" si="108"/>
        <v>36</v>
      </c>
      <c r="Y744" s="72">
        <f t="shared" si="109"/>
        <v>992.8</v>
      </c>
      <c r="Z744" s="73">
        <f t="shared" si="91"/>
        <v>993</v>
      </c>
    </row>
    <row r="745" spans="1:26" x14ac:dyDescent="0.3">
      <c r="A745" s="435" t="s">
        <v>1408</v>
      </c>
      <c r="B745" s="435" t="s">
        <v>77</v>
      </c>
      <c r="C745" s="435" t="s">
        <v>1447</v>
      </c>
      <c r="D745" s="435">
        <v>35541016</v>
      </c>
      <c r="E745" s="438" t="s">
        <v>1448</v>
      </c>
      <c r="F745" s="435">
        <v>35568330</v>
      </c>
      <c r="G745" s="438" t="s">
        <v>1520</v>
      </c>
      <c r="H745" s="438" t="s">
        <v>1444</v>
      </c>
      <c r="I745" s="439" t="s">
        <v>1521</v>
      </c>
      <c r="J745" s="64">
        <v>2</v>
      </c>
      <c r="K745" s="65">
        <v>1</v>
      </c>
      <c r="L745" s="64">
        <v>10</v>
      </c>
      <c r="M745" s="65">
        <v>2</v>
      </c>
      <c r="N745" s="64">
        <v>7</v>
      </c>
      <c r="O745" s="65">
        <v>2</v>
      </c>
      <c r="P745" s="441">
        <v>1</v>
      </c>
      <c r="Q745" s="64">
        <v>30</v>
      </c>
      <c r="R745" s="64">
        <v>66</v>
      </c>
      <c r="S745" s="67">
        <v>17</v>
      </c>
      <c r="T745" s="68">
        <f t="shared" si="105"/>
        <v>335</v>
      </c>
      <c r="U745" s="69">
        <v>28.4</v>
      </c>
      <c r="V745" s="70">
        <f t="shared" si="110"/>
        <v>139.5</v>
      </c>
      <c r="W745" s="70">
        <f t="shared" si="107"/>
        <v>159</v>
      </c>
      <c r="X745" s="71">
        <f t="shared" si="108"/>
        <v>52.5</v>
      </c>
      <c r="Y745" s="72">
        <f t="shared" si="109"/>
        <v>714.4</v>
      </c>
      <c r="Z745" s="73">
        <f t="shared" si="91"/>
        <v>714</v>
      </c>
    </row>
    <row r="746" spans="1:26" x14ac:dyDescent="0.3">
      <c r="A746" s="435" t="s">
        <v>1408</v>
      </c>
      <c r="B746" s="435" t="s">
        <v>77</v>
      </c>
      <c r="C746" s="435" t="s">
        <v>1447</v>
      </c>
      <c r="D746" s="435">
        <v>35541016</v>
      </c>
      <c r="E746" s="438" t="s">
        <v>1448</v>
      </c>
      <c r="F746" s="435">
        <v>159557</v>
      </c>
      <c r="G746" s="438" t="s">
        <v>1522</v>
      </c>
      <c r="H746" s="438" t="s">
        <v>1523</v>
      </c>
      <c r="I746" s="439" t="s">
        <v>1524</v>
      </c>
      <c r="J746" s="64">
        <v>7</v>
      </c>
      <c r="K746" s="65">
        <v>3</v>
      </c>
      <c r="L746" s="64">
        <v>25</v>
      </c>
      <c r="M746" s="65">
        <v>6</v>
      </c>
      <c r="N746" s="64">
        <v>6</v>
      </c>
      <c r="O746" s="65">
        <v>11</v>
      </c>
      <c r="P746" s="441">
        <v>2</v>
      </c>
      <c r="Q746" s="64">
        <v>41</v>
      </c>
      <c r="R746" s="64">
        <v>218</v>
      </c>
      <c r="S746" s="67">
        <v>88</v>
      </c>
      <c r="T746" s="68">
        <f t="shared" si="105"/>
        <v>837.5</v>
      </c>
      <c r="U746" s="69">
        <v>0</v>
      </c>
      <c r="V746" s="70">
        <f t="shared" si="110"/>
        <v>142.5</v>
      </c>
      <c r="W746" s="70">
        <f t="shared" si="107"/>
        <v>584.5</v>
      </c>
      <c r="X746" s="71">
        <f t="shared" si="108"/>
        <v>186</v>
      </c>
      <c r="Y746" s="72">
        <f t="shared" si="109"/>
        <v>1750.5</v>
      </c>
      <c r="Z746" s="73">
        <f t="shared" si="91"/>
        <v>1751</v>
      </c>
    </row>
    <row r="747" spans="1:26" x14ac:dyDescent="0.3">
      <c r="A747" s="435" t="s">
        <v>1408</v>
      </c>
      <c r="B747" s="435" t="s">
        <v>77</v>
      </c>
      <c r="C747" s="435" t="s">
        <v>1447</v>
      </c>
      <c r="D747" s="435">
        <v>35541016</v>
      </c>
      <c r="E747" s="438" t="s">
        <v>1448</v>
      </c>
      <c r="F747" s="435">
        <v>35568356</v>
      </c>
      <c r="G747" s="438" t="s">
        <v>1525</v>
      </c>
      <c r="H747" s="438" t="s">
        <v>1526</v>
      </c>
      <c r="I747" s="439" t="s">
        <v>1527</v>
      </c>
      <c r="J747" s="64">
        <v>13</v>
      </c>
      <c r="K747" s="65">
        <v>0</v>
      </c>
      <c r="L747" s="64">
        <v>41</v>
      </c>
      <c r="M747" s="65">
        <v>0</v>
      </c>
      <c r="N747" s="64">
        <v>3</v>
      </c>
      <c r="O747" s="65">
        <v>34</v>
      </c>
      <c r="P747" s="441">
        <v>1</v>
      </c>
      <c r="Q747" s="64">
        <v>18</v>
      </c>
      <c r="R747" s="64">
        <v>289</v>
      </c>
      <c r="S747" s="67">
        <v>20</v>
      </c>
      <c r="T747" s="68">
        <f t="shared" si="105"/>
        <v>1373.5</v>
      </c>
      <c r="U747" s="69">
        <v>358.9</v>
      </c>
      <c r="V747" s="70">
        <f t="shared" si="110"/>
        <v>67.5</v>
      </c>
      <c r="W747" s="70">
        <f t="shared" si="107"/>
        <v>1037</v>
      </c>
      <c r="X747" s="71">
        <f t="shared" si="108"/>
        <v>57</v>
      </c>
      <c r="Y747" s="72">
        <f t="shared" si="109"/>
        <v>2893.9</v>
      </c>
      <c r="Z747" s="73">
        <f t="shared" si="91"/>
        <v>2894</v>
      </c>
    </row>
    <row r="748" spans="1:26" x14ac:dyDescent="0.3">
      <c r="A748" s="435" t="s">
        <v>1408</v>
      </c>
      <c r="B748" s="435" t="s">
        <v>77</v>
      </c>
      <c r="C748" s="435" t="s">
        <v>1447</v>
      </c>
      <c r="D748" s="435">
        <v>35541016</v>
      </c>
      <c r="E748" s="438" t="s">
        <v>1448</v>
      </c>
      <c r="F748" s="435">
        <v>35568356</v>
      </c>
      <c r="G748" s="438" t="s">
        <v>1528</v>
      </c>
      <c r="H748" s="438" t="s">
        <v>1526</v>
      </c>
      <c r="I748" s="439" t="s">
        <v>1527</v>
      </c>
      <c r="J748" s="64">
        <v>6</v>
      </c>
      <c r="K748" s="65">
        <v>0</v>
      </c>
      <c r="L748" s="64">
        <v>10</v>
      </c>
      <c r="M748" s="65">
        <v>0</v>
      </c>
      <c r="N748" s="64">
        <v>3</v>
      </c>
      <c r="O748" s="65">
        <v>7</v>
      </c>
      <c r="P748" s="441">
        <v>0</v>
      </c>
      <c r="Q748" s="64">
        <v>31</v>
      </c>
      <c r="R748" s="64">
        <v>54</v>
      </c>
      <c r="S748" s="67">
        <v>0</v>
      </c>
      <c r="T748" s="68">
        <f t="shared" si="105"/>
        <v>335</v>
      </c>
      <c r="U748" s="69">
        <v>0</v>
      </c>
      <c r="V748" s="70">
        <f t="shared" si="110"/>
        <v>87</v>
      </c>
      <c r="W748" s="70">
        <f t="shared" si="107"/>
        <v>202.5</v>
      </c>
      <c r="X748" s="71">
        <f t="shared" si="108"/>
        <v>0</v>
      </c>
      <c r="Y748" s="72">
        <f t="shared" si="109"/>
        <v>624.5</v>
      </c>
      <c r="Z748" s="73">
        <f t="shared" si="91"/>
        <v>625</v>
      </c>
    </row>
    <row r="749" spans="1:26" x14ac:dyDescent="0.3">
      <c r="A749" s="440" t="s">
        <v>1408</v>
      </c>
      <c r="B749" s="440" t="s">
        <v>77</v>
      </c>
      <c r="C749" s="440" t="s">
        <v>1447</v>
      </c>
      <c r="D749" s="440">
        <v>35541016</v>
      </c>
      <c r="E749" s="438" t="s">
        <v>1448</v>
      </c>
      <c r="F749" s="443">
        <v>161241</v>
      </c>
      <c r="G749" s="84" t="s">
        <v>47</v>
      </c>
      <c r="H749" s="84" t="s">
        <v>1166</v>
      </c>
      <c r="I749" s="80" t="s">
        <v>1529</v>
      </c>
      <c r="J749" s="64">
        <v>8</v>
      </c>
      <c r="K749" s="65">
        <v>0</v>
      </c>
      <c r="L749" s="64">
        <v>26</v>
      </c>
      <c r="M749" s="65">
        <v>0</v>
      </c>
      <c r="N749" s="64">
        <v>1</v>
      </c>
      <c r="O749" s="65">
        <v>9</v>
      </c>
      <c r="P749" s="441">
        <v>1</v>
      </c>
      <c r="Q749" s="64">
        <v>1</v>
      </c>
      <c r="R749" s="64">
        <v>202</v>
      </c>
      <c r="S749" s="67">
        <v>80</v>
      </c>
      <c r="T749" s="68">
        <f t="shared" si="92"/>
        <v>871</v>
      </c>
      <c r="U749" s="69">
        <v>25.8</v>
      </c>
      <c r="V749" s="70">
        <f t="shared" si="93"/>
        <v>15</v>
      </c>
      <c r="W749" s="70">
        <f t="shared" si="94"/>
        <v>525.5</v>
      </c>
      <c r="X749" s="71">
        <f t="shared" si="95"/>
        <v>147</v>
      </c>
      <c r="Y749" s="72">
        <f t="shared" si="109"/>
        <v>1584.3</v>
      </c>
      <c r="Z749" s="73">
        <f t="shared" si="91"/>
        <v>1584</v>
      </c>
    </row>
    <row r="750" spans="1:26" x14ac:dyDescent="0.3">
      <c r="A750" s="435" t="s">
        <v>1408</v>
      </c>
      <c r="B750" s="435" t="s">
        <v>77</v>
      </c>
      <c r="C750" s="435" t="s">
        <v>1447</v>
      </c>
      <c r="D750" s="435">
        <v>35541016</v>
      </c>
      <c r="E750" s="438" t="s">
        <v>1448</v>
      </c>
      <c r="F750" s="435">
        <v>162213</v>
      </c>
      <c r="G750" s="438" t="s">
        <v>126</v>
      </c>
      <c r="H750" s="438" t="s">
        <v>1166</v>
      </c>
      <c r="I750" s="439" t="s">
        <v>1530</v>
      </c>
      <c r="J750" s="64">
        <v>2</v>
      </c>
      <c r="K750" s="65">
        <v>0</v>
      </c>
      <c r="L750" s="64">
        <v>11</v>
      </c>
      <c r="M750" s="65">
        <v>0</v>
      </c>
      <c r="N750" s="64">
        <v>0</v>
      </c>
      <c r="O750" s="65">
        <v>2</v>
      </c>
      <c r="P750" s="441">
        <v>1</v>
      </c>
      <c r="Q750" s="64">
        <v>0</v>
      </c>
      <c r="R750" s="64">
        <v>37</v>
      </c>
      <c r="S750" s="67">
        <v>61</v>
      </c>
      <c r="T750" s="68">
        <f t="shared" ref="T750" si="111">33.5*L750</f>
        <v>368.5</v>
      </c>
      <c r="U750" s="69">
        <v>0</v>
      </c>
      <c r="V750" s="70">
        <f t="shared" ref="V750" si="112">13.5*N750+1.5*Q750</f>
        <v>0</v>
      </c>
      <c r="W750" s="70">
        <f t="shared" ref="W750" si="113">13.5*O750+2*R750</f>
        <v>101</v>
      </c>
      <c r="X750" s="71">
        <f t="shared" ref="X750" si="114">27*P750+1.5*S750</f>
        <v>118.5</v>
      </c>
      <c r="Y750" s="72">
        <f t="shared" si="109"/>
        <v>588</v>
      </c>
      <c r="Z750" s="73">
        <f t="shared" si="91"/>
        <v>588</v>
      </c>
    </row>
    <row r="751" spans="1:26" x14ac:dyDescent="0.3">
      <c r="A751" s="435" t="s">
        <v>1408</v>
      </c>
      <c r="B751" s="435" t="s">
        <v>179</v>
      </c>
      <c r="C751" s="435" t="s">
        <v>1531</v>
      </c>
      <c r="D751" s="435">
        <v>179094</v>
      </c>
      <c r="E751" s="438" t="s">
        <v>1532</v>
      </c>
      <c r="F751" s="435">
        <v>31942733</v>
      </c>
      <c r="G751" s="438" t="s">
        <v>1339</v>
      </c>
      <c r="H751" s="438" t="s">
        <v>267</v>
      </c>
      <c r="I751" s="439" t="s">
        <v>1533</v>
      </c>
      <c r="J751" s="64">
        <v>9</v>
      </c>
      <c r="K751" s="65">
        <v>0</v>
      </c>
      <c r="L751" s="65">
        <v>26</v>
      </c>
      <c r="M751" s="65">
        <v>0</v>
      </c>
      <c r="N751" s="65">
        <v>2</v>
      </c>
      <c r="O751" s="65">
        <v>14</v>
      </c>
      <c r="P751" s="66">
        <v>0</v>
      </c>
      <c r="Q751" s="64">
        <v>16</v>
      </c>
      <c r="R751" s="65">
        <v>201</v>
      </c>
      <c r="S751" s="67">
        <v>0</v>
      </c>
      <c r="T751" s="68">
        <f t="shared" ref="T751:T778" si="115">$T$1*L751</f>
        <v>871</v>
      </c>
      <c r="U751" s="69">
        <v>62.4</v>
      </c>
      <c r="V751" s="70">
        <f t="shared" ref="V751:V778" si="116">$U$1*N751+$V$1*Q751</f>
        <v>51</v>
      </c>
      <c r="W751" s="70">
        <f t="shared" ref="W751:W778" si="117">$U$1*O751+$W$1*R751</f>
        <v>591</v>
      </c>
      <c r="X751" s="71">
        <f t="shared" ref="X751:X778" si="118">$X$1*P751+$V$1*S751</f>
        <v>0</v>
      </c>
      <c r="Y751" s="72">
        <f t="shared" si="109"/>
        <v>1575.4</v>
      </c>
      <c r="Z751" s="73">
        <f t="shared" si="91"/>
        <v>1575</v>
      </c>
    </row>
    <row r="752" spans="1:26" x14ac:dyDescent="0.3">
      <c r="A752" s="435" t="s">
        <v>1408</v>
      </c>
      <c r="B752" s="435" t="s">
        <v>179</v>
      </c>
      <c r="C752" s="435" t="s">
        <v>1531</v>
      </c>
      <c r="D752" s="435">
        <v>179094</v>
      </c>
      <c r="E752" s="438" t="s">
        <v>1532</v>
      </c>
      <c r="F752" s="435">
        <v>37938045</v>
      </c>
      <c r="G752" s="438" t="s">
        <v>1339</v>
      </c>
      <c r="H752" s="438" t="s">
        <v>1130</v>
      </c>
      <c r="I752" s="439" t="s">
        <v>1534</v>
      </c>
      <c r="J752" s="64">
        <v>9</v>
      </c>
      <c r="K752" s="65">
        <v>0</v>
      </c>
      <c r="L752" s="65">
        <v>24</v>
      </c>
      <c r="M752" s="65">
        <v>0</v>
      </c>
      <c r="N752" s="65">
        <v>0</v>
      </c>
      <c r="O752" s="65">
        <v>10</v>
      </c>
      <c r="P752" s="66">
        <v>1</v>
      </c>
      <c r="Q752" s="64">
        <v>0</v>
      </c>
      <c r="R752" s="65">
        <v>225</v>
      </c>
      <c r="S752" s="67">
        <v>16</v>
      </c>
      <c r="T752" s="68">
        <f t="shared" si="115"/>
        <v>804</v>
      </c>
      <c r="U752" s="69">
        <v>0</v>
      </c>
      <c r="V752" s="70">
        <f t="shared" si="116"/>
        <v>0</v>
      </c>
      <c r="W752" s="70">
        <f t="shared" si="117"/>
        <v>585</v>
      </c>
      <c r="X752" s="71">
        <f t="shared" si="118"/>
        <v>51</v>
      </c>
      <c r="Y752" s="72">
        <f t="shared" si="109"/>
        <v>1440</v>
      </c>
      <c r="Z752" s="73">
        <f t="shared" si="91"/>
        <v>1440</v>
      </c>
    </row>
    <row r="753" spans="1:26" x14ac:dyDescent="0.3">
      <c r="A753" s="435" t="s">
        <v>1408</v>
      </c>
      <c r="B753" s="435" t="s">
        <v>179</v>
      </c>
      <c r="C753" s="435" t="s">
        <v>1531</v>
      </c>
      <c r="D753" s="435">
        <v>179094</v>
      </c>
      <c r="E753" s="438" t="s">
        <v>1532</v>
      </c>
      <c r="F753" s="435">
        <v>50295829</v>
      </c>
      <c r="G753" s="438" t="s">
        <v>1339</v>
      </c>
      <c r="H753" s="438" t="s">
        <v>1413</v>
      </c>
      <c r="I753" s="439" t="s">
        <v>1535</v>
      </c>
      <c r="J753" s="64">
        <v>6</v>
      </c>
      <c r="K753" s="65">
        <v>0</v>
      </c>
      <c r="L753" s="65">
        <v>18</v>
      </c>
      <c r="M753" s="65">
        <v>0</v>
      </c>
      <c r="N753" s="65">
        <v>1</v>
      </c>
      <c r="O753" s="65">
        <v>4</v>
      </c>
      <c r="P753" s="66">
        <v>1</v>
      </c>
      <c r="Q753" s="64">
        <v>7</v>
      </c>
      <c r="R753" s="65">
        <v>127</v>
      </c>
      <c r="S753" s="67">
        <v>25</v>
      </c>
      <c r="T753" s="68">
        <f t="shared" si="115"/>
        <v>603</v>
      </c>
      <c r="U753" s="69">
        <v>0</v>
      </c>
      <c r="V753" s="70">
        <f t="shared" si="116"/>
        <v>24</v>
      </c>
      <c r="W753" s="70">
        <f t="shared" si="117"/>
        <v>308</v>
      </c>
      <c r="X753" s="71">
        <f t="shared" si="118"/>
        <v>64.5</v>
      </c>
      <c r="Y753" s="72">
        <f t="shared" si="109"/>
        <v>999.5</v>
      </c>
      <c r="Z753" s="73">
        <f t="shared" si="91"/>
        <v>1000</v>
      </c>
    </row>
    <row r="754" spans="1:26" x14ac:dyDescent="0.3">
      <c r="A754" s="435" t="s">
        <v>1408</v>
      </c>
      <c r="B754" s="435" t="s">
        <v>179</v>
      </c>
      <c r="C754" s="435" t="s">
        <v>1536</v>
      </c>
      <c r="D754" s="435">
        <v>587125</v>
      </c>
      <c r="E754" s="438" t="s">
        <v>1537</v>
      </c>
      <c r="F754" s="435">
        <v>42319234</v>
      </c>
      <c r="G754" s="438" t="s">
        <v>1538</v>
      </c>
      <c r="H754" s="438" t="s">
        <v>183</v>
      </c>
      <c r="I754" s="439" t="s">
        <v>1539</v>
      </c>
      <c r="J754" s="64">
        <v>8</v>
      </c>
      <c r="K754" s="65">
        <v>0</v>
      </c>
      <c r="L754" s="65">
        <v>17</v>
      </c>
      <c r="M754" s="65">
        <v>0</v>
      </c>
      <c r="N754" s="65">
        <v>0</v>
      </c>
      <c r="O754" s="65">
        <v>9</v>
      </c>
      <c r="P754" s="66">
        <v>1</v>
      </c>
      <c r="Q754" s="64">
        <v>0</v>
      </c>
      <c r="R754" s="65">
        <v>81</v>
      </c>
      <c r="S754" s="67">
        <v>22</v>
      </c>
      <c r="T754" s="68">
        <f t="shared" si="115"/>
        <v>569.5</v>
      </c>
      <c r="U754" s="69">
        <v>78.8</v>
      </c>
      <c r="V754" s="70">
        <f t="shared" si="116"/>
        <v>0</v>
      </c>
      <c r="W754" s="70">
        <f t="shared" si="117"/>
        <v>283.5</v>
      </c>
      <c r="X754" s="71">
        <f t="shared" si="118"/>
        <v>60</v>
      </c>
      <c r="Y754" s="72">
        <f t="shared" si="109"/>
        <v>991.8</v>
      </c>
      <c r="Z754" s="73">
        <f t="shared" si="91"/>
        <v>992</v>
      </c>
    </row>
    <row r="755" spans="1:26" x14ac:dyDescent="0.3">
      <c r="A755" s="435" t="s">
        <v>1408</v>
      </c>
      <c r="B755" s="435" t="s">
        <v>179</v>
      </c>
      <c r="C755" s="435" t="s">
        <v>1531</v>
      </c>
      <c r="D755" s="435">
        <v>179094</v>
      </c>
      <c r="E755" s="438" t="s">
        <v>1532</v>
      </c>
      <c r="F755" s="435">
        <v>618233</v>
      </c>
      <c r="G755" s="438" t="s">
        <v>1540</v>
      </c>
      <c r="H755" s="438" t="s">
        <v>183</v>
      </c>
      <c r="I755" s="439" t="s">
        <v>1541</v>
      </c>
      <c r="J755" s="64">
        <v>5</v>
      </c>
      <c r="K755" s="65">
        <v>0</v>
      </c>
      <c r="L755" s="65">
        <v>28</v>
      </c>
      <c r="M755" s="65">
        <v>0</v>
      </c>
      <c r="N755" s="65">
        <v>1</v>
      </c>
      <c r="O755" s="65">
        <v>7</v>
      </c>
      <c r="P755" s="66">
        <v>1</v>
      </c>
      <c r="Q755" s="64">
        <v>2</v>
      </c>
      <c r="R755" s="65">
        <v>232</v>
      </c>
      <c r="S755" s="67">
        <v>90</v>
      </c>
      <c r="T755" s="68">
        <f t="shared" si="115"/>
        <v>938</v>
      </c>
      <c r="U755" s="69">
        <v>170.6</v>
      </c>
      <c r="V755" s="70">
        <f t="shared" si="116"/>
        <v>16.5</v>
      </c>
      <c r="W755" s="70">
        <f t="shared" si="117"/>
        <v>558.5</v>
      </c>
      <c r="X755" s="71">
        <f t="shared" si="118"/>
        <v>162</v>
      </c>
      <c r="Y755" s="72">
        <f t="shared" si="109"/>
        <v>1845.6</v>
      </c>
      <c r="Z755" s="73">
        <f t="shared" si="91"/>
        <v>1846</v>
      </c>
    </row>
    <row r="756" spans="1:26" x14ac:dyDescent="0.3">
      <c r="A756" s="435" t="s">
        <v>1408</v>
      </c>
      <c r="B756" s="435" t="s">
        <v>179</v>
      </c>
      <c r="C756" s="435" t="s">
        <v>1531</v>
      </c>
      <c r="D756" s="435">
        <v>179094</v>
      </c>
      <c r="E756" s="438" t="s">
        <v>1532</v>
      </c>
      <c r="F756" s="435">
        <v>35561548</v>
      </c>
      <c r="G756" s="438" t="s">
        <v>1542</v>
      </c>
      <c r="H756" s="438" t="s">
        <v>1543</v>
      </c>
      <c r="I756" s="439" t="s">
        <v>1544</v>
      </c>
      <c r="J756" s="64">
        <v>9</v>
      </c>
      <c r="K756" s="65">
        <v>0</v>
      </c>
      <c r="L756" s="65">
        <v>23</v>
      </c>
      <c r="M756" s="65">
        <v>0</v>
      </c>
      <c r="N756" s="65">
        <v>2</v>
      </c>
      <c r="O756" s="65">
        <v>7</v>
      </c>
      <c r="P756" s="66">
        <v>1</v>
      </c>
      <c r="Q756" s="64">
        <v>31</v>
      </c>
      <c r="R756" s="65">
        <v>114</v>
      </c>
      <c r="S756" s="67">
        <v>155</v>
      </c>
      <c r="T756" s="68">
        <f t="shared" si="115"/>
        <v>770.5</v>
      </c>
      <c r="U756" s="69">
        <v>179.4</v>
      </c>
      <c r="V756" s="70">
        <f t="shared" si="116"/>
        <v>73.5</v>
      </c>
      <c r="W756" s="70">
        <f t="shared" si="117"/>
        <v>322.5</v>
      </c>
      <c r="X756" s="71">
        <f t="shared" si="118"/>
        <v>259.5</v>
      </c>
      <c r="Y756" s="72">
        <f t="shared" si="109"/>
        <v>1605.4</v>
      </c>
      <c r="Z756" s="73">
        <f t="shared" si="91"/>
        <v>1605</v>
      </c>
    </row>
    <row r="757" spans="1:26" x14ac:dyDescent="0.3">
      <c r="A757" s="440" t="s">
        <v>1408</v>
      </c>
      <c r="B757" s="440" t="s">
        <v>179</v>
      </c>
      <c r="C757" s="440" t="s">
        <v>1531</v>
      </c>
      <c r="D757" s="440">
        <v>179094</v>
      </c>
      <c r="E757" s="438" t="s">
        <v>1532</v>
      </c>
      <c r="F757" s="440">
        <v>35560321</v>
      </c>
      <c r="G757" s="438" t="s">
        <v>1545</v>
      </c>
      <c r="H757" s="438" t="s">
        <v>1478</v>
      </c>
      <c r="I757" s="439" t="s">
        <v>1546</v>
      </c>
      <c r="J757" s="64">
        <v>24</v>
      </c>
      <c r="K757" s="65">
        <v>0</v>
      </c>
      <c r="L757" s="65">
        <v>68</v>
      </c>
      <c r="M757" s="65">
        <v>0</v>
      </c>
      <c r="N757" s="65">
        <v>1</v>
      </c>
      <c r="O757" s="65">
        <v>27</v>
      </c>
      <c r="P757" s="66">
        <v>1</v>
      </c>
      <c r="Q757" s="64">
        <v>1</v>
      </c>
      <c r="R757" s="65">
        <v>689</v>
      </c>
      <c r="S757" s="67">
        <v>89</v>
      </c>
      <c r="T757" s="68">
        <f t="shared" si="115"/>
        <v>2278</v>
      </c>
      <c r="U757" s="69">
        <v>28.5</v>
      </c>
      <c r="V757" s="70">
        <f t="shared" si="116"/>
        <v>15</v>
      </c>
      <c r="W757" s="70">
        <f t="shared" si="117"/>
        <v>1742.5</v>
      </c>
      <c r="X757" s="71">
        <f t="shared" si="118"/>
        <v>160.5</v>
      </c>
      <c r="Y757" s="72">
        <f t="shared" si="109"/>
        <v>4224.5</v>
      </c>
      <c r="Z757" s="73">
        <f t="shared" si="91"/>
        <v>4225</v>
      </c>
    </row>
    <row r="758" spans="1:26" x14ac:dyDescent="0.3">
      <c r="A758" s="435" t="s">
        <v>1408</v>
      </c>
      <c r="B758" s="435" t="s">
        <v>179</v>
      </c>
      <c r="C758" s="435" t="s">
        <v>1547</v>
      </c>
      <c r="D758" s="435">
        <v>30305624</v>
      </c>
      <c r="E758" s="438" t="s">
        <v>1548</v>
      </c>
      <c r="F758" s="435">
        <v>35564024</v>
      </c>
      <c r="G758" s="438" t="s">
        <v>1549</v>
      </c>
      <c r="H758" s="438" t="s">
        <v>1425</v>
      </c>
      <c r="I758" s="439" t="s">
        <v>1550</v>
      </c>
      <c r="J758" s="64">
        <v>4</v>
      </c>
      <c r="K758" s="65">
        <v>0</v>
      </c>
      <c r="L758" s="65">
        <v>22</v>
      </c>
      <c r="M758" s="65">
        <v>0</v>
      </c>
      <c r="N758" s="65">
        <v>0</v>
      </c>
      <c r="O758" s="65">
        <v>8</v>
      </c>
      <c r="P758" s="66">
        <v>0</v>
      </c>
      <c r="Q758" s="64">
        <v>0</v>
      </c>
      <c r="R758" s="65">
        <v>277</v>
      </c>
      <c r="S758" s="67">
        <v>0</v>
      </c>
      <c r="T758" s="68">
        <f t="shared" si="115"/>
        <v>737</v>
      </c>
      <c r="U758" s="69">
        <v>43.87</v>
      </c>
      <c r="V758" s="70">
        <f t="shared" si="116"/>
        <v>0</v>
      </c>
      <c r="W758" s="70">
        <f t="shared" si="117"/>
        <v>662</v>
      </c>
      <c r="X758" s="71">
        <f t="shared" si="118"/>
        <v>0</v>
      </c>
      <c r="Y758" s="72">
        <f t="shared" si="109"/>
        <v>1442.87</v>
      </c>
      <c r="Z758" s="73">
        <f t="shared" si="91"/>
        <v>1443</v>
      </c>
    </row>
    <row r="759" spans="1:26" x14ac:dyDescent="0.3">
      <c r="A759" s="435" t="s">
        <v>1408</v>
      </c>
      <c r="B759" s="435" t="s">
        <v>179</v>
      </c>
      <c r="C759" s="435" t="s">
        <v>1551</v>
      </c>
      <c r="D759" s="435">
        <v>179175</v>
      </c>
      <c r="E759" s="438" t="s">
        <v>1552</v>
      </c>
      <c r="F759" s="435">
        <v>31942369</v>
      </c>
      <c r="G759" s="438" t="s">
        <v>1553</v>
      </c>
      <c r="H759" s="438" t="s">
        <v>1429</v>
      </c>
      <c r="I759" s="439" t="s">
        <v>1554</v>
      </c>
      <c r="J759" s="64">
        <v>0</v>
      </c>
      <c r="K759" s="65">
        <v>0</v>
      </c>
      <c r="L759" s="65">
        <v>18</v>
      </c>
      <c r="M759" s="65">
        <v>0</v>
      </c>
      <c r="N759" s="65">
        <v>0</v>
      </c>
      <c r="O759" s="65">
        <v>5</v>
      </c>
      <c r="P759" s="66">
        <v>1</v>
      </c>
      <c r="Q759" s="64">
        <v>0</v>
      </c>
      <c r="R759" s="65">
        <v>146</v>
      </c>
      <c r="S759" s="67">
        <v>13</v>
      </c>
      <c r="T759" s="68">
        <f t="shared" si="115"/>
        <v>603</v>
      </c>
      <c r="U759" s="69">
        <v>0</v>
      </c>
      <c r="V759" s="70">
        <f t="shared" si="116"/>
        <v>0</v>
      </c>
      <c r="W759" s="70">
        <f t="shared" si="117"/>
        <v>359.5</v>
      </c>
      <c r="X759" s="71">
        <f t="shared" si="118"/>
        <v>46.5</v>
      </c>
      <c r="Y759" s="72">
        <f t="shared" si="109"/>
        <v>1009</v>
      </c>
      <c r="Z759" s="73">
        <f t="shared" si="91"/>
        <v>1009</v>
      </c>
    </row>
    <row r="760" spans="1:26" x14ac:dyDescent="0.3">
      <c r="A760" s="435" t="s">
        <v>1408</v>
      </c>
      <c r="B760" s="435" t="s">
        <v>179</v>
      </c>
      <c r="C760" s="435" t="s">
        <v>1531</v>
      </c>
      <c r="D760" s="435">
        <v>179094</v>
      </c>
      <c r="E760" s="438" t="s">
        <v>1532</v>
      </c>
      <c r="F760" s="435">
        <v>31991653</v>
      </c>
      <c r="G760" s="438" t="s">
        <v>1555</v>
      </c>
      <c r="H760" s="438" t="s">
        <v>1190</v>
      </c>
      <c r="I760" s="439" t="s">
        <v>1556</v>
      </c>
      <c r="J760" s="64">
        <v>14</v>
      </c>
      <c r="K760" s="65">
        <v>0</v>
      </c>
      <c r="L760" s="65">
        <v>25</v>
      </c>
      <c r="M760" s="65">
        <v>0</v>
      </c>
      <c r="N760" s="65">
        <v>4</v>
      </c>
      <c r="O760" s="65">
        <v>15</v>
      </c>
      <c r="P760" s="66">
        <v>0</v>
      </c>
      <c r="Q760" s="64">
        <v>48</v>
      </c>
      <c r="R760" s="65">
        <v>191</v>
      </c>
      <c r="S760" s="67">
        <v>0</v>
      </c>
      <c r="T760" s="68">
        <f t="shared" si="115"/>
        <v>837.5</v>
      </c>
      <c r="U760" s="69">
        <v>0</v>
      </c>
      <c r="V760" s="70">
        <f t="shared" si="116"/>
        <v>126</v>
      </c>
      <c r="W760" s="70">
        <f t="shared" si="117"/>
        <v>584.5</v>
      </c>
      <c r="X760" s="71">
        <f t="shared" si="118"/>
        <v>0</v>
      </c>
      <c r="Y760" s="72">
        <f t="shared" si="109"/>
        <v>1548</v>
      </c>
      <c r="Z760" s="73">
        <f t="shared" si="91"/>
        <v>1548</v>
      </c>
    </row>
    <row r="761" spans="1:26" x14ac:dyDescent="0.3">
      <c r="A761" s="435" t="s">
        <v>1408</v>
      </c>
      <c r="B761" s="435" t="s">
        <v>179</v>
      </c>
      <c r="C761" s="435" t="s">
        <v>1531</v>
      </c>
      <c r="D761" s="435">
        <v>179094</v>
      </c>
      <c r="E761" s="438" t="s">
        <v>1532</v>
      </c>
      <c r="F761" s="435">
        <v>17080151</v>
      </c>
      <c r="G761" s="438" t="s">
        <v>1557</v>
      </c>
      <c r="H761" s="438" t="s">
        <v>1190</v>
      </c>
      <c r="I761" s="439" t="s">
        <v>1558</v>
      </c>
      <c r="J761" s="64">
        <v>13</v>
      </c>
      <c r="K761" s="65">
        <v>0</v>
      </c>
      <c r="L761" s="65">
        <v>26</v>
      </c>
      <c r="M761" s="65">
        <v>0</v>
      </c>
      <c r="N761" s="65">
        <v>0</v>
      </c>
      <c r="O761" s="65">
        <v>13</v>
      </c>
      <c r="P761" s="66">
        <v>1</v>
      </c>
      <c r="Q761" s="64">
        <v>21</v>
      </c>
      <c r="R761" s="65">
        <v>251</v>
      </c>
      <c r="S761" s="67">
        <v>44</v>
      </c>
      <c r="T761" s="68">
        <f t="shared" si="115"/>
        <v>871</v>
      </c>
      <c r="U761" s="69">
        <v>0</v>
      </c>
      <c r="V761" s="70">
        <f t="shared" si="116"/>
        <v>31.5</v>
      </c>
      <c r="W761" s="70">
        <f t="shared" si="117"/>
        <v>677.5</v>
      </c>
      <c r="X761" s="71">
        <f t="shared" si="118"/>
        <v>93</v>
      </c>
      <c r="Y761" s="72">
        <f t="shared" si="109"/>
        <v>1673</v>
      </c>
      <c r="Z761" s="73">
        <f t="shared" si="91"/>
        <v>1673</v>
      </c>
    </row>
    <row r="762" spans="1:26" x14ac:dyDescent="0.3">
      <c r="A762" s="435" t="s">
        <v>1408</v>
      </c>
      <c r="B762" s="435" t="s">
        <v>179</v>
      </c>
      <c r="C762" s="435" t="s">
        <v>1531</v>
      </c>
      <c r="D762" s="435">
        <v>179094</v>
      </c>
      <c r="E762" s="438" t="s">
        <v>1532</v>
      </c>
      <c r="F762" s="435">
        <v>37796046</v>
      </c>
      <c r="G762" s="438" t="s">
        <v>1339</v>
      </c>
      <c r="H762" s="438" t="s">
        <v>1216</v>
      </c>
      <c r="I762" s="439" t="s">
        <v>1559</v>
      </c>
      <c r="J762" s="64">
        <v>13</v>
      </c>
      <c r="K762" s="65">
        <v>0</v>
      </c>
      <c r="L762" s="65">
        <v>32</v>
      </c>
      <c r="M762" s="65">
        <v>0</v>
      </c>
      <c r="N762" s="65">
        <v>5</v>
      </c>
      <c r="O762" s="65">
        <v>14</v>
      </c>
      <c r="P762" s="66">
        <v>2</v>
      </c>
      <c r="Q762" s="64">
        <v>15</v>
      </c>
      <c r="R762" s="65">
        <v>173</v>
      </c>
      <c r="S762" s="67">
        <v>58</v>
      </c>
      <c r="T762" s="68">
        <f t="shared" si="115"/>
        <v>1072</v>
      </c>
      <c r="U762" s="69">
        <v>56</v>
      </c>
      <c r="V762" s="70">
        <f t="shared" si="116"/>
        <v>90</v>
      </c>
      <c r="W762" s="70">
        <f t="shared" si="117"/>
        <v>535</v>
      </c>
      <c r="X762" s="71">
        <f t="shared" si="118"/>
        <v>141</v>
      </c>
      <c r="Y762" s="72">
        <f t="shared" si="109"/>
        <v>1894</v>
      </c>
      <c r="Z762" s="73">
        <f t="shared" si="91"/>
        <v>1894</v>
      </c>
    </row>
    <row r="763" spans="1:26" x14ac:dyDescent="0.3">
      <c r="A763" s="435" t="s">
        <v>1408</v>
      </c>
      <c r="B763" s="435" t="s">
        <v>179</v>
      </c>
      <c r="C763" s="435" t="s">
        <v>1531</v>
      </c>
      <c r="D763" s="435">
        <v>179094</v>
      </c>
      <c r="E763" s="438" t="s">
        <v>1532</v>
      </c>
      <c r="F763" s="435">
        <v>618462</v>
      </c>
      <c r="G763" s="438" t="s">
        <v>1560</v>
      </c>
      <c r="H763" s="438" t="s">
        <v>1213</v>
      </c>
      <c r="I763" s="439" t="s">
        <v>1561</v>
      </c>
      <c r="J763" s="64">
        <v>3</v>
      </c>
      <c r="K763" s="65">
        <v>0</v>
      </c>
      <c r="L763" s="65">
        <v>12</v>
      </c>
      <c r="M763" s="65">
        <v>0</v>
      </c>
      <c r="N763" s="65">
        <v>1</v>
      </c>
      <c r="O763" s="65">
        <v>2</v>
      </c>
      <c r="P763" s="66">
        <v>2</v>
      </c>
      <c r="Q763" s="64">
        <v>1</v>
      </c>
      <c r="R763" s="65">
        <v>39</v>
      </c>
      <c r="S763" s="67">
        <v>84</v>
      </c>
      <c r="T763" s="68">
        <f t="shared" si="115"/>
        <v>402</v>
      </c>
      <c r="U763" s="69">
        <v>109</v>
      </c>
      <c r="V763" s="70">
        <f t="shared" si="116"/>
        <v>15</v>
      </c>
      <c r="W763" s="70">
        <f t="shared" si="117"/>
        <v>105</v>
      </c>
      <c r="X763" s="71">
        <f t="shared" si="118"/>
        <v>180</v>
      </c>
      <c r="Y763" s="72">
        <f t="shared" si="109"/>
        <v>811</v>
      </c>
      <c r="Z763" s="73">
        <f t="shared" si="91"/>
        <v>811</v>
      </c>
    </row>
    <row r="764" spans="1:26" x14ac:dyDescent="0.3">
      <c r="A764" s="435" t="s">
        <v>1408</v>
      </c>
      <c r="B764" s="435" t="s">
        <v>179</v>
      </c>
      <c r="C764" s="435" t="s">
        <v>1547</v>
      </c>
      <c r="D764" s="435">
        <v>30305624</v>
      </c>
      <c r="E764" s="438" t="s">
        <v>1548</v>
      </c>
      <c r="F764" s="435">
        <v>31986072</v>
      </c>
      <c r="G764" s="438" t="s">
        <v>1562</v>
      </c>
      <c r="H764" s="438" t="s">
        <v>1166</v>
      </c>
      <c r="I764" s="439" t="s">
        <v>1563</v>
      </c>
      <c r="J764" s="64">
        <v>4</v>
      </c>
      <c r="K764" s="65">
        <v>0</v>
      </c>
      <c r="L764" s="65">
        <v>10</v>
      </c>
      <c r="M764" s="65">
        <v>0</v>
      </c>
      <c r="N764" s="65">
        <v>1</v>
      </c>
      <c r="O764" s="65">
        <v>3</v>
      </c>
      <c r="P764" s="66">
        <v>1</v>
      </c>
      <c r="Q764" s="64">
        <v>5</v>
      </c>
      <c r="R764" s="65">
        <v>34</v>
      </c>
      <c r="S764" s="67">
        <v>128</v>
      </c>
      <c r="T764" s="68">
        <f t="shared" si="115"/>
        <v>335</v>
      </c>
      <c r="U764" s="69">
        <v>0</v>
      </c>
      <c r="V764" s="70">
        <f t="shared" si="116"/>
        <v>21</v>
      </c>
      <c r="W764" s="70">
        <f t="shared" si="117"/>
        <v>108.5</v>
      </c>
      <c r="X764" s="71">
        <f t="shared" si="118"/>
        <v>219</v>
      </c>
      <c r="Y764" s="72">
        <f t="shared" si="109"/>
        <v>683.5</v>
      </c>
      <c r="Z764" s="73">
        <f t="shared" si="91"/>
        <v>684</v>
      </c>
    </row>
    <row r="765" spans="1:26" x14ac:dyDescent="0.3">
      <c r="A765" s="435" t="s">
        <v>1408</v>
      </c>
      <c r="B765" s="435" t="s">
        <v>179</v>
      </c>
      <c r="C765" s="435" t="s">
        <v>1547</v>
      </c>
      <c r="D765" s="435">
        <v>30305624</v>
      </c>
      <c r="E765" s="438" t="s">
        <v>1548</v>
      </c>
      <c r="F765" s="435">
        <v>35555912</v>
      </c>
      <c r="G765" s="438" t="s">
        <v>1564</v>
      </c>
      <c r="H765" s="438" t="s">
        <v>1166</v>
      </c>
      <c r="I765" s="439" t="s">
        <v>1565</v>
      </c>
      <c r="J765" s="64">
        <v>23</v>
      </c>
      <c r="K765" s="65">
        <v>0</v>
      </c>
      <c r="L765" s="65">
        <v>72</v>
      </c>
      <c r="M765" s="65">
        <v>0</v>
      </c>
      <c r="N765" s="65">
        <v>4</v>
      </c>
      <c r="O765" s="65">
        <v>27</v>
      </c>
      <c r="P765" s="66">
        <v>2</v>
      </c>
      <c r="Q765" s="64">
        <v>46</v>
      </c>
      <c r="R765" s="65">
        <v>481</v>
      </c>
      <c r="S765" s="67">
        <v>276</v>
      </c>
      <c r="T765" s="68">
        <f t="shared" si="115"/>
        <v>2412</v>
      </c>
      <c r="U765" s="69">
        <v>82</v>
      </c>
      <c r="V765" s="70">
        <f t="shared" si="116"/>
        <v>123</v>
      </c>
      <c r="W765" s="70">
        <f t="shared" si="117"/>
        <v>1326.5</v>
      </c>
      <c r="X765" s="71">
        <f t="shared" si="118"/>
        <v>468</v>
      </c>
      <c r="Y765" s="72">
        <f t="shared" si="109"/>
        <v>4411.5</v>
      </c>
      <c r="Z765" s="73">
        <f t="shared" si="91"/>
        <v>4412</v>
      </c>
    </row>
    <row r="766" spans="1:26" x14ac:dyDescent="0.3">
      <c r="A766" s="435" t="s">
        <v>1408</v>
      </c>
      <c r="B766" s="435" t="s">
        <v>179</v>
      </c>
      <c r="C766" s="435" t="s">
        <v>1531</v>
      </c>
      <c r="D766" s="435">
        <v>179094</v>
      </c>
      <c r="E766" s="438" t="s">
        <v>1532</v>
      </c>
      <c r="F766" s="435">
        <v>17151627</v>
      </c>
      <c r="G766" s="438" t="s">
        <v>1339</v>
      </c>
      <c r="H766" s="438" t="s">
        <v>1202</v>
      </c>
      <c r="I766" s="439" t="s">
        <v>1566</v>
      </c>
      <c r="J766" s="64">
        <v>9</v>
      </c>
      <c r="K766" s="65">
        <v>0</v>
      </c>
      <c r="L766" s="65">
        <v>15</v>
      </c>
      <c r="M766" s="65">
        <v>0</v>
      </c>
      <c r="N766" s="65">
        <v>3</v>
      </c>
      <c r="O766" s="65">
        <v>9</v>
      </c>
      <c r="P766" s="66">
        <v>0</v>
      </c>
      <c r="Q766" s="64">
        <v>28</v>
      </c>
      <c r="R766" s="65">
        <v>113</v>
      </c>
      <c r="S766" s="67">
        <v>0</v>
      </c>
      <c r="T766" s="68">
        <f t="shared" si="115"/>
        <v>502.5</v>
      </c>
      <c r="U766" s="69">
        <v>0</v>
      </c>
      <c r="V766" s="70">
        <f t="shared" si="116"/>
        <v>82.5</v>
      </c>
      <c r="W766" s="70">
        <f t="shared" si="117"/>
        <v>347.5</v>
      </c>
      <c r="X766" s="71">
        <f t="shared" si="118"/>
        <v>0</v>
      </c>
      <c r="Y766" s="72">
        <f t="shared" si="109"/>
        <v>932.5</v>
      </c>
      <c r="Z766" s="73">
        <f t="shared" si="91"/>
        <v>933</v>
      </c>
    </row>
    <row r="767" spans="1:26" x14ac:dyDescent="0.3">
      <c r="A767" s="435" t="s">
        <v>1408</v>
      </c>
      <c r="B767" s="435" t="s">
        <v>224</v>
      </c>
      <c r="C767" s="435" t="s">
        <v>1567</v>
      </c>
      <c r="D767" s="435">
        <v>90000101</v>
      </c>
      <c r="E767" s="438" t="s">
        <v>1568</v>
      </c>
      <c r="F767" s="435">
        <v>35562820</v>
      </c>
      <c r="G767" s="438" t="s">
        <v>803</v>
      </c>
      <c r="H767" s="438" t="s">
        <v>183</v>
      </c>
      <c r="I767" s="439" t="s">
        <v>1569</v>
      </c>
      <c r="J767" s="64">
        <v>2</v>
      </c>
      <c r="K767" s="65">
        <v>0</v>
      </c>
      <c r="L767" s="65">
        <v>6</v>
      </c>
      <c r="M767" s="65">
        <v>0</v>
      </c>
      <c r="N767" s="65">
        <v>0</v>
      </c>
      <c r="O767" s="65">
        <v>2</v>
      </c>
      <c r="P767" s="66">
        <v>0</v>
      </c>
      <c r="Q767" s="64">
        <v>0</v>
      </c>
      <c r="R767" s="65">
        <v>73</v>
      </c>
      <c r="S767" s="67">
        <v>0</v>
      </c>
      <c r="T767" s="68">
        <f t="shared" si="115"/>
        <v>201</v>
      </c>
      <c r="U767" s="69">
        <v>0</v>
      </c>
      <c r="V767" s="70">
        <f t="shared" si="116"/>
        <v>0</v>
      </c>
      <c r="W767" s="70">
        <f t="shared" si="117"/>
        <v>173</v>
      </c>
      <c r="X767" s="71">
        <f t="shared" si="118"/>
        <v>0</v>
      </c>
      <c r="Y767" s="72">
        <f t="shared" si="109"/>
        <v>374</v>
      </c>
      <c r="Z767" s="73">
        <f t="shared" si="91"/>
        <v>374</v>
      </c>
    </row>
    <row r="768" spans="1:26" x14ac:dyDescent="0.3">
      <c r="A768" s="435" t="s">
        <v>1408</v>
      </c>
      <c r="B768" s="435" t="s">
        <v>224</v>
      </c>
      <c r="C768" s="435" t="s">
        <v>1570</v>
      </c>
      <c r="D768" s="435"/>
      <c r="E768" s="438" t="s">
        <v>1571</v>
      </c>
      <c r="F768" s="435">
        <v>35558555</v>
      </c>
      <c r="G768" s="438" t="s">
        <v>1572</v>
      </c>
      <c r="H768" s="438" t="s">
        <v>1474</v>
      </c>
      <c r="I768" s="439" t="s">
        <v>1573</v>
      </c>
      <c r="J768" s="64">
        <v>1</v>
      </c>
      <c r="K768" s="65">
        <v>2</v>
      </c>
      <c r="L768" s="65">
        <v>2</v>
      </c>
      <c r="M768" s="65">
        <v>8</v>
      </c>
      <c r="N768" s="65">
        <v>1</v>
      </c>
      <c r="O768" s="65">
        <v>4</v>
      </c>
      <c r="P768" s="66">
        <v>1</v>
      </c>
      <c r="Q768" s="64">
        <v>40</v>
      </c>
      <c r="R768" s="65">
        <v>66</v>
      </c>
      <c r="S768" s="67">
        <v>16</v>
      </c>
      <c r="T768" s="68">
        <f t="shared" si="115"/>
        <v>67</v>
      </c>
      <c r="U768" s="69">
        <v>418.07</v>
      </c>
      <c r="V768" s="70">
        <f t="shared" si="116"/>
        <v>73.5</v>
      </c>
      <c r="W768" s="70">
        <f t="shared" si="117"/>
        <v>186</v>
      </c>
      <c r="X768" s="71">
        <f t="shared" si="118"/>
        <v>51</v>
      </c>
      <c r="Y768" s="72">
        <f t="shared" si="109"/>
        <v>795.56999999999994</v>
      </c>
      <c r="Z768" s="73">
        <f t="shared" si="91"/>
        <v>796</v>
      </c>
    </row>
    <row r="769" spans="1:26" x14ac:dyDescent="0.3">
      <c r="A769" s="435" t="s">
        <v>1408</v>
      </c>
      <c r="B769" s="435" t="s">
        <v>224</v>
      </c>
      <c r="C769" s="435" t="s">
        <v>1574</v>
      </c>
      <c r="D769" s="435">
        <v>45866635</v>
      </c>
      <c r="E769" s="438" t="s">
        <v>1575</v>
      </c>
      <c r="F769" s="435">
        <v>35562986</v>
      </c>
      <c r="G769" s="438" t="s">
        <v>293</v>
      </c>
      <c r="H769" s="438" t="s">
        <v>1474</v>
      </c>
      <c r="I769" s="439" t="s">
        <v>1576</v>
      </c>
      <c r="J769" s="64">
        <v>2</v>
      </c>
      <c r="K769" s="65">
        <v>0</v>
      </c>
      <c r="L769" s="65">
        <v>5</v>
      </c>
      <c r="M769" s="65">
        <v>0</v>
      </c>
      <c r="N769" s="65">
        <v>1</v>
      </c>
      <c r="O769" s="65">
        <v>1</v>
      </c>
      <c r="P769" s="66">
        <v>0</v>
      </c>
      <c r="Q769" s="64">
        <v>33</v>
      </c>
      <c r="R769" s="65">
        <v>33</v>
      </c>
      <c r="S769" s="67">
        <v>0</v>
      </c>
      <c r="T769" s="68">
        <f t="shared" si="115"/>
        <v>167.5</v>
      </c>
      <c r="U769" s="69">
        <v>0</v>
      </c>
      <c r="V769" s="70">
        <f t="shared" si="116"/>
        <v>63</v>
      </c>
      <c r="W769" s="70">
        <f t="shared" si="117"/>
        <v>79.5</v>
      </c>
      <c r="X769" s="71">
        <f t="shared" si="118"/>
        <v>0</v>
      </c>
      <c r="Y769" s="72">
        <f t="shared" si="109"/>
        <v>310</v>
      </c>
      <c r="Z769" s="73">
        <f t="shared" si="91"/>
        <v>310</v>
      </c>
    </row>
    <row r="770" spans="1:26" x14ac:dyDescent="0.3">
      <c r="A770" s="435" t="s">
        <v>1408</v>
      </c>
      <c r="B770" s="435" t="s">
        <v>224</v>
      </c>
      <c r="C770" s="435" t="s">
        <v>1577</v>
      </c>
      <c r="D770" s="435">
        <v>36670201</v>
      </c>
      <c r="E770" s="438" t="s">
        <v>1578</v>
      </c>
      <c r="F770" s="435">
        <v>31313833</v>
      </c>
      <c r="G770" s="438" t="s">
        <v>1579</v>
      </c>
      <c r="H770" s="438" t="s">
        <v>1478</v>
      </c>
      <c r="I770" s="439" t="s">
        <v>1580</v>
      </c>
      <c r="J770" s="64">
        <v>11</v>
      </c>
      <c r="K770" s="65">
        <v>0</v>
      </c>
      <c r="L770" s="65">
        <v>44</v>
      </c>
      <c r="M770" s="65">
        <v>0</v>
      </c>
      <c r="N770" s="65">
        <v>2</v>
      </c>
      <c r="O770" s="65">
        <v>15</v>
      </c>
      <c r="P770" s="66">
        <v>3</v>
      </c>
      <c r="Q770" s="64">
        <v>18</v>
      </c>
      <c r="R770" s="65">
        <v>184</v>
      </c>
      <c r="S770" s="67">
        <v>135</v>
      </c>
      <c r="T770" s="68">
        <f t="shared" si="115"/>
        <v>1474</v>
      </c>
      <c r="U770" s="69">
        <v>0</v>
      </c>
      <c r="V770" s="70">
        <f t="shared" si="116"/>
        <v>54</v>
      </c>
      <c r="W770" s="70">
        <f t="shared" si="117"/>
        <v>570.5</v>
      </c>
      <c r="X770" s="71">
        <f t="shared" si="118"/>
        <v>283.5</v>
      </c>
      <c r="Y770" s="72">
        <f t="shared" si="109"/>
        <v>2382</v>
      </c>
      <c r="Z770" s="73">
        <f t="shared" si="91"/>
        <v>2382</v>
      </c>
    </row>
    <row r="771" spans="1:26" x14ac:dyDescent="0.3">
      <c r="A771" s="435" t="s">
        <v>1408</v>
      </c>
      <c r="B771" s="435" t="s">
        <v>224</v>
      </c>
      <c r="C771" s="435" t="s">
        <v>1581</v>
      </c>
      <c r="D771" s="435">
        <v>35582006</v>
      </c>
      <c r="E771" s="438" t="s">
        <v>1582</v>
      </c>
      <c r="F771" s="435">
        <v>35565233</v>
      </c>
      <c r="G771" s="438" t="s">
        <v>334</v>
      </c>
      <c r="H771" s="438" t="s">
        <v>1425</v>
      </c>
      <c r="I771" s="439" t="s">
        <v>1583</v>
      </c>
      <c r="J771" s="64">
        <v>0</v>
      </c>
      <c r="K771" s="65">
        <v>1</v>
      </c>
      <c r="L771" s="65">
        <v>0</v>
      </c>
      <c r="M771" s="65">
        <v>2</v>
      </c>
      <c r="N771" s="65">
        <v>1</v>
      </c>
      <c r="O771" s="65">
        <v>0</v>
      </c>
      <c r="P771" s="66">
        <v>0</v>
      </c>
      <c r="Q771" s="64">
        <v>20</v>
      </c>
      <c r="R771" s="65">
        <v>0</v>
      </c>
      <c r="S771" s="67">
        <v>0</v>
      </c>
      <c r="T771" s="68">
        <f t="shared" si="115"/>
        <v>0</v>
      </c>
      <c r="U771" s="69">
        <v>0</v>
      </c>
      <c r="V771" s="70">
        <f t="shared" si="116"/>
        <v>43.5</v>
      </c>
      <c r="W771" s="70">
        <f t="shared" si="117"/>
        <v>0</v>
      </c>
      <c r="X771" s="71">
        <f t="shared" si="118"/>
        <v>0</v>
      </c>
      <c r="Y771" s="72">
        <f t="shared" si="109"/>
        <v>43.5</v>
      </c>
      <c r="Z771" s="73">
        <f t="shared" si="91"/>
        <v>44</v>
      </c>
    </row>
    <row r="772" spans="1:26" x14ac:dyDescent="0.3">
      <c r="A772" s="435" t="s">
        <v>1408</v>
      </c>
      <c r="B772" s="435" t="s">
        <v>224</v>
      </c>
      <c r="C772" s="435" t="s">
        <v>1584</v>
      </c>
      <c r="D772" s="435">
        <v>36614378</v>
      </c>
      <c r="E772" s="438" t="s">
        <v>1585</v>
      </c>
      <c r="F772" s="435">
        <v>35575182</v>
      </c>
      <c r="G772" s="438" t="s">
        <v>342</v>
      </c>
      <c r="H772" s="438" t="s">
        <v>1425</v>
      </c>
      <c r="I772" s="439" t="s">
        <v>1586</v>
      </c>
      <c r="J772" s="64">
        <v>3</v>
      </c>
      <c r="K772" s="65">
        <v>0</v>
      </c>
      <c r="L772" s="65">
        <v>3</v>
      </c>
      <c r="M772" s="65">
        <v>0</v>
      </c>
      <c r="N772" s="65">
        <v>0</v>
      </c>
      <c r="O772" s="65">
        <v>3</v>
      </c>
      <c r="P772" s="66">
        <v>0</v>
      </c>
      <c r="Q772" s="64">
        <v>0</v>
      </c>
      <c r="R772" s="65">
        <v>11</v>
      </c>
      <c r="S772" s="67">
        <v>0</v>
      </c>
      <c r="T772" s="68">
        <f t="shared" si="115"/>
        <v>100.5</v>
      </c>
      <c r="U772" s="69">
        <v>0</v>
      </c>
      <c r="V772" s="70">
        <f t="shared" si="116"/>
        <v>0</v>
      </c>
      <c r="W772" s="70">
        <f t="shared" si="117"/>
        <v>62.5</v>
      </c>
      <c r="X772" s="71">
        <f t="shared" si="118"/>
        <v>0</v>
      </c>
      <c r="Y772" s="72">
        <f t="shared" si="109"/>
        <v>163</v>
      </c>
      <c r="Z772" s="73">
        <f t="shared" si="91"/>
        <v>163</v>
      </c>
    </row>
    <row r="773" spans="1:26" x14ac:dyDescent="0.3">
      <c r="A773" s="435" t="s">
        <v>1408</v>
      </c>
      <c r="B773" s="435" t="s">
        <v>224</v>
      </c>
      <c r="C773" s="435" t="s">
        <v>1581</v>
      </c>
      <c r="D773" s="435">
        <v>35582006</v>
      </c>
      <c r="E773" s="438" t="s">
        <v>1582</v>
      </c>
      <c r="F773" s="435">
        <v>42107148</v>
      </c>
      <c r="G773" s="438" t="s">
        <v>1587</v>
      </c>
      <c r="H773" s="438" t="s">
        <v>1425</v>
      </c>
      <c r="I773" s="439" t="s">
        <v>1583</v>
      </c>
      <c r="J773" s="64">
        <v>4</v>
      </c>
      <c r="K773" s="65">
        <v>0</v>
      </c>
      <c r="L773" s="65">
        <v>9</v>
      </c>
      <c r="M773" s="65">
        <v>0</v>
      </c>
      <c r="N773" s="65">
        <v>0</v>
      </c>
      <c r="O773" s="65">
        <v>6</v>
      </c>
      <c r="P773" s="66">
        <v>0</v>
      </c>
      <c r="Q773" s="64">
        <v>0</v>
      </c>
      <c r="R773" s="65">
        <v>97</v>
      </c>
      <c r="S773" s="67">
        <v>0</v>
      </c>
      <c r="T773" s="68">
        <f t="shared" si="115"/>
        <v>301.5</v>
      </c>
      <c r="U773" s="69">
        <v>209.99</v>
      </c>
      <c r="V773" s="70">
        <f t="shared" si="116"/>
        <v>0</v>
      </c>
      <c r="W773" s="70">
        <f t="shared" si="117"/>
        <v>275</v>
      </c>
      <c r="X773" s="71">
        <f t="shared" si="118"/>
        <v>0</v>
      </c>
      <c r="Y773" s="72">
        <f t="shared" si="109"/>
        <v>786.49</v>
      </c>
      <c r="Z773" s="73">
        <f t="shared" si="91"/>
        <v>786</v>
      </c>
    </row>
    <row r="774" spans="1:26" x14ac:dyDescent="0.3">
      <c r="A774" s="435" t="s">
        <v>1408</v>
      </c>
      <c r="B774" s="435" t="s">
        <v>224</v>
      </c>
      <c r="C774" s="435" t="s">
        <v>1588</v>
      </c>
      <c r="D774" s="435">
        <v>90000338</v>
      </c>
      <c r="E774" s="438" t="s">
        <v>1589</v>
      </c>
      <c r="F774" s="435">
        <v>31295657</v>
      </c>
      <c r="G774" s="438" t="s">
        <v>300</v>
      </c>
      <c r="H774" s="438" t="s">
        <v>1487</v>
      </c>
      <c r="I774" s="439" t="s">
        <v>1590</v>
      </c>
      <c r="J774" s="64">
        <v>17</v>
      </c>
      <c r="K774" s="65">
        <v>6</v>
      </c>
      <c r="L774" s="65">
        <v>37</v>
      </c>
      <c r="M774" s="65">
        <v>16</v>
      </c>
      <c r="N774" s="65">
        <v>9</v>
      </c>
      <c r="O774" s="65">
        <v>22</v>
      </c>
      <c r="P774" s="66">
        <v>1</v>
      </c>
      <c r="Q774" s="64">
        <v>213</v>
      </c>
      <c r="R774" s="65">
        <v>304</v>
      </c>
      <c r="S774" s="67">
        <v>21</v>
      </c>
      <c r="T774" s="68">
        <f t="shared" si="115"/>
        <v>1239.5</v>
      </c>
      <c r="U774" s="69">
        <v>15.6</v>
      </c>
      <c r="V774" s="70">
        <f t="shared" si="116"/>
        <v>441</v>
      </c>
      <c r="W774" s="70">
        <f t="shared" si="117"/>
        <v>905</v>
      </c>
      <c r="X774" s="71">
        <f t="shared" si="118"/>
        <v>58.5</v>
      </c>
      <c r="Y774" s="72">
        <f t="shared" si="109"/>
        <v>2659.6</v>
      </c>
      <c r="Z774" s="73">
        <f t="shared" si="91"/>
        <v>2660</v>
      </c>
    </row>
    <row r="775" spans="1:26" x14ac:dyDescent="0.3">
      <c r="A775" s="435" t="s">
        <v>1408</v>
      </c>
      <c r="B775" s="435" t="s">
        <v>224</v>
      </c>
      <c r="C775" s="435" t="s">
        <v>1591</v>
      </c>
      <c r="D775" s="435">
        <v>31257267</v>
      </c>
      <c r="E775" s="438" t="s">
        <v>1592</v>
      </c>
      <c r="F775" s="435">
        <v>31262767</v>
      </c>
      <c r="G775" s="438" t="s">
        <v>293</v>
      </c>
      <c r="H775" s="438" t="s">
        <v>1487</v>
      </c>
      <c r="I775" s="439" t="s">
        <v>1593</v>
      </c>
      <c r="J775" s="64">
        <v>10</v>
      </c>
      <c r="K775" s="65">
        <v>0</v>
      </c>
      <c r="L775" s="65">
        <v>29</v>
      </c>
      <c r="M775" s="65">
        <v>0</v>
      </c>
      <c r="N775" s="65">
        <v>2</v>
      </c>
      <c r="O775" s="65">
        <v>12</v>
      </c>
      <c r="P775" s="66">
        <v>2</v>
      </c>
      <c r="Q775" s="64">
        <v>13</v>
      </c>
      <c r="R775" s="65">
        <v>176</v>
      </c>
      <c r="S775" s="67">
        <v>80</v>
      </c>
      <c r="T775" s="68">
        <f t="shared" si="115"/>
        <v>971.5</v>
      </c>
      <c r="U775" s="69">
        <v>0</v>
      </c>
      <c r="V775" s="70">
        <f t="shared" si="116"/>
        <v>46.5</v>
      </c>
      <c r="W775" s="70">
        <f t="shared" si="117"/>
        <v>514</v>
      </c>
      <c r="X775" s="71">
        <f t="shared" si="118"/>
        <v>174</v>
      </c>
      <c r="Y775" s="72">
        <f t="shared" si="109"/>
        <v>1706</v>
      </c>
      <c r="Z775" s="73">
        <f t="shared" si="91"/>
        <v>1706</v>
      </c>
    </row>
    <row r="776" spans="1:26" x14ac:dyDescent="0.3">
      <c r="A776" s="435" t="s">
        <v>1408</v>
      </c>
      <c r="B776" s="435" t="s">
        <v>224</v>
      </c>
      <c r="C776" s="435" t="s">
        <v>1594</v>
      </c>
      <c r="D776" s="435">
        <v>90000166</v>
      </c>
      <c r="E776" s="438" t="s">
        <v>1595</v>
      </c>
      <c r="F776" s="435">
        <v>45006601</v>
      </c>
      <c r="G776" s="438" t="s">
        <v>1596</v>
      </c>
      <c r="H776" s="438" t="s">
        <v>1429</v>
      </c>
      <c r="I776" s="439" t="s">
        <v>450</v>
      </c>
      <c r="J776" s="64">
        <v>1</v>
      </c>
      <c r="K776" s="65">
        <v>0</v>
      </c>
      <c r="L776" s="65">
        <v>1</v>
      </c>
      <c r="M776" s="65">
        <v>0</v>
      </c>
      <c r="N776" s="65">
        <v>0</v>
      </c>
      <c r="O776" s="65">
        <v>1</v>
      </c>
      <c r="P776" s="66">
        <v>0</v>
      </c>
      <c r="Q776" s="64">
        <v>0</v>
      </c>
      <c r="R776" s="65">
        <v>12</v>
      </c>
      <c r="S776" s="67">
        <v>0</v>
      </c>
      <c r="T776" s="68">
        <f t="shared" si="115"/>
        <v>33.5</v>
      </c>
      <c r="U776" s="69">
        <v>0</v>
      </c>
      <c r="V776" s="70">
        <f t="shared" si="116"/>
        <v>0</v>
      </c>
      <c r="W776" s="70">
        <f t="shared" si="117"/>
        <v>37.5</v>
      </c>
      <c r="X776" s="71">
        <f t="shared" si="118"/>
        <v>0</v>
      </c>
      <c r="Y776" s="72">
        <f t="shared" si="109"/>
        <v>71</v>
      </c>
      <c r="Z776" s="73">
        <f t="shared" si="91"/>
        <v>71</v>
      </c>
    </row>
    <row r="777" spans="1:26" x14ac:dyDescent="0.3">
      <c r="A777" s="435" t="s">
        <v>1408</v>
      </c>
      <c r="B777" s="435" t="s">
        <v>224</v>
      </c>
      <c r="C777" s="435" t="s">
        <v>1581</v>
      </c>
      <c r="D777" s="435">
        <v>35582006</v>
      </c>
      <c r="E777" s="438" t="s">
        <v>1582</v>
      </c>
      <c r="F777" s="435">
        <v>42394732</v>
      </c>
      <c r="G777" s="438" t="s">
        <v>1587</v>
      </c>
      <c r="H777" s="438" t="s">
        <v>773</v>
      </c>
      <c r="I777" s="439" t="s">
        <v>1597</v>
      </c>
      <c r="J777" s="64">
        <v>4</v>
      </c>
      <c r="K777" s="65">
        <v>0</v>
      </c>
      <c r="L777" s="65">
        <v>12</v>
      </c>
      <c r="M777" s="65">
        <v>0</v>
      </c>
      <c r="N777" s="65">
        <v>0</v>
      </c>
      <c r="O777" s="65">
        <v>6</v>
      </c>
      <c r="P777" s="66">
        <v>0</v>
      </c>
      <c r="Q777" s="64">
        <v>0</v>
      </c>
      <c r="R777" s="65">
        <v>65</v>
      </c>
      <c r="S777" s="67">
        <v>0</v>
      </c>
      <c r="T777" s="68">
        <f t="shared" si="115"/>
        <v>402</v>
      </c>
      <c r="U777" s="69">
        <v>212.16</v>
      </c>
      <c r="V777" s="70">
        <f t="shared" si="116"/>
        <v>0</v>
      </c>
      <c r="W777" s="70">
        <f t="shared" si="117"/>
        <v>211</v>
      </c>
      <c r="X777" s="71">
        <f t="shared" si="118"/>
        <v>0</v>
      </c>
      <c r="Y777" s="72">
        <f t="shared" si="109"/>
        <v>825.16</v>
      </c>
      <c r="Z777" s="73">
        <f t="shared" si="91"/>
        <v>825</v>
      </c>
    </row>
    <row r="778" spans="1:26" ht="15" thickBot="1" x14ac:dyDescent="0.35">
      <c r="A778" s="435" t="s">
        <v>1408</v>
      </c>
      <c r="B778" s="435" t="s">
        <v>224</v>
      </c>
      <c r="C778" s="435" t="s">
        <v>1598</v>
      </c>
      <c r="D778" s="435">
        <v>51728061</v>
      </c>
      <c r="E778" s="438" t="s">
        <v>1599</v>
      </c>
      <c r="F778" s="435">
        <v>42102553</v>
      </c>
      <c r="G778" s="438" t="s">
        <v>1600</v>
      </c>
      <c r="H778" s="438" t="s">
        <v>1511</v>
      </c>
      <c r="I778" s="439" t="s">
        <v>1601</v>
      </c>
      <c r="J778" s="64">
        <v>9</v>
      </c>
      <c r="K778" s="65">
        <v>0</v>
      </c>
      <c r="L778" s="65">
        <v>37</v>
      </c>
      <c r="M778" s="65">
        <v>0</v>
      </c>
      <c r="N778" s="65">
        <v>2</v>
      </c>
      <c r="O778" s="65">
        <v>10</v>
      </c>
      <c r="P778" s="66">
        <v>1</v>
      </c>
      <c r="Q778" s="444">
        <v>19</v>
      </c>
      <c r="R778" s="445">
        <v>105</v>
      </c>
      <c r="S778" s="446">
        <v>123</v>
      </c>
      <c r="T778" s="69">
        <f t="shared" si="115"/>
        <v>1239.5</v>
      </c>
      <c r="U778" s="69">
        <v>400.8</v>
      </c>
      <c r="V778" s="447">
        <f t="shared" si="116"/>
        <v>55.5</v>
      </c>
      <c r="W778" s="447">
        <f t="shared" si="117"/>
        <v>345</v>
      </c>
      <c r="X778" s="448">
        <f t="shared" si="118"/>
        <v>211.5</v>
      </c>
      <c r="Y778" s="449">
        <f t="shared" si="109"/>
        <v>2252.3000000000002</v>
      </c>
      <c r="Z778" s="103">
        <f t="shared" si="91"/>
        <v>2252</v>
      </c>
    </row>
    <row r="779" spans="1:26" ht="15" thickBot="1" x14ac:dyDescent="0.35">
      <c r="A779" s="450" t="s">
        <v>1602</v>
      </c>
      <c r="B779" s="451"/>
      <c r="C779" s="451"/>
      <c r="D779" s="451"/>
      <c r="E779" s="451"/>
      <c r="F779" s="451"/>
      <c r="G779" s="451"/>
      <c r="H779" s="451"/>
      <c r="I779" s="452"/>
      <c r="J779" s="453">
        <f t="shared" ref="J779:Z779" si="119">SUM(J4:J778)</f>
        <v>5838</v>
      </c>
      <c r="K779" s="454">
        <f t="shared" si="119"/>
        <v>315</v>
      </c>
      <c r="L779" s="454">
        <f t="shared" si="119"/>
        <v>21489</v>
      </c>
      <c r="M779" s="454">
        <f t="shared" si="119"/>
        <v>911</v>
      </c>
      <c r="N779" s="454">
        <f t="shared" si="119"/>
        <v>977</v>
      </c>
      <c r="O779" s="454">
        <f t="shared" si="119"/>
        <v>8187</v>
      </c>
      <c r="P779" s="455">
        <f t="shared" si="119"/>
        <v>769</v>
      </c>
      <c r="Q779" s="453">
        <f t="shared" si="119"/>
        <v>12924</v>
      </c>
      <c r="R779" s="454">
        <f t="shared" si="119"/>
        <v>160065</v>
      </c>
      <c r="S779" s="455">
        <f t="shared" si="119"/>
        <v>42537</v>
      </c>
      <c r="T779" s="453">
        <f t="shared" si="119"/>
        <v>717804.5</v>
      </c>
      <c r="U779" s="454">
        <f t="shared" si="119"/>
        <v>117595.37999999995</v>
      </c>
      <c r="V779" s="454">
        <f t="shared" si="119"/>
        <v>32670</v>
      </c>
      <c r="W779" s="454">
        <f t="shared" si="119"/>
        <v>430924.5</v>
      </c>
      <c r="X779" s="455">
        <f t="shared" si="119"/>
        <v>84622.5</v>
      </c>
      <c r="Y779" s="453">
        <f t="shared" si="119"/>
        <v>1383589.87</v>
      </c>
      <c r="Z779" s="456">
        <f t="shared" si="119"/>
        <v>1383677</v>
      </c>
    </row>
    <row r="782" spans="1:26" x14ac:dyDescent="0.3">
      <c r="A782" t="s">
        <v>1603</v>
      </c>
      <c r="B782"/>
      <c r="C782"/>
      <c r="D782"/>
      <c r="F782"/>
    </row>
    <row r="783" spans="1:26" x14ac:dyDescent="0.3">
      <c r="A783" t="s">
        <v>1604</v>
      </c>
      <c r="B783"/>
      <c r="C783"/>
      <c r="D783"/>
      <c r="F783"/>
    </row>
    <row r="784" spans="1:26" x14ac:dyDescent="0.3">
      <c r="A784" t="s">
        <v>1605</v>
      </c>
      <c r="B784"/>
      <c r="C784"/>
      <c r="D784"/>
      <c r="F784"/>
    </row>
    <row r="785" spans="1:6" x14ac:dyDescent="0.3">
      <c r="A785" t="s">
        <v>1606</v>
      </c>
      <c r="B785"/>
      <c r="C785"/>
      <c r="D785"/>
      <c r="F785"/>
    </row>
    <row r="786" spans="1:6" x14ac:dyDescent="0.3">
      <c r="A786" t="s">
        <v>1607</v>
      </c>
      <c r="B786"/>
      <c r="C786"/>
      <c r="D786"/>
      <c r="F786"/>
    </row>
    <row r="787" spans="1:6" x14ac:dyDescent="0.3">
      <c r="A787"/>
      <c r="B787"/>
      <c r="C787"/>
      <c r="D787"/>
      <c r="F787"/>
    </row>
    <row r="788" spans="1:6" x14ac:dyDescent="0.3">
      <c r="A788"/>
      <c r="B788"/>
      <c r="C788"/>
      <c r="D788"/>
      <c r="F788"/>
    </row>
    <row r="789" spans="1:6" x14ac:dyDescent="0.3">
      <c r="A789"/>
      <c r="B789"/>
      <c r="C789"/>
      <c r="D789"/>
      <c r="F789"/>
    </row>
    <row r="790" spans="1:6" x14ac:dyDescent="0.3">
      <c r="A790"/>
      <c r="B790"/>
      <c r="C790"/>
      <c r="D790"/>
      <c r="F790"/>
    </row>
  </sheetData>
  <autoFilter ref="A2:AA779" xr:uid="{0499E023-8284-44DE-8448-8D6B52E79016}"/>
  <mergeCells count="1"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85C1-DDED-4017-A852-4FC1431EEE90}">
  <dimension ref="A1:Z24"/>
  <sheetViews>
    <sheetView workbookViewId="0">
      <selection activeCell="A4" sqref="A4"/>
    </sheetView>
  </sheetViews>
  <sheetFormatPr defaultRowHeight="14.4" x14ac:dyDescent="0.3"/>
  <cols>
    <col min="1" max="1" width="6.6640625" style="2" customWidth="1"/>
    <col min="2" max="2" width="3.44140625" style="2" customWidth="1"/>
    <col min="3" max="3" width="6.33203125" style="2" customWidth="1"/>
    <col min="4" max="4" width="10.109375" style="2" customWidth="1"/>
    <col min="5" max="5" width="41.33203125" customWidth="1"/>
    <col min="6" max="6" width="9.33203125" style="2" customWidth="1"/>
    <col min="7" max="7" width="54" customWidth="1"/>
    <col min="8" max="8" width="32.6640625" customWidth="1"/>
    <col min="9" max="9" width="25.88671875" customWidth="1"/>
  </cols>
  <sheetData>
    <row r="1" spans="1:26" ht="15" thickBot="1" x14ac:dyDescent="0.35">
      <c r="A1" s="1"/>
      <c r="D1" s="763"/>
      <c r="E1" s="763"/>
      <c r="I1" s="3"/>
      <c r="T1" s="4">
        <v>33.5</v>
      </c>
      <c r="U1" s="4">
        <v>13.5</v>
      </c>
      <c r="V1" s="4">
        <v>1.5</v>
      </c>
      <c r="W1" s="4">
        <v>2</v>
      </c>
      <c r="X1" s="4">
        <v>27</v>
      </c>
    </row>
    <row r="2" spans="1:26" ht="209.25" customHeigh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6" t="s">
        <v>7</v>
      </c>
      <c r="I2" s="8" t="s">
        <v>8</v>
      </c>
      <c r="J2" s="9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9" t="s">
        <v>16</v>
      </c>
      <c r="R2" s="10" t="s">
        <v>17</v>
      </c>
      <c r="S2" s="12" t="s">
        <v>18</v>
      </c>
      <c r="T2" s="13" t="s">
        <v>19</v>
      </c>
      <c r="U2" s="14" t="s">
        <v>20</v>
      </c>
      <c r="V2" s="14" t="s">
        <v>21</v>
      </c>
      <c r="W2" s="14" t="s">
        <v>22</v>
      </c>
      <c r="X2" s="15" t="s">
        <v>23</v>
      </c>
      <c r="Y2" s="16" t="s">
        <v>24</v>
      </c>
      <c r="Z2" s="17" t="s">
        <v>25</v>
      </c>
    </row>
    <row r="3" spans="1:26" ht="29.4" thickBot="1" x14ac:dyDescent="0.35">
      <c r="A3" s="18" t="s">
        <v>26</v>
      </c>
      <c r="B3" s="19" t="s">
        <v>27</v>
      </c>
      <c r="C3" s="19" t="s">
        <v>28</v>
      </c>
      <c r="D3" s="19" t="s">
        <v>29</v>
      </c>
      <c r="E3" s="19" t="s">
        <v>30</v>
      </c>
      <c r="F3" s="19" t="s">
        <v>31</v>
      </c>
      <c r="G3" s="20" t="s">
        <v>32</v>
      </c>
      <c r="H3" s="20" t="s">
        <v>33</v>
      </c>
      <c r="I3" s="21" t="s">
        <v>34</v>
      </c>
      <c r="J3" s="22">
        <v>1</v>
      </c>
      <c r="K3" s="23">
        <v>2</v>
      </c>
      <c r="L3" s="23">
        <v>3</v>
      </c>
      <c r="M3" s="23">
        <v>4</v>
      </c>
      <c r="N3" s="23">
        <v>5</v>
      </c>
      <c r="O3" s="23">
        <v>6</v>
      </c>
      <c r="P3" s="24">
        <v>7</v>
      </c>
      <c r="Q3" s="22">
        <v>8</v>
      </c>
      <c r="R3" s="23">
        <v>9</v>
      </c>
      <c r="S3" s="25">
        <v>10</v>
      </c>
      <c r="T3" s="26" t="s">
        <v>35</v>
      </c>
      <c r="U3" s="23">
        <v>12</v>
      </c>
      <c r="V3" s="27" t="s">
        <v>36</v>
      </c>
      <c r="W3" s="27" t="s">
        <v>37</v>
      </c>
      <c r="X3" s="28" t="s">
        <v>38</v>
      </c>
      <c r="Y3" s="29" t="s">
        <v>39</v>
      </c>
      <c r="Z3" s="30">
        <v>17</v>
      </c>
    </row>
    <row r="4" spans="1:26" ht="15" thickTop="1" x14ac:dyDescent="0.3">
      <c r="A4" s="457" t="s">
        <v>40</v>
      </c>
      <c r="B4" s="457" t="s">
        <v>41</v>
      </c>
      <c r="C4" s="457" t="s">
        <v>42</v>
      </c>
      <c r="D4" s="457">
        <v>54130395</v>
      </c>
      <c r="E4" s="458" t="s">
        <v>43</v>
      </c>
      <c r="F4" s="457">
        <v>17337054</v>
      </c>
      <c r="G4" s="458" t="s">
        <v>47</v>
      </c>
      <c r="H4" s="458" t="s">
        <v>55</v>
      </c>
      <c r="I4" s="459" t="s">
        <v>56</v>
      </c>
      <c r="J4" s="460">
        <v>1</v>
      </c>
      <c r="K4" s="458">
        <v>0</v>
      </c>
      <c r="L4" s="458">
        <v>1</v>
      </c>
      <c r="M4" s="458">
        <v>0</v>
      </c>
      <c r="N4" s="458">
        <v>0</v>
      </c>
      <c r="O4" s="458">
        <v>0</v>
      </c>
      <c r="P4" s="459">
        <v>0</v>
      </c>
      <c r="Q4" s="460">
        <v>0</v>
      </c>
      <c r="R4" s="458">
        <v>96</v>
      </c>
      <c r="S4" s="461">
        <v>0</v>
      </c>
      <c r="T4" s="46">
        <f t="shared" ref="T4:T14" si="0">$T$1*L4</f>
        <v>33.5</v>
      </c>
      <c r="U4" s="125">
        <v>0</v>
      </c>
      <c r="V4" s="48">
        <f t="shared" ref="V4:V14" si="1">$U$1*N4+$V$1*Q4</f>
        <v>0</v>
      </c>
      <c r="W4" s="48">
        <f t="shared" ref="W4:W14" si="2">$U$1*O4+$W$1*R4</f>
        <v>192</v>
      </c>
      <c r="X4" s="49">
        <f t="shared" ref="X4:X14" si="3">$X$1*P4+$V$1*S4</f>
        <v>0</v>
      </c>
      <c r="Y4" s="43">
        <f t="shared" ref="Y4:Y14" si="4">T4+U4+V4+W4+X4</f>
        <v>225.5</v>
      </c>
      <c r="Z4" s="50">
        <f t="shared" ref="Z4:Z14" si="5">ROUND(Y4,0)</f>
        <v>226</v>
      </c>
    </row>
    <row r="5" spans="1:26" x14ac:dyDescent="0.3">
      <c r="A5" s="457" t="s">
        <v>40</v>
      </c>
      <c r="B5" s="457" t="s">
        <v>77</v>
      </c>
      <c r="C5" s="457" t="s">
        <v>78</v>
      </c>
      <c r="D5" s="457">
        <v>36063606</v>
      </c>
      <c r="E5" s="458" t="s">
        <v>79</v>
      </c>
      <c r="F5" s="457">
        <v>17337046</v>
      </c>
      <c r="G5" s="458" t="s">
        <v>131</v>
      </c>
      <c r="H5" s="458" t="s">
        <v>95</v>
      </c>
      <c r="I5" s="459" t="s">
        <v>132</v>
      </c>
      <c r="J5" s="460">
        <v>1</v>
      </c>
      <c r="K5" s="458">
        <v>0</v>
      </c>
      <c r="L5" s="458">
        <v>1</v>
      </c>
      <c r="M5" s="458">
        <v>0</v>
      </c>
      <c r="N5" s="458">
        <v>0</v>
      </c>
      <c r="O5" s="458">
        <v>0</v>
      </c>
      <c r="P5" s="459">
        <v>0</v>
      </c>
      <c r="Q5" s="460">
        <v>0</v>
      </c>
      <c r="R5" s="458">
        <v>17</v>
      </c>
      <c r="S5" s="461">
        <v>0</v>
      </c>
      <c r="T5" s="46">
        <f t="shared" si="0"/>
        <v>33.5</v>
      </c>
      <c r="U5" s="125">
        <v>0</v>
      </c>
      <c r="V5" s="48">
        <f t="shared" si="1"/>
        <v>0</v>
      </c>
      <c r="W5" s="48">
        <f t="shared" si="2"/>
        <v>34</v>
      </c>
      <c r="X5" s="49">
        <f t="shared" si="3"/>
        <v>0</v>
      </c>
      <c r="Y5" s="43">
        <f t="shared" si="4"/>
        <v>67.5</v>
      </c>
      <c r="Z5" s="50">
        <f t="shared" si="5"/>
        <v>68</v>
      </c>
    </row>
    <row r="6" spans="1:26" ht="28.8" x14ac:dyDescent="0.3">
      <c r="A6" s="457" t="s">
        <v>40</v>
      </c>
      <c r="B6" s="457" t="s">
        <v>77</v>
      </c>
      <c r="C6" s="457" t="s">
        <v>78</v>
      </c>
      <c r="D6" s="457">
        <v>36063606</v>
      </c>
      <c r="E6" s="458" t="s">
        <v>79</v>
      </c>
      <c r="F6" s="457">
        <v>17337089</v>
      </c>
      <c r="G6" s="462" t="s">
        <v>136</v>
      </c>
      <c r="H6" s="458" t="s">
        <v>95</v>
      </c>
      <c r="I6" s="459" t="s">
        <v>137</v>
      </c>
      <c r="J6" s="460">
        <v>1</v>
      </c>
      <c r="K6" s="458">
        <v>0</v>
      </c>
      <c r="L6" s="458">
        <v>1</v>
      </c>
      <c r="M6" s="458">
        <v>0</v>
      </c>
      <c r="N6" s="458">
        <v>0</v>
      </c>
      <c r="O6" s="458">
        <v>0</v>
      </c>
      <c r="P6" s="459">
        <v>0</v>
      </c>
      <c r="Q6" s="460">
        <v>0</v>
      </c>
      <c r="R6" s="458">
        <v>90</v>
      </c>
      <c r="S6" s="461">
        <v>0</v>
      </c>
      <c r="T6" s="46">
        <f t="shared" si="0"/>
        <v>33.5</v>
      </c>
      <c r="U6" s="125">
        <v>0</v>
      </c>
      <c r="V6" s="48">
        <f t="shared" si="1"/>
        <v>0</v>
      </c>
      <c r="W6" s="48">
        <f t="shared" si="2"/>
        <v>180</v>
      </c>
      <c r="X6" s="49">
        <f t="shared" si="3"/>
        <v>0</v>
      </c>
      <c r="Y6" s="43">
        <f t="shared" si="4"/>
        <v>213.5</v>
      </c>
      <c r="Z6" s="50">
        <f t="shared" si="5"/>
        <v>214</v>
      </c>
    </row>
    <row r="7" spans="1:26" x14ac:dyDescent="0.3">
      <c r="A7" s="457" t="s">
        <v>40</v>
      </c>
      <c r="B7" s="457" t="s">
        <v>224</v>
      </c>
      <c r="C7" s="457" t="s">
        <v>276</v>
      </c>
      <c r="D7" s="457">
        <v>35839236</v>
      </c>
      <c r="E7" s="458" t="s">
        <v>277</v>
      </c>
      <c r="F7" s="457">
        <v>30792975</v>
      </c>
      <c r="G7" s="458" t="s">
        <v>278</v>
      </c>
      <c r="H7" s="458" t="s">
        <v>53</v>
      </c>
      <c r="I7" s="459" t="s">
        <v>279</v>
      </c>
      <c r="J7" s="460">
        <v>1</v>
      </c>
      <c r="K7" s="458">
        <v>0</v>
      </c>
      <c r="L7" s="458">
        <v>1</v>
      </c>
      <c r="M7" s="458">
        <v>0</v>
      </c>
      <c r="N7" s="458">
        <v>0</v>
      </c>
      <c r="O7" s="458">
        <v>0</v>
      </c>
      <c r="P7" s="459">
        <v>0</v>
      </c>
      <c r="Q7" s="460">
        <v>0</v>
      </c>
      <c r="R7" s="458">
        <v>17</v>
      </c>
      <c r="S7" s="461">
        <v>0</v>
      </c>
      <c r="T7" s="46">
        <f t="shared" si="0"/>
        <v>33.5</v>
      </c>
      <c r="U7" s="125">
        <v>0</v>
      </c>
      <c r="V7" s="48">
        <f t="shared" si="1"/>
        <v>0</v>
      </c>
      <c r="W7" s="48">
        <f t="shared" si="2"/>
        <v>34</v>
      </c>
      <c r="X7" s="49">
        <f t="shared" si="3"/>
        <v>0</v>
      </c>
      <c r="Y7" s="43">
        <f t="shared" si="4"/>
        <v>67.5</v>
      </c>
      <c r="Z7" s="50">
        <f t="shared" si="5"/>
        <v>68</v>
      </c>
    </row>
    <row r="8" spans="1:26" x14ac:dyDescent="0.3">
      <c r="A8" s="457" t="s">
        <v>355</v>
      </c>
      <c r="B8" s="457" t="s">
        <v>77</v>
      </c>
      <c r="C8" s="457" t="s">
        <v>378</v>
      </c>
      <c r="D8" s="457">
        <v>37836901</v>
      </c>
      <c r="E8" s="458" t="s">
        <v>379</v>
      </c>
      <c r="F8" s="457">
        <v>36082058</v>
      </c>
      <c r="G8" s="458" t="s">
        <v>449</v>
      </c>
      <c r="H8" s="458" t="s">
        <v>188</v>
      </c>
      <c r="I8" s="459" t="s">
        <v>450</v>
      </c>
      <c r="J8" s="460">
        <v>1</v>
      </c>
      <c r="K8" s="458">
        <v>0</v>
      </c>
      <c r="L8" s="458">
        <v>1</v>
      </c>
      <c r="M8" s="458">
        <v>0</v>
      </c>
      <c r="N8" s="458">
        <v>0</v>
      </c>
      <c r="O8" s="458">
        <v>0</v>
      </c>
      <c r="P8" s="459">
        <v>0</v>
      </c>
      <c r="Q8" s="460">
        <v>0</v>
      </c>
      <c r="R8" s="458">
        <v>96</v>
      </c>
      <c r="S8" s="461">
        <v>0</v>
      </c>
      <c r="T8" s="46">
        <f t="shared" si="0"/>
        <v>33.5</v>
      </c>
      <c r="U8" s="125">
        <v>0</v>
      </c>
      <c r="V8" s="48">
        <f t="shared" si="1"/>
        <v>0</v>
      </c>
      <c r="W8" s="48">
        <f t="shared" si="2"/>
        <v>192</v>
      </c>
      <c r="X8" s="49">
        <f t="shared" si="3"/>
        <v>0</v>
      </c>
      <c r="Y8" s="43">
        <f t="shared" si="4"/>
        <v>225.5</v>
      </c>
      <c r="Z8" s="50">
        <f t="shared" si="5"/>
        <v>226</v>
      </c>
    </row>
    <row r="9" spans="1:26" x14ac:dyDescent="0.3">
      <c r="A9" s="457" t="s">
        <v>526</v>
      </c>
      <c r="B9" s="457" t="s">
        <v>77</v>
      </c>
      <c r="C9" s="457" t="s">
        <v>560</v>
      </c>
      <c r="D9" s="457">
        <v>36126624</v>
      </c>
      <c r="E9" s="458" t="s">
        <v>561</v>
      </c>
      <c r="F9" s="457">
        <v>160741</v>
      </c>
      <c r="G9" s="458" t="s">
        <v>47</v>
      </c>
      <c r="H9" s="458" t="s">
        <v>496</v>
      </c>
      <c r="I9" s="459" t="s">
        <v>572</v>
      </c>
      <c r="J9" s="460">
        <v>1</v>
      </c>
      <c r="K9" s="458">
        <v>0</v>
      </c>
      <c r="L9" s="458">
        <v>1</v>
      </c>
      <c r="M9" s="458">
        <v>0</v>
      </c>
      <c r="N9" s="458">
        <v>0</v>
      </c>
      <c r="O9" s="458">
        <v>0</v>
      </c>
      <c r="P9" s="459">
        <v>0</v>
      </c>
      <c r="Q9" s="460">
        <v>0</v>
      </c>
      <c r="R9" s="458">
        <v>96</v>
      </c>
      <c r="S9" s="461">
        <v>0</v>
      </c>
      <c r="T9" s="46">
        <f t="shared" si="0"/>
        <v>33.5</v>
      </c>
      <c r="U9" s="125">
        <v>0</v>
      </c>
      <c r="V9" s="48">
        <f t="shared" si="1"/>
        <v>0</v>
      </c>
      <c r="W9" s="48">
        <f t="shared" si="2"/>
        <v>192</v>
      </c>
      <c r="X9" s="49">
        <f t="shared" si="3"/>
        <v>0</v>
      </c>
      <c r="Y9" s="43">
        <f t="shared" si="4"/>
        <v>225.5</v>
      </c>
      <c r="Z9" s="50">
        <f t="shared" si="5"/>
        <v>226</v>
      </c>
    </row>
    <row r="10" spans="1:26" x14ac:dyDescent="0.3">
      <c r="A10" s="457" t="s">
        <v>526</v>
      </c>
      <c r="B10" s="457" t="s">
        <v>77</v>
      </c>
      <c r="C10" s="457" t="s">
        <v>560</v>
      </c>
      <c r="D10" s="457">
        <v>36126624</v>
      </c>
      <c r="E10" s="458" t="s">
        <v>561</v>
      </c>
      <c r="F10" s="457">
        <v>162094</v>
      </c>
      <c r="G10" s="458" t="s">
        <v>126</v>
      </c>
      <c r="H10" s="458" t="s">
        <v>546</v>
      </c>
      <c r="I10" s="459" t="s">
        <v>585</v>
      </c>
      <c r="J10" s="460">
        <v>1</v>
      </c>
      <c r="K10" s="458">
        <v>0</v>
      </c>
      <c r="L10" s="458">
        <v>1</v>
      </c>
      <c r="M10" s="458">
        <v>0</v>
      </c>
      <c r="N10" s="458">
        <v>0</v>
      </c>
      <c r="O10" s="458">
        <v>0</v>
      </c>
      <c r="P10" s="459">
        <v>0</v>
      </c>
      <c r="Q10" s="460">
        <v>0</v>
      </c>
      <c r="R10" s="458">
        <v>96</v>
      </c>
      <c r="S10" s="461">
        <v>0</v>
      </c>
      <c r="T10" s="46">
        <f t="shared" si="0"/>
        <v>33.5</v>
      </c>
      <c r="U10" s="125">
        <v>0</v>
      </c>
      <c r="V10" s="48">
        <f t="shared" si="1"/>
        <v>0</v>
      </c>
      <c r="W10" s="48">
        <f t="shared" si="2"/>
        <v>192</v>
      </c>
      <c r="X10" s="49">
        <f t="shared" si="3"/>
        <v>0</v>
      </c>
      <c r="Y10" s="43">
        <f t="shared" si="4"/>
        <v>225.5</v>
      </c>
      <c r="Z10" s="50">
        <f t="shared" si="5"/>
        <v>226</v>
      </c>
    </row>
    <row r="11" spans="1:26" x14ac:dyDescent="0.3">
      <c r="A11" s="457" t="s">
        <v>629</v>
      </c>
      <c r="B11" s="457" t="s">
        <v>77</v>
      </c>
      <c r="C11" s="457" t="s">
        <v>647</v>
      </c>
      <c r="D11" s="457">
        <v>37861298</v>
      </c>
      <c r="E11" s="458" t="s">
        <v>648</v>
      </c>
      <c r="F11" s="457">
        <v>160261</v>
      </c>
      <c r="G11" s="458" t="s">
        <v>47</v>
      </c>
      <c r="H11" s="458" t="s">
        <v>632</v>
      </c>
      <c r="I11" s="459" t="s">
        <v>670</v>
      </c>
      <c r="J11" s="460">
        <v>1</v>
      </c>
      <c r="K11" s="458">
        <v>0</v>
      </c>
      <c r="L11" s="458">
        <v>1</v>
      </c>
      <c r="M11" s="458">
        <v>0</v>
      </c>
      <c r="N11" s="458">
        <v>0</v>
      </c>
      <c r="O11" s="458">
        <v>0</v>
      </c>
      <c r="P11" s="459">
        <v>0</v>
      </c>
      <c r="Q11" s="460">
        <v>0</v>
      </c>
      <c r="R11" s="458">
        <v>96</v>
      </c>
      <c r="S11" s="461">
        <v>0</v>
      </c>
      <c r="T11" s="46">
        <f t="shared" si="0"/>
        <v>33.5</v>
      </c>
      <c r="U11" s="125">
        <v>0</v>
      </c>
      <c r="V11" s="48">
        <f t="shared" si="1"/>
        <v>0</v>
      </c>
      <c r="W11" s="48">
        <f t="shared" si="2"/>
        <v>192</v>
      </c>
      <c r="X11" s="49">
        <f t="shared" si="3"/>
        <v>0</v>
      </c>
      <c r="Y11" s="43">
        <f t="shared" si="4"/>
        <v>225.5</v>
      </c>
      <c r="Z11" s="50">
        <f t="shared" si="5"/>
        <v>226</v>
      </c>
    </row>
    <row r="12" spans="1:26" x14ac:dyDescent="0.3">
      <c r="A12" s="457" t="s">
        <v>629</v>
      </c>
      <c r="B12" s="457" t="s">
        <v>77</v>
      </c>
      <c r="C12" s="457" t="s">
        <v>647</v>
      </c>
      <c r="D12" s="457">
        <v>37861298</v>
      </c>
      <c r="E12" s="458" t="s">
        <v>648</v>
      </c>
      <c r="F12" s="457">
        <v>596876</v>
      </c>
      <c r="G12" s="458" t="s">
        <v>712</v>
      </c>
      <c r="H12" s="458" t="s">
        <v>632</v>
      </c>
      <c r="I12" s="459" t="s">
        <v>713</v>
      </c>
      <c r="J12" s="460">
        <v>1</v>
      </c>
      <c r="K12" s="458">
        <v>0</v>
      </c>
      <c r="L12" s="458">
        <v>1</v>
      </c>
      <c r="M12" s="458">
        <v>0</v>
      </c>
      <c r="N12" s="458">
        <v>0</v>
      </c>
      <c r="O12" s="458">
        <v>0</v>
      </c>
      <c r="P12" s="459">
        <v>0</v>
      </c>
      <c r="Q12" s="460">
        <v>0</v>
      </c>
      <c r="R12" s="458">
        <v>96</v>
      </c>
      <c r="S12" s="461">
        <v>0</v>
      </c>
      <c r="T12" s="46">
        <f t="shared" si="0"/>
        <v>33.5</v>
      </c>
      <c r="U12" s="125">
        <v>0</v>
      </c>
      <c r="V12" s="48">
        <f t="shared" si="1"/>
        <v>0</v>
      </c>
      <c r="W12" s="48">
        <f t="shared" si="2"/>
        <v>192</v>
      </c>
      <c r="X12" s="49">
        <f t="shared" si="3"/>
        <v>0</v>
      </c>
      <c r="Y12" s="43">
        <f t="shared" si="4"/>
        <v>225.5</v>
      </c>
      <c r="Z12" s="50">
        <f t="shared" si="5"/>
        <v>226</v>
      </c>
    </row>
    <row r="13" spans="1:26" x14ac:dyDescent="0.3">
      <c r="A13" s="457" t="s">
        <v>629</v>
      </c>
      <c r="B13" s="457" t="s">
        <v>77</v>
      </c>
      <c r="C13" s="457" t="s">
        <v>647</v>
      </c>
      <c r="D13" s="457">
        <v>37861298</v>
      </c>
      <c r="E13" s="458" t="s">
        <v>648</v>
      </c>
      <c r="F13" s="457">
        <v>893421</v>
      </c>
      <c r="G13" s="458" t="s">
        <v>731</v>
      </c>
      <c r="H13" s="458" t="s">
        <v>649</v>
      </c>
      <c r="I13" s="459" t="s">
        <v>732</v>
      </c>
      <c r="J13" s="460">
        <v>2</v>
      </c>
      <c r="K13" s="458">
        <v>0</v>
      </c>
      <c r="L13" s="458">
        <v>2</v>
      </c>
      <c r="M13" s="458">
        <v>0</v>
      </c>
      <c r="N13" s="458">
        <v>0</v>
      </c>
      <c r="O13" s="458">
        <v>0</v>
      </c>
      <c r="P13" s="459">
        <v>0</v>
      </c>
      <c r="Q13" s="460">
        <v>0</v>
      </c>
      <c r="R13" s="458">
        <v>372</v>
      </c>
      <c r="S13" s="461">
        <v>0</v>
      </c>
      <c r="T13" s="46">
        <f t="shared" si="0"/>
        <v>67</v>
      </c>
      <c r="U13" s="125">
        <v>0</v>
      </c>
      <c r="V13" s="48">
        <f t="shared" si="1"/>
        <v>0</v>
      </c>
      <c r="W13" s="48">
        <f t="shared" si="2"/>
        <v>744</v>
      </c>
      <c r="X13" s="49">
        <f t="shared" si="3"/>
        <v>0</v>
      </c>
      <c r="Y13" s="43">
        <f t="shared" si="4"/>
        <v>811</v>
      </c>
      <c r="Z13" s="50">
        <f t="shared" si="5"/>
        <v>811</v>
      </c>
    </row>
    <row r="14" spans="1:26" ht="15" thickBot="1" x14ac:dyDescent="0.35">
      <c r="A14" s="457" t="s">
        <v>629</v>
      </c>
      <c r="B14" s="457" t="s">
        <v>77</v>
      </c>
      <c r="C14" s="457" t="s">
        <v>647</v>
      </c>
      <c r="D14" s="457">
        <v>37861298</v>
      </c>
      <c r="E14" s="458" t="s">
        <v>648</v>
      </c>
      <c r="F14" s="457">
        <v>17050073</v>
      </c>
      <c r="G14" s="458" t="s">
        <v>707</v>
      </c>
      <c r="H14" s="458" t="s">
        <v>632</v>
      </c>
      <c r="I14" s="459" t="s">
        <v>735</v>
      </c>
      <c r="J14" s="460">
        <v>1</v>
      </c>
      <c r="K14" s="458">
        <v>0</v>
      </c>
      <c r="L14" s="458">
        <v>1</v>
      </c>
      <c r="M14" s="458">
        <v>0</v>
      </c>
      <c r="N14" s="458">
        <v>0</v>
      </c>
      <c r="O14" s="458">
        <v>0</v>
      </c>
      <c r="P14" s="459">
        <v>0</v>
      </c>
      <c r="Q14" s="460">
        <v>0</v>
      </c>
      <c r="R14" s="458">
        <v>96</v>
      </c>
      <c r="S14" s="461">
        <v>0</v>
      </c>
      <c r="T14" s="46">
        <f t="shared" si="0"/>
        <v>33.5</v>
      </c>
      <c r="U14" s="125">
        <v>0</v>
      </c>
      <c r="V14" s="48">
        <f t="shared" si="1"/>
        <v>0</v>
      </c>
      <c r="W14" s="48">
        <f t="shared" si="2"/>
        <v>192</v>
      </c>
      <c r="X14" s="49">
        <f t="shared" si="3"/>
        <v>0</v>
      </c>
      <c r="Y14" s="43">
        <f t="shared" si="4"/>
        <v>225.5</v>
      </c>
      <c r="Z14" s="50">
        <f t="shared" si="5"/>
        <v>226</v>
      </c>
    </row>
    <row r="15" spans="1:26" ht="15" thickBot="1" x14ac:dyDescent="0.35">
      <c r="A15" s="463" t="s">
        <v>1602</v>
      </c>
      <c r="B15" s="464"/>
      <c r="C15" s="464"/>
      <c r="D15" s="464"/>
      <c r="E15" s="464"/>
      <c r="F15" s="464"/>
      <c r="G15" s="464"/>
      <c r="H15" s="464"/>
      <c r="I15" s="465"/>
      <c r="J15" s="466">
        <f t="shared" ref="J15:Z15" si="6">SUM(J4:J14)</f>
        <v>12</v>
      </c>
      <c r="K15" s="467">
        <f t="shared" si="6"/>
        <v>0</v>
      </c>
      <c r="L15" s="467">
        <f t="shared" si="6"/>
        <v>12</v>
      </c>
      <c r="M15" s="467">
        <f t="shared" si="6"/>
        <v>0</v>
      </c>
      <c r="N15" s="467">
        <f t="shared" si="6"/>
        <v>0</v>
      </c>
      <c r="O15" s="467">
        <f t="shared" si="6"/>
        <v>0</v>
      </c>
      <c r="P15" s="468">
        <f t="shared" si="6"/>
        <v>0</v>
      </c>
      <c r="Q15" s="466">
        <f t="shared" si="6"/>
        <v>0</v>
      </c>
      <c r="R15" s="467">
        <f t="shared" si="6"/>
        <v>1168</v>
      </c>
      <c r="S15" s="469">
        <f t="shared" si="6"/>
        <v>0</v>
      </c>
      <c r="T15" s="470">
        <f t="shared" si="6"/>
        <v>402</v>
      </c>
      <c r="U15" s="471">
        <f t="shared" si="6"/>
        <v>0</v>
      </c>
      <c r="V15" s="471">
        <f t="shared" si="6"/>
        <v>0</v>
      </c>
      <c r="W15" s="471">
        <f t="shared" si="6"/>
        <v>2336</v>
      </c>
      <c r="X15" s="472">
        <f t="shared" si="6"/>
        <v>0</v>
      </c>
      <c r="Y15" s="473">
        <f t="shared" si="6"/>
        <v>2738</v>
      </c>
      <c r="Z15" s="474">
        <f t="shared" si="6"/>
        <v>2743</v>
      </c>
    </row>
    <row r="16" spans="1:26" x14ac:dyDescent="0.3">
      <c r="A16" s="475"/>
      <c r="B16" s="475"/>
      <c r="C16" s="475"/>
      <c r="D16" s="475"/>
      <c r="E16" s="475"/>
      <c r="F16" s="475"/>
      <c r="G16" s="475"/>
      <c r="H16" s="475"/>
      <c r="I16" s="475"/>
      <c r="J16" s="476"/>
      <c r="K16" s="476"/>
      <c r="L16" s="476"/>
      <c r="M16" s="476"/>
      <c r="N16" s="476"/>
      <c r="O16" s="476"/>
      <c r="P16" s="476"/>
      <c r="Q16" s="476"/>
      <c r="R16" s="476"/>
      <c r="S16" s="476"/>
      <c r="T16" s="477"/>
      <c r="U16" s="477"/>
      <c r="V16" s="477"/>
      <c r="W16" s="477"/>
      <c r="X16" s="477"/>
      <c r="Y16" s="477"/>
      <c r="Z16" s="478"/>
    </row>
    <row r="17" spans="1:26" x14ac:dyDescent="0.3">
      <c r="A17" s="475"/>
      <c r="B17" s="475"/>
      <c r="C17" s="475"/>
      <c r="D17" s="475"/>
      <c r="E17" s="475"/>
      <c r="F17" s="475"/>
      <c r="G17" s="475"/>
      <c r="H17" s="475"/>
      <c r="I17" s="475"/>
      <c r="J17" s="476"/>
      <c r="K17" s="476"/>
      <c r="L17" s="476"/>
      <c r="M17" s="476"/>
      <c r="N17" s="476"/>
      <c r="O17" s="476"/>
      <c r="P17" s="476"/>
      <c r="Q17" s="476"/>
      <c r="R17" s="476"/>
      <c r="S17" s="476"/>
      <c r="T17" s="477"/>
      <c r="U17" s="477"/>
      <c r="V17" s="477"/>
      <c r="W17" s="477"/>
      <c r="X17" s="477"/>
      <c r="Y17" s="477"/>
      <c r="Z17" s="478"/>
    </row>
    <row r="18" spans="1:26" x14ac:dyDescent="0.3">
      <c r="A18" t="s">
        <v>1603</v>
      </c>
      <c r="B18"/>
      <c r="C18"/>
      <c r="D18"/>
    </row>
    <row r="19" spans="1:26" x14ac:dyDescent="0.3">
      <c r="A19" t="s">
        <v>1604</v>
      </c>
      <c r="B19"/>
      <c r="C19"/>
      <c r="D19"/>
      <c r="F19"/>
    </row>
    <row r="20" spans="1:26" x14ac:dyDescent="0.3">
      <c r="A20" t="s">
        <v>1605</v>
      </c>
      <c r="B20"/>
      <c r="C20"/>
      <c r="D20"/>
      <c r="F20"/>
    </row>
    <row r="21" spans="1:26" x14ac:dyDescent="0.3">
      <c r="A21" t="s">
        <v>1606</v>
      </c>
      <c r="B21"/>
      <c r="C21"/>
      <c r="D21"/>
      <c r="F21"/>
    </row>
    <row r="22" spans="1:26" x14ac:dyDescent="0.3">
      <c r="A22" t="s">
        <v>1607</v>
      </c>
      <c r="B22"/>
      <c r="C22"/>
      <c r="D22"/>
      <c r="F22"/>
    </row>
    <row r="23" spans="1:26" x14ac:dyDescent="0.3">
      <c r="A23"/>
      <c r="B23"/>
      <c r="C23"/>
      <c r="D23"/>
      <c r="F23"/>
    </row>
    <row r="24" spans="1:26" x14ac:dyDescent="0.3">
      <c r="A24"/>
      <c r="B24"/>
      <c r="C24"/>
      <c r="D24"/>
      <c r="F24"/>
    </row>
  </sheetData>
  <autoFilter ref="A2:I2" xr:uid="{DF6D4369-EBD1-440D-9AA9-C4D14C0132DB}"/>
  <mergeCells count="1">
    <mergeCell ref="D1:E1"/>
  </mergeCells>
  <pageMargins left="0.31496062992125984" right="0.31496062992125984" top="0.35433070866141736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C2553-972D-42E1-9182-CE610ACB25CC}">
  <sheetPr>
    <pageSetUpPr fitToPage="1"/>
  </sheetPr>
  <dimension ref="A1:AC471"/>
  <sheetViews>
    <sheetView workbookViewId="0">
      <selection activeCell="A6" sqref="A6"/>
    </sheetView>
  </sheetViews>
  <sheetFormatPr defaultRowHeight="14.4" x14ac:dyDescent="0.3"/>
  <cols>
    <col min="1" max="1" width="3.88671875" style="2" customWidth="1"/>
    <col min="2" max="2" width="3.44140625" style="2" customWidth="1"/>
    <col min="3" max="3" width="5.33203125" style="2" customWidth="1"/>
    <col min="4" max="4" width="10.109375" style="2" customWidth="1"/>
    <col min="5" max="5" width="41.33203125" customWidth="1"/>
    <col min="6" max="6" width="12.5546875" style="2" customWidth="1"/>
    <col min="7" max="7" width="54" customWidth="1"/>
    <col min="8" max="8" width="32.6640625" customWidth="1"/>
    <col min="9" max="9" width="25.88671875" customWidth="1"/>
  </cols>
  <sheetData>
    <row r="1" spans="1:26" x14ac:dyDescent="0.3">
      <c r="A1" s="764" t="s">
        <v>1612</v>
      </c>
      <c r="B1" s="764"/>
      <c r="C1" s="764"/>
      <c r="D1" s="764"/>
    </row>
    <row r="2" spans="1:26" ht="15.6" x14ac:dyDescent="0.3">
      <c r="G2" s="510" t="s">
        <v>1613</v>
      </c>
      <c r="H2" s="510"/>
    </row>
    <row r="3" spans="1:26" ht="15" thickBot="1" x14ac:dyDescent="0.35">
      <c r="A3" s="494"/>
      <c r="B3" s="763"/>
      <c r="C3" s="763"/>
      <c r="I3" s="3"/>
      <c r="T3" s="4">
        <v>33.5</v>
      </c>
      <c r="U3" s="4">
        <v>13.5</v>
      </c>
      <c r="V3" s="4">
        <v>1.5</v>
      </c>
      <c r="W3" s="4">
        <v>2</v>
      </c>
      <c r="X3" s="4">
        <v>27</v>
      </c>
    </row>
    <row r="4" spans="1:26" ht="209.25" customHeight="1" x14ac:dyDescent="0.3">
      <c r="A4" s="5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  <c r="H4" s="6" t="s">
        <v>7</v>
      </c>
      <c r="I4" s="8" t="s">
        <v>8</v>
      </c>
      <c r="J4" s="9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1" t="s">
        <v>15</v>
      </c>
      <c r="Q4" s="9" t="s">
        <v>16</v>
      </c>
      <c r="R4" s="10" t="s">
        <v>17</v>
      </c>
      <c r="S4" s="12" t="s">
        <v>18</v>
      </c>
      <c r="T4" s="13" t="s">
        <v>19</v>
      </c>
      <c r="U4" s="14" t="s">
        <v>20</v>
      </c>
      <c r="V4" s="14" t="s">
        <v>21</v>
      </c>
      <c r="W4" s="14" t="s">
        <v>22</v>
      </c>
      <c r="X4" s="15" t="s">
        <v>23</v>
      </c>
      <c r="Y4" s="16" t="s">
        <v>24</v>
      </c>
      <c r="Z4" s="17" t="s">
        <v>25</v>
      </c>
    </row>
    <row r="5" spans="1:26" ht="29.4" thickBot="1" x14ac:dyDescent="0.35">
      <c r="A5" s="18" t="s">
        <v>26</v>
      </c>
      <c r="B5" s="19" t="s">
        <v>27</v>
      </c>
      <c r="C5" s="19" t="s">
        <v>28</v>
      </c>
      <c r="D5" s="19" t="s">
        <v>29</v>
      </c>
      <c r="E5" s="19" t="s">
        <v>30</v>
      </c>
      <c r="F5" s="19" t="s">
        <v>31</v>
      </c>
      <c r="G5" s="20" t="s">
        <v>32</v>
      </c>
      <c r="H5" s="20" t="s">
        <v>33</v>
      </c>
      <c r="I5" s="21" t="s">
        <v>34</v>
      </c>
      <c r="J5" s="511">
        <v>1</v>
      </c>
      <c r="K5" s="512">
        <v>2</v>
      </c>
      <c r="L5" s="512">
        <v>3</v>
      </c>
      <c r="M5" s="512">
        <v>4</v>
      </c>
      <c r="N5" s="512">
        <v>5</v>
      </c>
      <c r="O5" s="512">
        <v>6</v>
      </c>
      <c r="P5" s="513">
        <v>7</v>
      </c>
      <c r="Q5" s="511">
        <v>8</v>
      </c>
      <c r="R5" s="512">
        <v>9</v>
      </c>
      <c r="S5" s="514">
        <v>10</v>
      </c>
      <c r="T5" s="515" t="s">
        <v>35</v>
      </c>
      <c r="U5" s="512">
        <v>12</v>
      </c>
      <c r="V5" s="516" t="s">
        <v>36</v>
      </c>
      <c r="W5" s="516" t="s">
        <v>37</v>
      </c>
      <c r="X5" s="517" t="s">
        <v>38</v>
      </c>
      <c r="Y5" s="518" t="s">
        <v>39</v>
      </c>
      <c r="Z5" s="519">
        <v>17</v>
      </c>
    </row>
    <row r="6" spans="1:26" s="524" customFormat="1" ht="15" thickTop="1" x14ac:dyDescent="0.3">
      <c r="A6" s="520" t="s">
        <v>40</v>
      </c>
      <c r="B6" s="520" t="s">
        <v>41</v>
      </c>
      <c r="C6" s="520" t="s">
        <v>42</v>
      </c>
      <c r="D6" s="520">
        <v>54130395</v>
      </c>
      <c r="E6" s="521" t="s">
        <v>43</v>
      </c>
      <c r="F6" s="520">
        <v>605751</v>
      </c>
      <c r="G6" s="521" t="s">
        <v>47</v>
      </c>
      <c r="H6" s="521" t="s">
        <v>48</v>
      </c>
      <c r="I6" s="522" t="s">
        <v>49</v>
      </c>
      <c r="J6" s="53">
        <v>2</v>
      </c>
      <c r="K6" s="52">
        <v>0</v>
      </c>
      <c r="L6" s="52">
        <v>3</v>
      </c>
      <c r="M6" s="52">
        <v>0</v>
      </c>
      <c r="N6" s="52">
        <v>0</v>
      </c>
      <c r="O6" s="52">
        <v>1</v>
      </c>
      <c r="P6" s="33">
        <v>0</v>
      </c>
      <c r="Q6" s="53">
        <v>0</v>
      </c>
      <c r="R6" s="52">
        <v>10</v>
      </c>
      <c r="S6" s="54">
        <v>0</v>
      </c>
      <c r="T6" s="55">
        <f>$T$3*L6</f>
        <v>100.5</v>
      </c>
      <c r="U6" s="47">
        <v>0</v>
      </c>
      <c r="V6" s="56">
        <f>$U$3*N6+$V$3*Q6</f>
        <v>0</v>
      </c>
      <c r="W6" s="56">
        <f>$U$3*O6+$W$3*R6</f>
        <v>33.5</v>
      </c>
      <c r="X6" s="57">
        <f>$X$3*P6+$V$3*S6</f>
        <v>0</v>
      </c>
      <c r="Y6" s="523">
        <f>T6+U6+V6+W6+X6</f>
        <v>134</v>
      </c>
      <c r="Z6" s="59">
        <f>ROUND(Y6,0)</f>
        <v>134</v>
      </c>
    </row>
    <row r="7" spans="1:26" s="524" customFormat="1" x14ac:dyDescent="0.3">
      <c r="A7" s="520" t="s">
        <v>40</v>
      </c>
      <c r="B7" s="520" t="s">
        <v>41</v>
      </c>
      <c r="C7" s="520" t="s">
        <v>42</v>
      </c>
      <c r="D7" s="520">
        <v>54130395</v>
      </c>
      <c r="E7" s="521" t="s">
        <v>43</v>
      </c>
      <c r="F7" s="520">
        <v>17319153</v>
      </c>
      <c r="G7" s="521" t="s">
        <v>52</v>
      </c>
      <c r="H7" s="521" t="s">
        <v>53</v>
      </c>
      <c r="I7" s="522" t="s">
        <v>54</v>
      </c>
      <c r="J7" s="53">
        <v>3</v>
      </c>
      <c r="K7" s="52">
        <v>0</v>
      </c>
      <c r="L7" s="52">
        <v>7</v>
      </c>
      <c r="M7" s="52">
        <v>0</v>
      </c>
      <c r="N7" s="52">
        <v>0</v>
      </c>
      <c r="O7" s="52">
        <v>0</v>
      </c>
      <c r="P7" s="33">
        <v>0</v>
      </c>
      <c r="Q7" s="53">
        <v>0</v>
      </c>
      <c r="R7" s="52">
        <v>7</v>
      </c>
      <c r="S7" s="54">
        <v>7</v>
      </c>
      <c r="T7" s="55">
        <f t="shared" ref="T7:T70" si="0">$T$3*L7</f>
        <v>234.5</v>
      </c>
      <c r="U7" s="47">
        <v>0</v>
      </c>
      <c r="V7" s="56">
        <f t="shared" ref="V7:V70" si="1">$U$3*N7+$V$3*Q7</f>
        <v>0</v>
      </c>
      <c r="W7" s="56">
        <f t="shared" ref="W7:W70" si="2">$U$3*O7+$W$3*R7</f>
        <v>14</v>
      </c>
      <c r="X7" s="57">
        <f t="shared" ref="X7:X70" si="3">$X$3*P7+$V$3*S7</f>
        <v>10.5</v>
      </c>
      <c r="Y7" s="58">
        <f t="shared" ref="Y7:Y70" si="4">T7+U7+V7+W7+X7</f>
        <v>259</v>
      </c>
      <c r="Z7" s="59">
        <f t="shared" ref="Z7:Z70" si="5">ROUND(Y7,0)</f>
        <v>259</v>
      </c>
    </row>
    <row r="8" spans="1:26" s="524" customFormat="1" x14ac:dyDescent="0.3">
      <c r="A8" s="520" t="s">
        <v>40</v>
      </c>
      <c r="B8" s="520" t="s">
        <v>41</v>
      </c>
      <c r="C8" s="520" t="s">
        <v>42</v>
      </c>
      <c r="D8" s="520">
        <v>54130395</v>
      </c>
      <c r="E8" s="521" t="s">
        <v>43</v>
      </c>
      <c r="F8" s="520">
        <v>17337054</v>
      </c>
      <c r="G8" s="521" t="s">
        <v>47</v>
      </c>
      <c r="H8" s="521" t="s">
        <v>55</v>
      </c>
      <c r="I8" s="522" t="s">
        <v>56</v>
      </c>
      <c r="J8" s="53">
        <v>7</v>
      </c>
      <c r="K8" s="52">
        <v>0</v>
      </c>
      <c r="L8" s="52">
        <v>8</v>
      </c>
      <c r="M8" s="52">
        <v>0</v>
      </c>
      <c r="N8" s="52">
        <v>0</v>
      </c>
      <c r="O8" s="52">
        <v>0</v>
      </c>
      <c r="P8" s="33">
        <v>0</v>
      </c>
      <c r="Q8" s="53">
        <v>0</v>
      </c>
      <c r="R8" s="52">
        <v>14</v>
      </c>
      <c r="S8" s="54">
        <v>9</v>
      </c>
      <c r="T8" s="55">
        <f t="shared" si="0"/>
        <v>268</v>
      </c>
      <c r="U8" s="47">
        <v>0</v>
      </c>
      <c r="V8" s="56">
        <f t="shared" si="1"/>
        <v>0</v>
      </c>
      <c r="W8" s="56">
        <f t="shared" si="2"/>
        <v>28</v>
      </c>
      <c r="X8" s="57">
        <f t="shared" si="3"/>
        <v>13.5</v>
      </c>
      <c r="Y8" s="58">
        <f t="shared" si="4"/>
        <v>309.5</v>
      </c>
      <c r="Z8" s="59">
        <f t="shared" si="5"/>
        <v>310</v>
      </c>
    </row>
    <row r="9" spans="1:26" s="524" customFormat="1" x14ac:dyDescent="0.3">
      <c r="A9" s="520" t="s">
        <v>40</v>
      </c>
      <c r="B9" s="520" t="s">
        <v>41</v>
      </c>
      <c r="C9" s="520" t="s">
        <v>42</v>
      </c>
      <c r="D9" s="520">
        <v>54130395</v>
      </c>
      <c r="E9" s="521" t="s">
        <v>43</v>
      </c>
      <c r="F9" s="520">
        <v>17337097</v>
      </c>
      <c r="G9" s="521" t="s">
        <v>57</v>
      </c>
      <c r="H9" s="521" t="s">
        <v>58</v>
      </c>
      <c r="I9" s="522" t="s">
        <v>59</v>
      </c>
      <c r="J9" s="53">
        <v>5</v>
      </c>
      <c r="K9" s="52">
        <v>0</v>
      </c>
      <c r="L9" s="52">
        <v>7</v>
      </c>
      <c r="M9" s="52">
        <v>0</v>
      </c>
      <c r="N9" s="52">
        <v>0</v>
      </c>
      <c r="O9" s="52">
        <v>0</v>
      </c>
      <c r="P9" s="33">
        <v>0</v>
      </c>
      <c r="Q9" s="53">
        <v>0</v>
      </c>
      <c r="R9" s="52">
        <v>34</v>
      </c>
      <c r="S9" s="54">
        <v>2</v>
      </c>
      <c r="T9" s="55">
        <f t="shared" si="0"/>
        <v>234.5</v>
      </c>
      <c r="U9" s="47">
        <v>0</v>
      </c>
      <c r="V9" s="56">
        <f t="shared" si="1"/>
        <v>0</v>
      </c>
      <c r="W9" s="56">
        <f t="shared" si="2"/>
        <v>68</v>
      </c>
      <c r="X9" s="57">
        <f t="shared" si="3"/>
        <v>3</v>
      </c>
      <c r="Y9" s="58">
        <f t="shared" si="4"/>
        <v>305.5</v>
      </c>
      <c r="Z9" s="59">
        <f t="shared" si="5"/>
        <v>306</v>
      </c>
    </row>
    <row r="10" spans="1:26" s="524" customFormat="1" x14ac:dyDescent="0.3">
      <c r="A10" s="520" t="s">
        <v>40</v>
      </c>
      <c r="B10" s="520" t="s">
        <v>41</v>
      </c>
      <c r="C10" s="520" t="s">
        <v>42</v>
      </c>
      <c r="D10" s="520">
        <v>54130395</v>
      </c>
      <c r="E10" s="521" t="s">
        <v>43</v>
      </c>
      <c r="F10" s="520">
        <v>30775426</v>
      </c>
      <c r="G10" s="521" t="s">
        <v>60</v>
      </c>
      <c r="H10" s="521" t="s">
        <v>61</v>
      </c>
      <c r="I10" s="522" t="s">
        <v>62</v>
      </c>
      <c r="J10" s="53">
        <v>3</v>
      </c>
      <c r="K10" s="52">
        <v>0</v>
      </c>
      <c r="L10" s="52">
        <v>7</v>
      </c>
      <c r="M10" s="52">
        <v>0</v>
      </c>
      <c r="N10" s="52">
        <v>0</v>
      </c>
      <c r="O10" s="52">
        <v>0</v>
      </c>
      <c r="P10" s="33">
        <v>0</v>
      </c>
      <c r="Q10" s="53">
        <v>0</v>
      </c>
      <c r="R10" s="52">
        <v>8</v>
      </c>
      <c r="S10" s="54">
        <v>20</v>
      </c>
      <c r="T10" s="55">
        <f t="shared" si="0"/>
        <v>234.5</v>
      </c>
      <c r="U10" s="47">
        <v>0</v>
      </c>
      <c r="V10" s="56">
        <f t="shared" si="1"/>
        <v>0</v>
      </c>
      <c r="W10" s="56">
        <f t="shared" si="2"/>
        <v>16</v>
      </c>
      <c r="X10" s="57">
        <f t="shared" si="3"/>
        <v>30</v>
      </c>
      <c r="Y10" s="58">
        <f t="shared" si="4"/>
        <v>280.5</v>
      </c>
      <c r="Z10" s="59">
        <f t="shared" si="5"/>
        <v>281</v>
      </c>
    </row>
    <row r="11" spans="1:26" s="524" customFormat="1" x14ac:dyDescent="0.3">
      <c r="A11" s="520" t="s">
        <v>40</v>
      </c>
      <c r="B11" s="520" t="s">
        <v>41</v>
      </c>
      <c r="C11" s="520" t="s">
        <v>42</v>
      </c>
      <c r="D11" s="520">
        <v>54130395</v>
      </c>
      <c r="E11" s="521" t="s">
        <v>43</v>
      </c>
      <c r="F11" s="520">
        <v>30778964</v>
      </c>
      <c r="G11" s="521" t="s">
        <v>63</v>
      </c>
      <c r="H11" s="521" t="s">
        <v>55</v>
      </c>
      <c r="I11" s="522" t="s">
        <v>64</v>
      </c>
      <c r="J11" s="53">
        <v>1</v>
      </c>
      <c r="K11" s="52">
        <v>0</v>
      </c>
      <c r="L11" s="52">
        <v>1</v>
      </c>
      <c r="M11" s="52">
        <v>0</v>
      </c>
      <c r="N11" s="52">
        <v>0</v>
      </c>
      <c r="O11" s="52">
        <v>0</v>
      </c>
      <c r="P11" s="33">
        <v>0</v>
      </c>
      <c r="Q11" s="53">
        <v>0</v>
      </c>
      <c r="R11" s="52">
        <v>0</v>
      </c>
      <c r="S11" s="54">
        <v>1</v>
      </c>
      <c r="T11" s="55">
        <f t="shared" si="0"/>
        <v>33.5</v>
      </c>
      <c r="U11" s="47">
        <v>0</v>
      </c>
      <c r="V11" s="56">
        <f t="shared" si="1"/>
        <v>0</v>
      </c>
      <c r="W11" s="56">
        <f t="shared" si="2"/>
        <v>0</v>
      </c>
      <c r="X11" s="57">
        <f t="shared" si="3"/>
        <v>1.5</v>
      </c>
      <c r="Y11" s="58">
        <f t="shared" si="4"/>
        <v>35</v>
      </c>
      <c r="Z11" s="59">
        <f t="shared" si="5"/>
        <v>35</v>
      </c>
    </row>
    <row r="12" spans="1:26" s="524" customFormat="1" x14ac:dyDescent="0.3">
      <c r="A12" s="520" t="s">
        <v>40</v>
      </c>
      <c r="B12" s="520" t="s">
        <v>41</v>
      </c>
      <c r="C12" s="520" t="s">
        <v>42</v>
      </c>
      <c r="D12" s="520">
        <v>54130395</v>
      </c>
      <c r="E12" s="521" t="s">
        <v>43</v>
      </c>
      <c r="F12" s="520">
        <v>36075213</v>
      </c>
      <c r="G12" s="521" t="s">
        <v>63</v>
      </c>
      <c r="H12" s="521" t="s">
        <v>71</v>
      </c>
      <c r="I12" s="522" t="s">
        <v>72</v>
      </c>
      <c r="J12" s="53">
        <v>4</v>
      </c>
      <c r="K12" s="52">
        <v>0</v>
      </c>
      <c r="L12" s="52">
        <v>4</v>
      </c>
      <c r="M12" s="52">
        <v>0</v>
      </c>
      <c r="N12" s="52">
        <v>0</v>
      </c>
      <c r="O12" s="52">
        <v>0</v>
      </c>
      <c r="P12" s="33">
        <v>0</v>
      </c>
      <c r="Q12" s="53">
        <v>0</v>
      </c>
      <c r="R12" s="52">
        <v>5</v>
      </c>
      <c r="S12" s="54">
        <v>2</v>
      </c>
      <c r="T12" s="55">
        <f t="shared" si="0"/>
        <v>134</v>
      </c>
      <c r="U12" s="47">
        <v>0</v>
      </c>
      <c r="V12" s="56">
        <f t="shared" si="1"/>
        <v>0</v>
      </c>
      <c r="W12" s="56">
        <f t="shared" si="2"/>
        <v>10</v>
      </c>
      <c r="X12" s="57">
        <f t="shared" si="3"/>
        <v>3</v>
      </c>
      <c r="Y12" s="58">
        <f t="shared" si="4"/>
        <v>147</v>
      </c>
      <c r="Z12" s="59">
        <f t="shared" si="5"/>
        <v>147</v>
      </c>
    </row>
    <row r="13" spans="1:26" s="524" customFormat="1" x14ac:dyDescent="0.3">
      <c r="A13" s="520" t="s">
        <v>40</v>
      </c>
      <c r="B13" s="520" t="s">
        <v>41</v>
      </c>
      <c r="C13" s="520" t="s">
        <v>42</v>
      </c>
      <c r="D13" s="520">
        <v>54130395</v>
      </c>
      <c r="E13" s="521" t="s">
        <v>43</v>
      </c>
      <c r="F13" s="520">
        <v>42262488</v>
      </c>
      <c r="G13" s="521" t="s">
        <v>47</v>
      </c>
      <c r="H13" s="521" t="s">
        <v>71</v>
      </c>
      <c r="I13" s="522" t="s">
        <v>75</v>
      </c>
      <c r="J13" s="53">
        <v>2</v>
      </c>
      <c r="K13" s="52">
        <v>0</v>
      </c>
      <c r="L13" s="52">
        <v>2</v>
      </c>
      <c r="M13" s="52">
        <v>0</v>
      </c>
      <c r="N13" s="52">
        <v>0</v>
      </c>
      <c r="O13" s="52">
        <v>0</v>
      </c>
      <c r="P13" s="33">
        <v>0</v>
      </c>
      <c r="Q13" s="53">
        <v>0</v>
      </c>
      <c r="R13" s="52">
        <v>1</v>
      </c>
      <c r="S13" s="54">
        <v>1</v>
      </c>
      <c r="T13" s="55">
        <f t="shared" si="0"/>
        <v>67</v>
      </c>
      <c r="U13" s="47">
        <v>0</v>
      </c>
      <c r="V13" s="56">
        <f t="shared" si="1"/>
        <v>0</v>
      </c>
      <c r="W13" s="56">
        <f t="shared" si="2"/>
        <v>2</v>
      </c>
      <c r="X13" s="57">
        <f t="shared" si="3"/>
        <v>1.5</v>
      </c>
      <c r="Y13" s="58">
        <f t="shared" si="4"/>
        <v>70.5</v>
      </c>
      <c r="Z13" s="59">
        <f t="shared" si="5"/>
        <v>71</v>
      </c>
    </row>
    <row r="14" spans="1:26" s="524" customFormat="1" x14ac:dyDescent="0.3">
      <c r="A14" s="520" t="s">
        <v>40</v>
      </c>
      <c r="B14" s="520" t="s">
        <v>77</v>
      </c>
      <c r="C14" s="520" t="s">
        <v>78</v>
      </c>
      <c r="D14" s="520">
        <v>36063606</v>
      </c>
      <c r="E14" s="521" t="s">
        <v>79</v>
      </c>
      <c r="F14" s="520">
        <v>162311</v>
      </c>
      <c r="G14" s="521" t="s">
        <v>83</v>
      </c>
      <c r="H14" s="521" t="s">
        <v>84</v>
      </c>
      <c r="I14" s="522" t="s">
        <v>85</v>
      </c>
      <c r="J14" s="53">
        <v>3</v>
      </c>
      <c r="K14" s="52">
        <v>0</v>
      </c>
      <c r="L14" s="52">
        <v>3</v>
      </c>
      <c r="M14" s="52">
        <v>0</v>
      </c>
      <c r="N14" s="52">
        <v>0</v>
      </c>
      <c r="O14" s="52">
        <v>0</v>
      </c>
      <c r="P14" s="33">
        <v>1</v>
      </c>
      <c r="Q14" s="53">
        <v>0</v>
      </c>
      <c r="R14" s="52">
        <v>0</v>
      </c>
      <c r="S14" s="54">
        <v>5</v>
      </c>
      <c r="T14" s="55">
        <f t="shared" si="0"/>
        <v>100.5</v>
      </c>
      <c r="U14" s="47">
        <v>0</v>
      </c>
      <c r="V14" s="56">
        <f t="shared" si="1"/>
        <v>0</v>
      </c>
      <c r="W14" s="56">
        <f t="shared" si="2"/>
        <v>0</v>
      </c>
      <c r="X14" s="57">
        <f t="shared" si="3"/>
        <v>34.5</v>
      </c>
      <c r="Y14" s="58">
        <f t="shared" si="4"/>
        <v>135</v>
      </c>
      <c r="Z14" s="59">
        <f t="shared" si="5"/>
        <v>135</v>
      </c>
    </row>
    <row r="15" spans="1:26" s="524" customFormat="1" x14ac:dyDescent="0.3">
      <c r="A15" s="520" t="s">
        <v>40</v>
      </c>
      <c r="B15" s="520" t="s">
        <v>77</v>
      </c>
      <c r="C15" s="520" t="s">
        <v>78</v>
      </c>
      <c r="D15" s="520">
        <v>36063606</v>
      </c>
      <c r="E15" s="521" t="s">
        <v>79</v>
      </c>
      <c r="F15" s="520">
        <v>162787</v>
      </c>
      <c r="G15" s="521" t="s">
        <v>86</v>
      </c>
      <c r="H15" s="521" t="s">
        <v>84</v>
      </c>
      <c r="I15" s="522" t="s">
        <v>87</v>
      </c>
      <c r="J15" s="53">
        <v>2</v>
      </c>
      <c r="K15" s="52">
        <v>0</v>
      </c>
      <c r="L15" s="52">
        <v>2</v>
      </c>
      <c r="M15" s="52">
        <v>0</v>
      </c>
      <c r="N15" s="52">
        <v>0</v>
      </c>
      <c r="O15" s="52">
        <v>0</v>
      </c>
      <c r="P15" s="33">
        <v>0</v>
      </c>
      <c r="Q15" s="53">
        <v>0</v>
      </c>
      <c r="R15" s="52">
        <v>3</v>
      </c>
      <c r="S15" s="54">
        <v>0</v>
      </c>
      <c r="T15" s="55">
        <f t="shared" si="0"/>
        <v>67</v>
      </c>
      <c r="U15" s="47">
        <v>0</v>
      </c>
      <c r="V15" s="56">
        <f t="shared" si="1"/>
        <v>0</v>
      </c>
      <c r="W15" s="56">
        <f t="shared" si="2"/>
        <v>6</v>
      </c>
      <c r="X15" s="57">
        <f t="shared" si="3"/>
        <v>0</v>
      </c>
      <c r="Y15" s="58">
        <f t="shared" si="4"/>
        <v>73</v>
      </c>
      <c r="Z15" s="59">
        <f t="shared" si="5"/>
        <v>73</v>
      </c>
    </row>
    <row r="16" spans="1:26" s="524" customFormat="1" x14ac:dyDescent="0.3">
      <c r="A16" s="520" t="s">
        <v>40</v>
      </c>
      <c r="B16" s="520" t="s">
        <v>77</v>
      </c>
      <c r="C16" s="520" t="s">
        <v>78</v>
      </c>
      <c r="D16" s="520">
        <v>36063606</v>
      </c>
      <c r="E16" s="521" t="s">
        <v>79</v>
      </c>
      <c r="F16" s="520">
        <v>605760</v>
      </c>
      <c r="G16" s="521" t="s">
        <v>90</v>
      </c>
      <c r="H16" s="521" t="s">
        <v>61</v>
      </c>
      <c r="I16" s="522" t="s">
        <v>91</v>
      </c>
      <c r="J16" s="53">
        <v>1</v>
      </c>
      <c r="K16" s="52">
        <v>0</v>
      </c>
      <c r="L16" s="52">
        <v>1</v>
      </c>
      <c r="M16" s="52">
        <v>0</v>
      </c>
      <c r="N16" s="52">
        <v>0</v>
      </c>
      <c r="O16" s="52">
        <v>0</v>
      </c>
      <c r="P16" s="33">
        <v>0</v>
      </c>
      <c r="Q16" s="53">
        <v>0</v>
      </c>
      <c r="R16" s="52">
        <v>0</v>
      </c>
      <c r="S16" s="54">
        <v>1</v>
      </c>
      <c r="T16" s="55">
        <f t="shared" si="0"/>
        <v>33.5</v>
      </c>
      <c r="U16" s="47">
        <v>0</v>
      </c>
      <c r="V16" s="56">
        <f t="shared" si="1"/>
        <v>0</v>
      </c>
      <c r="W16" s="56">
        <f t="shared" si="2"/>
        <v>0</v>
      </c>
      <c r="X16" s="57">
        <f t="shared" si="3"/>
        <v>1.5</v>
      </c>
      <c r="Y16" s="58">
        <f t="shared" si="4"/>
        <v>35</v>
      </c>
      <c r="Z16" s="59">
        <f t="shared" si="5"/>
        <v>35</v>
      </c>
    </row>
    <row r="17" spans="1:26" s="524" customFormat="1" x14ac:dyDescent="0.3">
      <c r="A17" s="520" t="s">
        <v>40</v>
      </c>
      <c r="B17" s="520" t="s">
        <v>77</v>
      </c>
      <c r="C17" s="520" t="s">
        <v>78</v>
      </c>
      <c r="D17" s="520">
        <v>36063606</v>
      </c>
      <c r="E17" s="521" t="s">
        <v>79</v>
      </c>
      <c r="F17" s="520">
        <v>605786</v>
      </c>
      <c r="G17" s="521" t="s">
        <v>92</v>
      </c>
      <c r="H17" s="521" t="s">
        <v>71</v>
      </c>
      <c r="I17" s="522" t="s">
        <v>93</v>
      </c>
      <c r="J17" s="53">
        <v>2</v>
      </c>
      <c r="K17" s="52">
        <v>0</v>
      </c>
      <c r="L17" s="52">
        <v>4</v>
      </c>
      <c r="M17" s="52">
        <v>0</v>
      </c>
      <c r="N17" s="52">
        <v>0</v>
      </c>
      <c r="O17" s="52">
        <v>0</v>
      </c>
      <c r="P17" s="33">
        <v>0</v>
      </c>
      <c r="Q17" s="53">
        <v>0</v>
      </c>
      <c r="R17" s="52">
        <v>2</v>
      </c>
      <c r="S17" s="54">
        <v>38</v>
      </c>
      <c r="T17" s="55">
        <f t="shared" si="0"/>
        <v>134</v>
      </c>
      <c r="U17" s="47">
        <v>0</v>
      </c>
      <c r="V17" s="56">
        <f t="shared" si="1"/>
        <v>0</v>
      </c>
      <c r="W17" s="56">
        <f t="shared" si="2"/>
        <v>4</v>
      </c>
      <c r="X17" s="57">
        <f t="shared" si="3"/>
        <v>57</v>
      </c>
      <c r="Y17" s="58">
        <f t="shared" si="4"/>
        <v>195</v>
      </c>
      <c r="Z17" s="59">
        <f t="shared" si="5"/>
        <v>195</v>
      </c>
    </row>
    <row r="18" spans="1:26" s="524" customFormat="1" x14ac:dyDescent="0.3">
      <c r="A18" s="520" t="s">
        <v>40</v>
      </c>
      <c r="B18" s="520" t="s">
        <v>77</v>
      </c>
      <c r="C18" s="520" t="s">
        <v>78</v>
      </c>
      <c r="D18" s="520">
        <v>36063606</v>
      </c>
      <c r="E18" s="521" t="s">
        <v>79</v>
      </c>
      <c r="F18" s="520">
        <v>605808</v>
      </c>
      <c r="G18" s="521" t="s">
        <v>94</v>
      </c>
      <c r="H18" s="521" t="s">
        <v>95</v>
      </c>
      <c r="I18" s="522" t="s">
        <v>96</v>
      </c>
      <c r="J18" s="53">
        <v>7</v>
      </c>
      <c r="K18" s="52">
        <v>0</v>
      </c>
      <c r="L18" s="52">
        <v>7</v>
      </c>
      <c r="M18" s="52">
        <v>0</v>
      </c>
      <c r="N18" s="52">
        <v>0</v>
      </c>
      <c r="O18" s="52">
        <v>0</v>
      </c>
      <c r="P18" s="33">
        <v>0</v>
      </c>
      <c r="Q18" s="53">
        <v>0</v>
      </c>
      <c r="R18" s="52">
        <v>14</v>
      </c>
      <c r="S18" s="54">
        <v>1</v>
      </c>
      <c r="T18" s="55">
        <f t="shared" si="0"/>
        <v>234.5</v>
      </c>
      <c r="U18" s="47">
        <v>0</v>
      </c>
      <c r="V18" s="56">
        <f t="shared" si="1"/>
        <v>0</v>
      </c>
      <c r="W18" s="56">
        <f t="shared" si="2"/>
        <v>28</v>
      </c>
      <c r="X18" s="57">
        <f t="shared" si="3"/>
        <v>1.5</v>
      </c>
      <c r="Y18" s="58">
        <f t="shared" si="4"/>
        <v>264</v>
      </c>
      <c r="Z18" s="59">
        <f t="shared" si="5"/>
        <v>264</v>
      </c>
    </row>
    <row r="19" spans="1:26" s="524" customFormat="1" x14ac:dyDescent="0.3">
      <c r="A19" s="520" t="s">
        <v>40</v>
      </c>
      <c r="B19" s="520" t="s">
        <v>77</v>
      </c>
      <c r="C19" s="520" t="s">
        <v>78</v>
      </c>
      <c r="D19" s="520">
        <v>36063606</v>
      </c>
      <c r="E19" s="521" t="s">
        <v>79</v>
      </c>
      <c r="F19" s="520">
        <v>607304</v>
      </c>
      <c r="G19" s="521" t="s">
        <v>97</v>
      </c>
      <c r="H19" s="521" t="s">
        <v>71</v>
      </c>
      <c r="I19" s="522" t="s">
        <v>98</v>
      </c>
      <c r="J19" s="53">
        <v>7</v>
      </c>
      <c r="K19" s="52">
        <v>0</v>
      </c>
      <c r="L19" s="52">
        <v>7</v>
      </c>
      <c r="M19" s="52">
        <v>0</v>
      </c>
      <c r="N19" s="52">
        <v>0</v>
      </c>
      <c r="O19" s="52">
        <v>0</v>
      </c>
      <c r="P19" s="33">
        <v>0</v>
      </c>
      <c r="Q19" s="53">
        <v>0</v>
      </c>
      <c r="R19" s="52">
        <v>21</v>
      </c>
      <c r="S19" s="54">
        <v>2</v>
      </c>
      <c r="T19" s="55">
        <f t="shared" si="0"/>
        <v>234.5</v>
      </c>
      <c r="U19" s="47">
        <v>4329.38</v>
      </c>
      <c r="V19" s="56">
        <f t="shared" si="1"/>
        <v>0</v>
      </c>
      <c r="W19" s="56">
        <f t="shared" si="2"/>
        <v>42</v>
      </c>
      <c r="X19" s="57">
        <f t="shared" si="3"/>
        <v>3</v>
      </c>
      <c r="Y19" s="58">
        <f t="shared" si="4"/>
        <v>4608.88</v>
      </c>
      <c r="Z19" s="59">
        <f t="shared" si="5"/>
        <v>4609</v>
      </c>
    </row>
    <row r="20" spans="1:26" s="524" customFormat="1" x14ac:dyDescent="0.3">
      <c r="A20" s="520" t="s">
        <v>40</v>
      </c>
      <c r="B20" s="520" t="s">
        <v>77</v>
      </c>
      <c r="C20" s="520" t="s">
        <v>78</v>
      </c>
      <c r="D20" s="520">
        <v>36063606</v>
      </c>
      <c r="E20" s="521" t="s">
        <v>79</v>
      </c>
      <c r="F20" s="520">
        <v>893463</v>
      </c>
      <c r="G20" s="521" t="s">
        <v>102</v>
      </c>
      <c r="H20" s="521" t="s">
        <v>71</v>
      </c>
      <c r="I20" s="522" t="s">
        <v>103</v>
      </c>
      <c r="J20" s="53">
        <v>4</v>
      </c>
      <c r="K20" s="52">
        <v>0</v>
      </c>
      <c r="L20" s="52">
        <v>4</v>
      </c>
      <c r="M20" s="52">
        <v>0</v>
      </c>
      <c r="N20" s="52">
        <v>0</v>
      </c>
      <c r="O20" s="52">
        <v>0</v>
      </c>
      <c r="P20" s="33">
        <v>0</v>
      </c>
      <c r="Q20" s="53">
        <v>0</v>
      </c>
      <c r="R20" s="52">
        <v>15</v>
      </c>
      <c r="S20" s="54">
        <v>0</v>
      </c>
      <c r="T20" s="55">
        <f t="shared" si="0"/>
        <v>134</v>
      </c>
      <c r="U20" s="47">
        <v>0</v>
      </c>
      <c r="V20" s="56">
        <f t="shared" si="1"/>
        <v>0</v>
      </c>
      <c r="W20" s="56">
        <f t="shared" si="2"/>
        <v>30</v>
      </c>
      <c r="X20" s="57">
        <f t="shared" si="3"/>
        <v>0</v>
      </c>
      <c r="Y20" s="58">
        <f t="shared" si="4"/>
        <v>164</v>
      </c>
      <c r="Z20" s="59">
        <f t="shared" si="5"/>
        <v>164</v>
      </c>
    </row>
    <row r="21" spans="1:26" s="524" customFormat="1" x14ac:dyDescent="0.3">
      <c r="A21" s="520" t="s">
        <v>40</v>
      </c>
      <c r="B21" s="520" t="s">
        <v>77</v>
      </c>
      <c r="C21" s="520" t="s">
        <v>78</v>
      </c>
      <c r="D21" s="520">
        <v>36063606</v>
      </c>
      <c r="E21" s="521" t="s">
        <v>79</v>
      </c>
      <c r="F21" s="520">
        <v>894915</v>
      </c>
      <c r="G21" s="521" t="s">
        <v>107</v>
      </c>
      <c r="H21" s="521" t="s">
        <v>105</v>
      </c>
      <c r="I21" s="522" t="s">
        <v>108</v>
      </c>
      <c r="J21" s="53">
        <v>4</v>
      </c>
      <c r="K21" s="52">
        <v>0</v>
      </c>
      <c r="L21" s="52">
        <v>5</v>
      </c>
      <c r="M21" s="52">
        <v>0</v>
      </c>
      <c r="N21" s="52">
        <v>0</v>
      </c>
      <c r="O21" s="52">
        <v>0</v>
      </c>
      <c r="P21" s="33">
        <v>0</v>
      </c>
      <c r="Q21" s="53">
        <v>0</v>
      </c>
      <c r="R21" s="52">
        <v>19</v>
      </c>
      <c r="S21" s="54">
        <v>11</v>
      </c>
      <c r="T21" s="55">
        <f t="shared" si="0"/>
        <v>167.5</v>
      </c>
      <c r="U21" s="47">
        <v>0</v>
      </c>
      <c r="V21" s="56">
        <f t="shared" si="1"/>
        <v>0</v>
      </c>
      <c r="W21" s="56">
        <f t="shared" si="2"/>
        <v>38</v>
      </c>
      <c r="X21" s="57">
        <f t="shared" si="3"/>
        <v>16.5</v>
      </c>
      <c r="Y21" s="58">
        <f t="shared" si="4"/>
        <v>222</v>
      </c>
      <c r="Z21" s="59">
        <f t="shared" si="5"/>
        <v>222</v>
      </c>
    </row>
    <row r="22" spans="1:26" s="524" customFormat="1" x14ac:dyDescent="0.3">
      <c r="A22" s="520" t="s">
        <v>40</v>
      </c>
      <c r="B22" s="520" t="s">
        <v>77</v>
      </c>
      <c r="C22" s="520" t="s">
        <v>78</v>
      </c>
      <c r="D22" s="520">
        <v>36063606</v>
      </c>
      <c r="E22" s="521" t="s">
        <v>79</v>
      </c>
      <c r="F22" s="520">
        <v>17050332</v>
      </c>
      <c r="G22" s="521" t="s">
        <v>112</v>
      </c>
      <c r="H22" s="521" t="s">
        <v>61</v>
      </c>
      <c r="I22" s="522" t="s">
        <v>113</v>
      </c>
      <c r="J22" s="53">
        <v>2</v>
      </c>
      <c r="K22" s="52">
        <v>0</v>
      </c>
      <c r="L22" s="52">
        <v>3</v>
      </c>
      <c r="M22" s="52">
        <v>0</v>
      </c>
      <c r="N22" s="52">
        <v>0</v>
      </c>
      <c r="O22" s="52">
        <v>0</v>
      </c>
      <c r="P22" s="33">
        <v>0</v>
      </c>
      <c r="Q22" s="53">
        <v>0</v>
      </c>
      <c r="R22" s="52">
        <v>5</v>
      </c>
      <c r="S22" s="54">
        <v>0</v>
      </c>
      <c r="T22" s="55">
        <f t="shared" si="0"/>
        <v>100.5</v>
      </c>
      <c r="U22" s="47">
        <v>0</v>
      </c>
      <c r="V22" s="56">
        <f t="shared" si="1"/>
        <v>0</v>
      </c>
      <c r="W22" s="56">
        <f t="shared" si="2"/>
        <v>10</v>
      </c>
      <c r="X22" s="57">
        <f t="shared" si="3"/>
        <v>0</v>
      </c>
      <c r="Y22" s="58">
        <f t="shared" si="4"/>
        <v>110.5</v>
      </c>
      <c r="Z22" s="59">
        <f t="shared" si="5"/>
        <v>111</v>
      </c>
    </row>
    <row r="23" spans="1:26" s="524" customFormat="1" x14ac:dyDescent="0.3">
      <c r="A23" s="520" t="s">
        <v>40</v>
      </c>
      <c r="B23" s="520" t="s">
        <v>77</v>
      </c>
      <c r="C23" s="520" t="s">
        <v>78</v>
      </c>
      <c r="D23" s="520">
        <v>36063606</v>
      </c>
      <c r="E23" s="521" t="s">
        <v>79</v>
      </c>
      <c r="F23" s="520">
        <v>17054281</v>
      </c>
      <c r="G23" s="521" t="s">
        <v>116</v>
      </c>
      <c r="H23" s="521" t="s">
        <v>61</v>
      </c>
      <c r="I23" s="522" t="s">
        <v>117</v>
      </c>
      <c r="J23" s="53">
        <v>2</v>
      </c>
      <c r="K23" s="52">
        <v>0</v>
      </c>
      <c r="L23" s="52">
        <v>2</v>
      </c>
      <c r="M23" s="52">
        <v>0</v>
      </c>
      <c r="N23" s="52">
        <v>0</v>
      </c>
      <c r="O23" s="52">
        <v>0</v>
      </c>
      <c r="P23" s="33">
        <v>0</v>
      </c>
      <c r="Q23" s="53">
        <v>0</v>
      </c>
      <c r="R23" s="52">
        <v>1</v>
      </c>
      <c r="S23" s="54">
        <v>4</v>
      </c>
      <c r="T23" s="55">
        <f t="shared" si="0"/>
        <v>67</v>
      </c>
      <c r="U23" s="47">
        <v>0</v>
      </c>
      <c r="V23" s="56">
        <f t="shared" si="1"/>
        <v>0</v>
      </c>
      <c r="W23" s="56">
        <f t="shared" si="2"/>
        <v>2</v>
      </c>
      <c r="X23" s="57">
        <f t="shared" si="3"/>
        <v>6</v>
      </c>
      <c r="Y23" s="58">
        <f t="shared" si="4"/>
        <v>75</v>
      </c>
      <c r="Z23" s="59">
        <f t="shared" si="5"/>
        <v>75</v>
      </c>
    </row>
    <row r="24" spans="1:26" s="524" customFormat="1" x14ac:dyDescent="0.3">
      <c r="A24" s="520" t="s">
        <v>40</v>
      </c>
      <c r="B24" s="520" t="s">
        <v>77</v>
      </c>
      <c r="C24" s="520" t="s">
        <v>78</v>
      </c>
      <c r="D24" s="520">
        <v>36063606</v>
      </c>
      <c r="E24" s="521" t="s">
        <v>79</v>
      </c>
      <c r="F24" s="520">
        <v>17055415</v>
      </c>
      <c r="G24" s="521" t="s">
        <v>118</v>
      </c>
      <c r="H24" s="521" t="s">
        <v>105</v>
      </c>
      <c r="I24" s="522" t="s">
        <v>119</v>
      </c>
      <c r="J24" s="53">
        <v>5</v>
      </c>
      <c r="K24" s="52">
        <v>1</v>
      </c>
      <c r="L24" s="52">
        <v>7</v>
      </c>
      <c r="M24" s="52">
        <v>1</v>
      </c>
      <c r="N24" s="52">
        <v>0</v>
      </c>
      <c r="O24" s="52">
        <v>0</v>
      </c>
      <c r="P24" s="33">
        <v>0</v>
      </c>
      <c r="Q24" s="53">
        <v>4</v>
      </c>
      <c r="R24" s="52">
        <v>19</v>
      </c>
      <c r="S24" s="54">
        <v>7</v>
      </c>
      <c r="T24" s="55">
        <f t="shared" si="0"/>
        <v>234.5</v>
      </c>
      <c r="U24" s="47">
        <v>62.4</v>
      </c>
      <c r="V24" s="56">
        <f t="shared" si="1"/>
        <v>6</v>
      </c>
      <c r="W24" s="56">
        <f t="shared" si="2"/>
        <v>38</v>
      </c>
      <c r="X24" s="57">
        <f t="shared" si="3"/>
        <v>10.5</v>
      </c>
      <c r="Y24" s="58">
        <f t="shared" si="4"/>
        <v>351.4</v>
      </c>
      <c r="Z24" s="59">
        <f t="shared" si="5"/>
        <v>351</v>
      </c>
    </row>
    <row r="25" spans="1:26" s="524" customFormat="1" x14ac:dyDescent="0.3">
      <c r="A25" s="520" t="s">
        <v>40</v>
      </c>
      <c r="B25" s="520" t="s">
        <v>77</v>
      </c>
      <c r="C25" s="520" t="s">
        <v>78</v>
      </c>
      <c r="D25" s="520">
        <v>36063606</v>
      </c>
      <c r="E25" s="521" t="s">
        <v>79</v>
      </c>
      <c r="F25" s="520">
        <v>17314909</v>
      </c>
      <c r="G25" s="521" t="s">
        <v>122</v>
      </c>
      <c r="H25" s="521" t="s">
        <v>71</v>
      </c>
      <c r="I25" s="522" t="s">
        <v>123</v>
      </c>
      <c r="J25" s="53">
        <v>1</v>
      </c>
      <c r="K25" s="52">
        <v>0</v>
      </c>
      <c r="L25" s="52">
        <v>2</v>
      </c>
      <c r="M25" s="52">
        <v>0</v>
      </c>
      <c r="N25" s="52">
        <v>0</v>
      </c>
      <c r="O25" s="52">
        <v>0</v>
      </c>
      <c r="P25" s="33">
        <v>0</v>
      </c>
      <c r="Q25" s="53">
        <v>0</v>
      </c>
      <c r="R25" s="52">
        <v>0</v>
      </c>
      <c r="S25" s="54">
        <v>6</v>
      </c>
      <c r="T25" s="55">
        <f t="shared" si="0"/>
        <v>67</v>
      </c>
      <c r="U25" s="47">
        <v>0</v>
      </c>
      <c r="V25" s="56">
        <f t="shared" si="1"/>
        <v>0</v>
      </c>
      <c r="W25" s="56">
        <f t="shared" si="2"/>
        <v>0</v>
      </c>
      <c r="X25" s="57">
        <f t="shared" si="3"/>
        <v>9</v>
      </c>
      <c r="Y25" s="58">
        <f t="shared" si="4"/>
        <v>76</v>
      </c>
      <c r="Z25" s="59">
        <f t="shared" si="5"/>
        <v>76</v>
      </c>
    </row>
    <row r="26" spans="1:26" s="524" customFormat="1" x14ac:dyDescent="0.3">
      <c r="A26" s="520" t="s">
        <v>40</v>
      </c>
      <c r="B26" s="520" t="s">
        <v>77</v>
      </c>
      <c r="C26" s="520" t="s">
        <v>78</v>
      </c>
      <c r="D26" s="520">
        <v>36063606</v>
      </c>
      <c r="E26" s="521" t="s">
        <v>79</v>
      </c>
      <c r="F26" s="520">
        <v>17319161</v>
      </c>
      <c r="G26" s="521" t="s">
        <v>124</v>
      </c>
      <c r="H26" s="521" t="s">
        <v>48</v>
      </c>
      <c r="I26" s="522" t="s">
        <v>125</v>
      </c>
      <c r="J26" s="53">
        <v>0</v>
      </c>
      <c r="K26" s="52">
        <v>0</v>
      </c>
      <c r="L26" s="52">
        <v>8</v>
      </c>
      <c r="M26" s="52">
        <v>0</v>
      </c>
      <c r="N26" s="52">
        <v>0</v>
      </c>
      <c r="O26" s="52">
        <v>0</v>
      </c>
      <c r="P26" s="33">
        <v>0</v>
      </c>
      <c r="Q26" s="53">
        <v>0</v>
      </c>
      <c r="R26" s="52">
        <v>9</v>
      </c>
      <c r="S26" s="54">
        <v>10</v>
      </c>
      <c r="T26" s="55">
        <f t="shared" si="0"/>
        <v>268</v>
      </c>
      <c r="U26" s="47">
        <v>0</v>
      </c>
      <c r="V26" s="56">
        <f t="shared" si="1"/>
        <v>0</v>
      </c>
      <c r="W26" s="56">
        <f t="shared" si="2"/>
        <v>18</v>
      </c>
      <c r="X26" s="57">
        <f t="shared" si="3"/>
        <v>15</v>
      </c>
      <c r="Y26" s="58">
        <f t="shared" si="4"/>
        <v>301</v>
      </c>
      <c r="Z26" s="59">
        <f t="shared" si="5"/>
        <v>301</v>
      </c>
    </row>
    <row r="27" spans="1:26" s="524" customFormat="1" x14ac:dyDescent="0.3">
      <c r="A27" s="520" t="s">
        <v>40</v>
      </c>
      <c r="B27" s="520" t="s">
        <v>77</v>
      </c>
      <c r="C27" s="520" t="s">
        <v>78</v>
      </c>
      <c r="D27" s="520">
        <v>36063606</v>
      </c>
      <c r="E27" s="521" t="s">
        <v>79</v>
      </c>
      <c r="F27" s="520">
        <v>17327652</v>
      </c>
      <c r="G27" s="521" t="s">
        <v>126</v>
      </c>
      <c r="H27" s="521" t="s">
        <v>71</v>
      </c>
      <c r="I27" s="522" t="s">
        <v>127</v>
      </c>
      <c r="J27" s="53">
        <v>5</v>
      </c>
      <c r="K27" s="52">
        <v>0</v>
      </c>
      <c r="L27" s="52">
        <v>6</v>
      </c>
      <c r="M27" s="52">
        <v>0</v>
      </c>
      <c r="N27" s="52">
        <v>0</v>
      </c>
      <c r="O27" s="52">
        <v>0</v>
      </c>
      <c r="P27" s="33">
        <v>0</v>
      </c>
      <c r="Q27" s="53">
        <v>0</v>
      </c>
      <c r="R27" s="52">
        <v>12</v>
      </c>
      <c r="S27" s="54">
        <v>7</v>
      </c>
      <c r="T27" s="55">
        <f t="shared" si="0"/>
        <v>201</v>
      </c>
      <c r="U27" s="47">
        <v>0</v>
      </c>
      <c r="V27" s="56">
        <f t="shared" si="1"/>
        <v>0</v>
      </c>
      <c r="W27" s="56">
        <f t="shared" si="2"/>
        <v>24</v>
      </c>
      <c r="X27" s="57">
        <f t="shared" si="3"/>
        <v>10.5</v>
      </c>
      <c r="Y27" s="58">
        <f t="shared" si="4"/>
        <v>235.5</v>
      </c>
      <c r="Z27" s="59">
        <f t="shared" si="5"/>
        <v>236</v>
      </c>
    </row>
    <row r="28" spans="1:26" s="524" customFormat="1" x14ac:dyDescent="0.3">
      <c r="A28" s="520" t="s">
        <v>40</v>
      </c>
      <c r="B28" s="520" t="s">
        <v>77</v>
      </c>
      <c r="C28" s="520" t="s">
        <v>78</v>
      </c>
      <c r="D28" s="520">
        <v>36063606</v>
      </c>
      <c r="E28" s="521" t="s">
        <v>79</v>
      </c>
      <c r="F28" s="520">
        <v>17327661</v>
      </c>
      <c r="G28" s="521" t="s">
        <v>124</v>
      </c>
      <c r="H28" s="521" t="s">
        <v>61</v>
      </c>
      <c r="I28" s="522" t="s">
        <v>128</v>
      </c>
      <c r="J28" s="53">
        <v>5</v>
      </c>
      <c r="K28" s="52">
        <v>0</v>
      </c>
      <c r="L28" s="52">
        <v>5</v>
      </c>
      <c r="M28" s="52">
        <v>0</v>
      </c>
      <c r="N28" s="52">
        <v>0</v>
      </c>
      <c r="O28" s="52">
        <v>0</v>
      </c>
      <c r="P28" s="33">
        <v>0</v>
      </c>
      <c r="Q28" s="53">
        <v>0</v>
      </c>
      <c r="R28" s="52">
        <v>47</v>
      </c>
      <c r="S28" s="54">
        <v>11</v>
      </c>
      <c r="T28" s="55">
        <f t="shared" si="0"/>
        <v>167.5</v>
      </c>
      <c r="U28" s="47">
        <v>0</v>
      </c>
      <c r="V28" s="56">
        <f t="shared" si="1"/>
        <v>0</v>
      </c>
      <c r="W28" s="56">
        <f t="shared" si="2"/>
        <v>94</v>
      </c>
      <c r="X28" s="57">
        <f t="shared" si="3"/>
        <v>16.5</v>
      </c>
      <c r="Y28" s="58">
        <f t="shared" si="4"/>
        <v>278</v>
      </c>
      <c r="Z28" s="59">
        <f t="shared" si="5"/>
        <v>278</v>
      </c>
    </row>
    <row r="29" spans="1:26" s="524" customFormat="1" x14ac:dyDescent="0.3">
      <c r="A29" s="520" t="s">
        <v>40</v>
      </c>
      <c r="B29" s="520" t="s">
        <v>77</v>
      </c>
      <c r="C29" s="520" t="s">
        <v>78</v>
      </c>
      <c r="D29" s="520">
        <v>36063606</v>
      </c>
      <c r="E29" s="521" t="s">
        <v>79</v>
      </c>
      <c r="F29" s="520">
        <v>17337046</v>
      </c>
      <c r="G29" s="521" t="s">
        <v>131</v>
      </c>
      <c r="H29" s="521" t="s">
        <v>95</v>
      </c>
      <c r="I29" s="522" t="s">
        <v>132</v>
      </c>
      <c r="J29" s="53">
        <v>5</v>
      </c>
      <c r="K29" s="52">
        <v>0</v>
      </c>
      <c r="L29" s="52">
        <v>6</v>
      </c>
      <c r="M29" s="52">
        <v>0</v>
      </c>
      <c r="N29" s="52">
        <v>0</v>
      </c>
      <c r="O29" s="52">
        <v>0</v>
      </c>
      <c r="P29" s="33">
        <v>0</v>
      </c>
      <c r="Q29" s="53">
        <v>0</v>
      </c>
      <c r="R29" s="52">
        <v>34</v>
      </c>
      <c r="S29" s="54">
        <v>0</v>
      </c>
      <c r="T29" s="55">
        <f t="shared" si="0"/>
        <v>201</v>
      </c>
      <c r="U29" s="47">
        <v>0</v>
      </c>
      <c r="V29" s="56">
        <f t="shared" si="1"/>
        <v>0</v>
      </c>
      <c r="W29" s="56">
        <f t="shared" si="2"/>
        <v>68</v>
      </c>
      <c r="X29" s="57">
        <f t="shared" si="3"/>
        <v>0</v>
      </c>
      <c r="Y29" s="58">
        <f t="shared" si="4"/>
        <v>269</v>
      </c>
      <c r="Z29" s="59">
        <f t="shared" si="5"/>
        <v>269</v>
      </c>
    </row>
    <row r="30" spans="1:26" s="524" customFormat="1" x14ac:dyDescent="0.3">
      <c r="A30" s="520" t="s">
        <v>40</v>
      </c>
      <c r="B30" s="520" t="s">
        <v>77</v>
      </c>
      <c r="C30" s="520" t="s">
        <v>78</v>
      </c>
      <c r="D30" s="520">
        <v>36063606</v>
      </c>
      <c r="E30" s="521" t="s">
        <v>79</v>
      </c>
      <c r="F30" s="520">
        <v>17337062</v>
      </c>
      <c r="G30" s="521" t="s">
        <v>133</v>
      </c>
      <c r="H30" s="521" t="s">
        <v>71</v>
      </c>
      <c r="I30" s="522" t="s">
        <v>134</v>
      </c>
      <c r="J30" s="53">
        <v>2</v>
      </c>
      <c r="K30" s="52">
        <v>0</v>
      </c>
      <c r="L30" s="52">
        <v>3</v>
      </c>
      <c r="M30" s="52">
        <v>0</v>
      </c>
      <c r="N30" s="52">
        <v>0</v>
      </c>
      <c r="O30" s="52">
        <v>0</v>
      </c>
      <c r="P30" s="33">
        <v>0</v>
      </c>
      <c r="Q30" s="53">
        <v>0</v>
      </c>
      <c r="R30" s="52">
        <v>1</v>
      </c>
      <c r="S30" s="54">
        <v>1</v>
      </c>
      <c r="T30" s="55">
        <f t="shared" si="0"/>
        <v>100.5</v>
      </c>
      <c r="U30" s="47">
        <v>0</v>
      </c>
      <c r="V30" s="56">
        <f t="shared" si="1"/>
        <v>0</v>
      </c>
      <c r="W30" s="56">
        <f t="shared" si="2"/>
        <v>2</v>
      </c>
      <c r="X30" s="57">
        <f t="shared" si="3"/>
        <v>1.5</v>
      </c>
      <c r="Y30" s="58">
        <f t="shared" si="4"/>
        <v>104</v>
      </c>
      <c r="Z30" s="59">
        <f t="shared" si="5"/>
        <v>104</v>
      </c>
    </row>
    <row r="31" spans="1:26" s="524" customFormat="1" x14ac:dyDescent="0.3">
      <c r="A31" s="520" t="s">
        <v>40</v>
      </c>
      <c r="B31" s="520" t="s">
        <v>77</v>
      </c>
      <c r="C31" s="520" t="s">
        <v>78</v>
      </c>
      <c r="D31" s="520">
        <v>36063606</v>
      </c>
      <c r="E31" s="521" t="s">
        <v>79</v>
      </c>
      <c r="F31" s="520">
        <v>17337071</v>
      </c>
      <c r="G31" s="521" t="s">
        <v>47</v>
      </c>
      <c r="H31" s="521" t="s">
        <v>105</v>
      </c>
      <c r="I31" s="522" t="s">
        <v>135</v>
      </c>
      <c r="J31" s="53">
        <v>4</v>
      </c>
      <c r="K31" s="52">
        <v>0</v>
      </c>
      <c r="L31" s="52">
        <v>5</v>
      </c>
      <c r="M31" s="52">
        <v>0</v>
      </c>
      <c r="N31" s="52">
        <v>0</v>
      </c>
      <c r="O31" s="52">
        <v>0</v>
      </c>
      <c r="P31" s="33">
        <v>0</v>
      </c>
      <c r="Q31" s="53">
        <v>0</v>
      </c>
      <c r="R31" s="52">
        <v>4</v>
      </c>
      <c r="S31" s="54">
        <v>1</v>
      </c>
      <c r="T31" s="55">
        <f t="shared" si="0"/>
        <v>167.5</v>
      </c>
      <c r="U31" s="47">
        <v>0</v>
      </c>
      <c r="V31" s="56">
        <f t="shared" si="1"/>
        <v>0</v>
      </c>
      <c r="W31" s="56">
        <f t="shared" si="2"/>
        <v>8</v>
      </c>
      <c r="X31" s="57">
        <f t="shared" si="3"/>
        <v>1.5</v>
      </c>
      <c r="Y31" s="58">
        <f t="shared" si="4"/>
        <v>177</v>
      </c>
      <c r="Z31" s="59">
        <f t="shared" si="5"/>
        <v>177</v>
      </c>
    </row>
    <row r="32" spans="1:26" s="524" customFormat="1" x14ac:dyDescent="0.3">
      <c r="A32" s="520" t="s">
        <v>40</v>
      </c>
      <c r="B32" s="520" t="s">
        <v>77</v>
      </c>
      <c r="C32" s="520" t="s">
        <v>78</v>
      </c>
      <c r="D32" s="520">
        <v>36063606</v>
      </c>
      <c r="E32" s="521" t="s">
        <v>79</v>
      </c>
      <c r="F32" s="520">
        <v>17337101</v>
      </c>
      <c r="G32" s="521" t="s">
        <v>47</v>
      </c>
      <c r="H32" s="521" t="s">
        <v>95</v>
      </c>
      <c r="I32" s="522" t="s">
        <v>138</v>
      </c>
      <c r="J32" s="53">
        <v>3</v>
      </c>
      <c r="K32" s="52">
        <v>0</v>
      </c>
      <c r="L32" s="52">
        <v>3</v>
      </c>
      <c r="M32" s="52">
        <v>0</v>
      </c>
      <c r="N32" s="52">
        <v>0</v>
      </c>
      <c r="O32" s="52">
        <v>0</v>
      </c>
      <c r="P32" s="33">
        <v>0</v>
      </c>
      <c r="Q32" s="53">
        <v>0</v>
      </c>
      <c r="R32" s="52">
        <v>3</v>
      </c>
      <c r="S32" s="54">
        <v>1</v>
      </c>
      <c r="T32" s="55">
        <f t="shared" si="0"/>
        <v>100.5</v>
      </c>
      <c r="U32" s="47">
        <v>0</v>
      </c>
      <c r="V32" s="56">
        <f t="shared" si="1"/>
        <v>0</v>
      </c>
      <c r="W32" s="56">
        <f t="shared" si="2"/>
        <v>6</v>
      </c>
      <c r="X32" s="57">
        <f t="shared" si="3"/>
        <v>1.5</v>
      </c>
      <c r="Y32" s="58">
        <f t="shared" si="4"/>
        <v>108</v>
      </c>
      <c r="Z32" s="59">
        <f t="shared" si="5"/>
        <v>108</v>
      </c>
    </row>
    <row r="33" spans="1:26" s="524" customFormat="1" x14ac:dyDescent="0.3">
      <c r="A33" s="520" t="s">
        <v>40</v>
      </c>
      <c r="B33" s="520" t="s">
        <v>77</v>
      </c>
      <c r="C33" s="520" t="s">
        <v>78</v>
      </c>
      <c r="D33" s="520">
        <v>36063606</v>
      </c>
      <c r="E33" s="521" t="s">
        <v>79</v>
      </c>
      <c r="F33" s="520">
        <v>30775302</v>
      </c>
      <c r="G33" s="521" t="s">
        <v>139</v>
      </c>
      <c r="H33" s="521" t="s">
        <v>95</v>
      </c>
      <c r="I33" s="522" t="s">
        <v>140</v>
      </c>
      <c r="J33" s="53">
        <v>2</v>
      </c>
      <c r="K33" s="52">
        <v>0</v>
      </c>
      <c r="L33" s="52">
        <v>2</v>
      </c>
      <c r="M33" s="52">
        <v>0</v>
      </c>
      <c r="N33" s="52">
        <v>0</v>
      </c>
      <c r="O33" s="52">
        <v>0</v>
      </c>
      <c r="P33" s="33">
        <v>0</v>
      </c>
      <c r="Q33" s="53">
        <v>0</v>
      </c>
      <c r="R33" s="52">
        <v>6</v>
      </c>
      <c r="S33" s="54">
        <v>12</v>
      </c>
      <c r="T33" s="55">
        <f t="shared" si="0"/>
        <v>67</v>
      </c>
      <c r="U33" s="47">
        <v>0</v>
      </c>
      <c r="V33" s="56">
        <f t="shared" si="1"/>
        <v>0</v>
      </c>
      <c r="W33" s="56">
        <f t="shared" si="2"/>
        <v>12</v>
      </c>
      <c r="X33" s="57">
        <f t="shared" si="3"/>
        <v>18</v>
      </c>
      <c r="Y33" s="58">
        <f t="shared" si="4"/>
        <v>97</v>
      </c>
      <c r="Z33" s="59">
        <f t="shared" si="5"/>
        <v>97</v>
      </c>
    </row>
    <row r="34" spans="1:26" s="524" customFormat="1" x14ac:dyDescent="0.3">
      <c r="A34" s="520" t="s">
        <v>40</v>
      </c>
      <c r="B34" s="520" t="s">
        <v>77</v>
      </c>
      <c r="C34" s="520" t="s">
        <v>78</v>
      </c>
      <c r="D34" s="520">
        <v>36063606</v>
      </c>
      <c r="E34" s="521" t="s">
        <v>79</v>
      </c>
      <c r="F34" s="520">
        <v>30775329</v>
      </c>
      <c r="G34" s="521" t="s">
        <v>143</v>
      </c>
      <c r="H34" s="521" t="s">
        <v>55</v>
      </c>
      <c r="I34" s="522" t="s">
        <v>144</v>
      </c>
      <c r="J34" s="53">
        <v>5</v>
      </c>
      <c r="K34" s="52">
        <v>0</v>
      </c>
      <c r="L34" s="52">
        <v>8</v>
      </c>
      <c r="M34" s="52">
        <v>0</v>
      </c>
      <c r="N34" s="52">
        <v>0</v>
      </c>
      <c r="O34" s="52">
        <v>0</v>
      </c>
      <c r="P34" s="33">
        <v>0</v>
      </c>
      <c r="Q34" s="53">
        <v>0</v>
      </c>
      <c r="R34" s="52">
        <v>6</v>
      </c>
      <c r="S34" s="54">
        <v>15</v>
      </c>
      <c r="T34" s="55">
        <f t="shared" si="0"/>
        <v>268</v>
      </c>
      <c r="U34" s="47">
        <v>0</v>
      </c>
      <c r="V34" s="56">
        <f t="shared" si="1"/>
        <v>0</v>
      </c>
      <c r="W34" s="56">
        <f t="shared" si="2"/>
        <v>12</v>
      </c>
      <c r="X34" s="57">
        <f t="shared" si="3"/>
        <v>22.5</v>
      </c>
      <c r="Y34" s="58">
        <f t="shared" si="4"/>
        <v>302.5</v>
      </c>
      <c r="Z34" s="59">
        <f t="shared" si="5"/>
        <v>303</v>
      </c>
    </row>
    <row r="35" spans="1:26" s="524" customFormat="1" x14ac:dyDescent="0.3">
      <c r="A35" s="520" t="s">
        <v>40</v>
      </c>
      <c r="B35" s="520" t="s">
        <v>77</v>
      </c>
      <c r="C35" s="520" t="s">
        <v>78</v>
      </c>
      <c r="D35" s="520">
        <v>36063606</v>
      </c>
      <c r="E35" s="521" t="s">
        <v>79</v>
      </c>
      <c r="F35" s="520">
        <v>30775353</v>
      </c>
      <c r="G35" s="521" t="s">
        <v>124</v>
      </c>
      <c r="H35" s="521" t="s">
        <v>95</v>
      </c>
      <c r="I35" s="522" t="s">
        <v>145</v>
      </c>
      <c r="J35" s="53">
        <v>7</v>
      </c>
      <c r="K35" s="52">
        <v>0</v>
      </c>
      <c r="L35" s="52">
        <v>7</v>
      </c>
      <c r="M35" s="52">
        <v>0</v>
      </c>
      <c r="N35" s="52">
        <v>0</v>
      </c>
      <c r="O35" s="52">
        <v>0</v>
      </c>
      <c r="P35" s="33">
        <v>0</v>
      </c>
      <c r="Q35" s="53">
        <v>0</v>
      </c>
      <c r="R35" s="52">
        <v>13</v>
      </c>
      <c r="S35" s="54">
        <v>2</v>
      </c>
      <c r="T35" s="55">
        <f t="shared" si="0"/>
        <v>234.5</v>
      </c>
      <c r="U35" s="47">
        <v>0</v>
      </c>
      <c r="V35" s="56">
        <f t="shared" si="1"/>
        <v>0</v>
      </c>
      <c r="W35" s="56">
        <f t="shared" si="2"/>
        <v>26</v>
      </c>
      <c r="X35" s="57">
        <f t="shared" si="3"/>
        <v>3</v>
      </c>
      <c r="Y35" s="58">
        <f t="shared" si="4"/>
        <v>263.5</v>
      </c>
      <c r="Z35" s="59">
        <f t="shared" si="5"/>
        <v>264</v>
      </c>
    </row>
    <row r="36" spans="1:26" s="524" customFormat="1" x14ac:dyDescent="0.3">
      <c r="A36" s="520" t="s">
        <v>40</v>
      </c>
      <c r="B36" s="520" t="s">
        <v>77</v>
      </c>
      <c r="C36" s="520" t="s">
        <v>78</v>
      </c>
      <c r="D36" s="520">
        <v>36063606</v>
      </c>
      <c r="E36" s="521" t="s">
        <v>79</v>
      </c>
      <c r="F36" s="520">
        <v>30775361</v>
      </c>
      <c r="G36" s="521" t="s">
        <v>86</v>
      </c>
      <c r="H36" s="521" t="s">
        <v>48</v>
      </c>
      <c r="I36" s="522" t="s">
        <v>146</v>
      </c>
      <c r="J36" s="53">
        <v>4</v>
      </c>
      <c r="K36" s="52">
        <v>0</v>
      </c>
      <c r="L36" s="52">
        <v>4</v>
      </c>
      <c r="M36" s="52">
        <v>0</v>
      </c>
      <c r="N36" s="52">
        <v>0</v>
      </c>
      <c r="O36" s="52">
        <v>0</v>
      </c>
      <c r="P36" s="33">
        <v>0</v>
      </c>
      <c r="Q36" s="53">
        <v>0</v>
      </c>
      <c r="R36" s="52">
        <v>13</v>
      </c>
      <c r="S36" s="54">
        <v>9</v>
      </c>
      <c r="T36" s="55">
        <f t="shared" si="0"/>
        <v>134</v>
      </c>
      <c r="U36" s="47">
        <v>16.3</v>
      </c>
      <c r="V36" s="56">
        <f t="shared" si="1"/>
        <v>0</v>
      </c>
      <c r="W36" s="56">
        <f t="shared" si="2"/>
        <v>26</v>
      </c>
      <c r="X36" s="57">
        <f t="shared" si="3"/>
        <v>13.5</v>
      </c>
      <c r="Y36" s="58">
        <f t="shared" si="4"/>
        <v>189.8</v>
      </c>
      <c r="Z36" s="59">
        <f t="shared" si="5"/>
        <v>190</v>
      </c>
    </row>
    <row r="37" spans="1:26" s="524" customFormat="1" x14ac:dyDescent="0.3">
      <c r="A37" s="520" t="s">
        <v>40</v>
      </c>
      <c r="B37" s="520" t="s">
        <v>77</v>
      </c>
      <c r="C37" s="520" t="s">
        <v>78</v>
      </c>
      <c r="D37" s="520">
        <v>36063606</v>
      </c>
      <c r="E37" s="521" t="s">
        <v>79</v>
      </c>
      <c r="F37" s="520">
        <v>30775396</v>
      </c>
      <c r="G37" s="521" t="s">
        <v>147</v>
      </c>
      <c r="H37" s="521" t="s">
        <v>95</v>
      </c>
      <c r="I37" s="522" t="s">
        <v>148</v>
      </c>
      <c r="J37" s="53">
        <v>4</v>
      </c>
      <c r="K37" s="52">
        <v>0</v>
      </c>
      <c r="L37" s="52">
        <v>12</v>
      </c>
      <c r="M37" s="52">
        <v>0</v>
      </c>
      <c r="N37" s="52">
        <v>0</v>
      </c>
      <c r="O37" s="52">
        <v>0</v>
      </c>
      <c r="P37" s="33">
        <v>0</v>
      </c>
      <c r="Q37" s="53">
        <v>0</v>
      </c>
      <c r="R37" s="52">
        <v>28</v>
      </c>
      <c r="S37" s="54">
        <v>2</v>
      </c>
      <c r="T37" s="55">
        <f t="shared" si="0"/>
        <v>402</v>
      </c>
      <c r="U37" s="47">
        <v>0</v>
      </c>
      <c r="V37" s="56">
        <f t="shared" si="1"/>
        <v>0</v>
      </c>
      <c r="W37" s="56">
        <f t="shared" si="2"/>
        <v>56</v>
      </c>
      <c r="X37" s="57">
        <f t="shared" si="3"/>
        <v>3</v>
      </c>
      <c r="Y37" s="58">
        <f t="shared" si="4"/>
        <v>461</v>
      </c>
      <c r="Z37" s="59">
        <f t="shared" si="5"/>
        <v>461</v>
      </c>
    </row>
    <row r="38" spans="1:26" s="524" customFormat="1" x14ac:dyDescent="0.3">
      <c r="A38" s="520" t="s">
        <v>40</v>
      </c>
      <c r="B38" s="520" t="s">
        <v>77</v>
      </c>
      <c r="C38" s="520" t="s">
        <v>78</v>
      </c>
      <c r="D38" s="520">
        <v>36063606</v>
      </c>
      <c r="E38" s="521" t="s">
        <v>79</v>
      </c>
      <c r="F38" s="520">
        <v>30775400</v>
      </c>
      <c r="G38" s="521" t="s">
        <v>149</v>
      </c>
      <c r="H38" s="521" t="s">
        <v>105</v>
      </c>
      <c r="I38" s="522" t="s">
        <v>150</v>
      </c>
      <c r="J38" s="53">
        <v>5</v>
      </c>
      <c r="K38" s="52">
        <v>0</v>
      </c>
      <c r="L38" s="52">
        <v>8</v>
      </c>
      <c r="M38" s="52">
        <v>0</v>
      </c>
      <c r="N38" s="52">
        <v>0</v>
      </c>
      <c r="O38" s="52">
        <v>0</v>
      </c>
      <c r="P38" s="33">
        <v>0</v>
      </c>
      <c r="Q38" s="53">
        <v>0</v>
      </c>
      <c r="R38" s="52">
        <v>10</v>
      </c>
      <c r="S38" s="54">
        <v>5</v>
      </c>
      <c r="T38" s="55">
        <f t="shared" si="0"/>
        <v>268</v>
      </c>
      <c r="U38" s="47">
        <v>0</v>
      </c>
      <c r="V38" s="56">
        <f t="shared" si="1"/>
        <v>0</v>
      </c>
      <c r="W38" s="56">
        <f t="shared" si="2"/>
        <v>20</v>
      </c>
      <c r="X38" s="57">
        <f t="shared" si="3"/>
        <v>7.5</v>
      </c>
      <c r="Y38" s="58">
        <f t="shared" si="4"/>
        <v>295.5</v>
      </c>
      <c r="Z38" s="59">
        <f t="shared" si="5"/>
        <v>296</v>
      </c>
    </row>
    <row r="39" spans="1:26" s="524" customFormat="1" x14ac:dyDescent="0.3">
      <c r="A39" s="520" t="s">
        <v>40</v>
      </c>
      <c r="B39" s="520" t="s">
        <v>77</v>
      </c>
      <c r="C39" s="520" t="s">
        <v>78</v>
      </c>
      <c r="D39" s="520">
        <v>36063606</v>
      </c>
      <c r="E39" s="521" t="s">
        <v>79</v>
      </c>
      <c r="F39" s="520">
        <v>30775418</v>
      </c>
      <c r="G39" s="521" t="s">
        <v>126</v>
      </c>
      <c r="H39" s="521" t="s">
        <v>53</v>
      </c>
      <c r="I39" s="522" t="s">
        <v>151</v>
      </c>
      <c r="J39" s="53">
        <v>4</v>
      </c>
      <c r="K39" s="52">
        <v>0</v>
      </c>
      <c r="L39" s="52">
        <v>10</v>
      </c>
      <c r="M39" s="52">
        <v>0</v>
      </c>
      <c r="N39" s="52">
        <v>0</v>
      </c>
      <c r="O39" s="52">
        <v>0</v>
      </c>
      <c r="P39" s="33">
        <v>0</v>
      </c>
      <c r="Q39" s="53">
        <v>0</v>
      </c>
      <c r="R39" s="52">
        <v>59</v>
      </c>
      <c r="S39" s="54">
        <v>11</v>
      </c>
      <c r="T39" s="55">
        <f t="shared" si="0"/>
        <v>335</v>
      </c>
      <c r="U39" s="47">
        <v>82.1</v>
      </c>
      <c r="V39" s="56">
        <f t="shared" si="1"/>
        <v>0</v>
      </c>
      <c r="W39" s="56">
        <f t="shared" si="2"/>
        <v>118</v>
      </c>
      <c r="X39" s="57">
        <f t="shared" si="3"/>
        <v>16.5</v>
      </c>
      <c r="Y39" s="58">
        <f t="shared" si="4"/>
        <v>551.6</v>
      </c>
      <c r="Z39" s="59">
        <f t="shared" si="5"/>
        <v>552</v>
      </c>
    </row>
    <row r="40" spans="1:26" s="524" customFormat="1" x14ac:dyDescent="0.3">
      <c r="A40" s="520" t="s">
        <v>40</v>
      </c>
      <c r="B40" s="520" t="s">
        <v>77</v>
      </c>
      <c r="C40" s="520" t="s">
        <v>78</v>
      </c>
      <c r="D40" s="520">
        <v>36063606</v>
      </c>
      <c r="E40" s="521" t="s">
        <v>79</v>
      </c>
      <c r="F40" s="520">
        <v>30775434</v>
      </c>
      <c r="G40" s="521" t="s">
        <v>126</v>
      </c>
      <c r="H40" s="521" t="s">
        <v>61</v>
      </c>
      <c r="I40" s="522" t="s">
        <v>152</v>
      </c>
      <c r="J40" s="53">
        <v>5</v>
      </c>
      <c r="K40" s="52">
        <v>0</v>
      </c>
      <c r="L40" s="52">
        <v>6</v>
      </c>
      <c r="M40" s="52">
        <v>0</v>
      </c>
      <c r="N40" s="52">
        <v>0</v>
      </c>
      <c r="O40" s="52">
        <v>0</v>
      </c>
      <c r="P40" s="33">
        <v>0</v>
      </c>
      <c r="Q40" s="53">
        <v>0</v>
      </c>
      <c r="R40" s="52">
        <v>16</v>
      </c>
      <c r="S40" s="54">
        <v>11</v>
      </c>
      <c r="T40" s="55">
        <f t="shared" si="0"/>
        <v>201</v>
      </c>
      <c r="U40" s="47">
        <v>0</v>
      </c>
      <c r="V40" s="56">
        <f t="shared" si="1"/>
        <v>0</v>
      </c>
      <c r="W40" s="56">
        <f t="shared" si="2"/>
        <v>32</v>
      </c>
      <c r="X40" s="57">
        <f t="shared" si="3"/>
        <v>16.5</v>
      </c>
      <c r="Y40" s="58">
        <f t="shared" si="4"/>
        <v>249.5</v>
      </c>
      <c r="Z40" s="59">
        <f t="shared" si="5"/>
        <v>250</v>
      </c>
    </row>
    <row r="41" spans="1:26" s="524" customFormat="1" x14ac:dyDescent="0.3">
      <c r="A41" s="520" t="s">
        <v>40</v>
      </c>
      <c r="B41" s="520" t="s">
        <v>77</v>
      </c>
      <c r="C41" s="520" t="s">
        <v>78</v>
      </c>
      <c r="D41" s="520">
        <v>36063606</v>
      </c>
      <c r="E41" s="521" t="s">
        <v>79</v>
      </c>
      <c r="F41" s="520">
        <v>30797799</v>
      </c>
      <c r="G41" s="521" t="s">
        <v>153</v>
      </c>
      <c r="H41" s="521" t="s">
        <v>73</v>
      </c>
      <c r="I41" s="522" t="s">
        <v>154</v>
      </c>
      <c r="J41" s="53">
        <v>1</v>
      </c>
      <c r="K41" s="52">
        <v>0</v>
      </c>
      <c r="L41" s="52">
        <v>2</v>
      </c>
      <c r="M41" s="52">
        <v>0</v>
      </c>
      <c r="N41" s="52">
        <v>0</v>
      </c>
      <c r="O41" s="52">
        <v>0</v>
      </c>
      <c r="P41" s="33">
        <v>0</v>
      </c>
      <c r="Q41" s="53">
        <v>0</v>
      </c>
      <c r="R41" s="52">
        <v>2</v>
      </c>
      <c r="S41" s="54">
        <v>0</v>
      </c>
      <c r="T41" s="55">
        <f t="shared" si="0"/>
        <v>67</v>
      </c>
      <c r="U41" s="47">
        <v>37.700000000000003</v>
      </c>
      <c r="V41" s="56">
        <f t="shared" si="1"/>
        <v>0</v>
      </c>
      <c r="W41" s="56">
        <f t="shared" si="2"/>
        <v>4</v>
      </c>
      <c r="X41" s="57">
        <f t="shared" si="3"/>
        <v>0</v>
      </c>
      <c r="Y41" s="58">
        <f t="shared" si="4"/>
        <v>108.7</v>
      </c>
      <c r="Z41" s="59">
        <f t="shared" si="5"/>
        <v>109</v>
      </c>
    </row>
    <row r="42" spans="1:26" s="524" customFormat="1" x14ac:dyDescent="0.3">
      <c r="A42" s="520" t="s">
        <v>40</v>
      </c>
      <c r="B42" s="520" t="s">
        <v>77</v>
      </c>
      <c r="C42" s="520" t="s">
        <v>78</v>
      </c>
      <c r="D42" s="520">
        <v>36063606</v>
      </c>
      <c r="E42" s="521" t="s">
        <v>79</v>
      </c>
      <c r="F42" s="520">
        <v>30866499</v>
      </c>
      <c r="G42" s="521" t="s">
        <v>63</v>
      </c>
      <c r="H42" s="521" t="s">
        <v>71</v>
      </c>
      <c r="I42" s="522" t="s">
        <v>155</v>
      </c>
      <c r="J42" s="53">
        <v>3</v>
      </c>
      <c r="K42" s="52">
        <v>0</v>
      </c>
      <c r="L42" s="52">
        <v>4</v>
      </c>
      <c r="M42" s="52">
        <v>0</v>
      </c>
      <c r="N42" s="52">
        <v>0</v>
      </c>
      <c r="O42" s="52">
        <v>0</v>
      </c>
      <c r="P42" s="33">
        <v>0</v>
      </c>
      <c r="Q42" s="53">
        <v>0</v>
      </c>
      <c r="R42" s="52">
        <v>10</v>
      </c>
      <c r="S42" s="54">
        <v>10</v>
      </c>
      <c r="T42" s="55">
        <f t="shared" si="0"/>
        <v>134</v>
      </c>
      <c r="U42" s="47">
        <v>0</v>
      </c>
      <c r="V42" s="56">
        <f t="shared" si="1"/>
        <v>0</v>
      </c>
      <c r="W42" s="56">
        <f t="shared" si="2"/>
        <v>20</v>
      </c>
      <c r="X42" s="57">
        <f t="shared" si="3"/>
        <v>15</v>
      </c>
      <c r="Y42" s="58">
        <f t="shared" si="4"/>
        <v>169</v>
      </c>
      <c r="Z42" s="59">
        <f t="shared" si="5"/>
        <v>169</v>
      </c>
    </row>
    <row r="43" spans="1:26" s="524" customFormat="1" x14ac:dyDescent="0.3">
      <c r="A43" s="520" t="s">
        <v>40</v>
      </c>
      <c r="B43" s="520" t="s">
        <v>77</v>
      </c>
      <c r="C43" s="520" t="s">
        <v>78</v>
      </c>
      <c r="D43" s="520">
        <v>36063606</v>
      </c>
      <c r="E43" s="521" t="s">
        <v>79</v>
      </c>
      <c r="F43" s="520">
        <v>31787088</v>
      </c>
      <c r="G43" s="521" t="s">
        <v>158</v>
      </c>
      <c r="H43" s="521" t="s">
        <v>53</v>
      </c>
      <c r="I43" s="522" t="s">
        <v>159</v>
      </c>
      <c r="J43" s="53">
        <v>3</v>
      </c>
      <c r="K43" s="52">
        <v>0</v>
      </c>
      <c r="L43" s="52">
        <v>4</v>
      </c>
      <c r="M43" s="52">
        <v>0</v>
      </c>
      <c r="N43" s="52">
        <v>0</v>
      </c>
      <c r="O43" s="52">
        <v>0</v>
      </c>
      <c r="P43" s="33">
        <v>0</v>
      </c>
      <c r="Q43" s="53">
        <v>0</v>
      </c>
      <c r="R43" s="52">
        <v>2</v>
      </c>
      <c r="S43" s="54">
        <v>1</v>
      </c>
      <c r="T43" s="55">
        <f t="shared" si="0"/>
        <v>134</v>
      </c>
      <c r="U43" s="47">
        <v>0</v>
      </c>
      <c r="V43" s="56">
        <f t="shared" si="1"/>
        <v>0</v>
      </c>
      <c r="W43" s="56">
        <f t="shared" si="2"/>
        <v>4</v>
      </c>
      <c r="X43" s="57">
        <f t="shared" si="3"/>
        <v>1.5</v>
      </c>
      <c r="Y43" s="58">
        <f t="shared" si="4"/>
        <v>139.5</v>
      </c>
      <c r="Z43" s="59">
        <f t="shared" si="5"/>
        <v>140</v>
      </c>
    </row>
    <row r="44" spans="1:26" s="524" customFormat="1" x14ac:dyDescent="0.3">
      <c r="A44" s="520" t="s">
        <v>40</v>
      </c>
      <c r="B44" s="520" t="s">
        <v>77</v>
      </c>
      <c r="C44" s="520" t="s">
        <v>78</v>
      </c>
      <c r="D44" s="520">
        <v>36063606</v>
      </c>
      <c r="E44" s="521" t="s">
        <v>79</v>
      </c>
      <c r="F44" s="520">
        <v>31793185</v>
      </c>
      <c r="G44" s="521" t="s">
        <v>97</v>
      </c>
      <c r="H44" s="521" t="s">
        <v>61</v>
      </c>
      <c r="I44" s="522" t="s">
        <v>130</v>
      </c>
      <c r="J44" s="53">
        <v>3</v>
      </c>
      <c r="K44" s="52">
        <v>0</v>
      </c>
      <c r="L44" s="52">
        <v>4</v>
      </c>
      <c r="M44" s="52">
        <v>0</v>
      </c>
      <c r="N44" s="52">
        <v>0</v>
      </c>
      <c r="O44" s="52">
        <v>0</v>
      </c>
      <c r="P44" s="33">
        <v>0</v>
      </c>
      <c r="Q44" s="53">
        <v>0</v>
      </c>
      <c r="R44" s="52">
        <v>6</v>
      </c>
      <c r="S44" s="54">
        <v>18</v>
      </c>
      <c r="T44" s="55">
        <f t="shared" si="0"/>
        <v>134</v>
      </c>
      <c r="U44" s="47">
        <v>0</v>
      </c>
      <c r="V44" s="56">
        <f t="shared" si="1"/>
        <v>0</v>
      </c>
      <c r="W44" s="56">
        <f t="shared" si="2"/>
        <v>12</v>
      </c>
      <c r="X44" s="57">
        <f t="shared" si="3"/>
        <v>27</v>
      </c>
      <c r="Y44" s="58">
        <f t="shared" si="4"/>
        <v>173</v>
      </c>
      <c r="Z44" s="59">
        <f t="shared" si="5"/>
        <v>173</v>
      </c>
    </row>
    <row r="45" spans="1:26" s="524" customFormat="1" x14ac:dyDescent="0.3">
      <c r="A45" s="520" t="s">
        <v>40</v>
      </c>
      <c r="B45" s="520" t="s">
        <v>77</v>
      </c>
      <c r="C45" s="520" t="s">
        <v>78</v>
      </c>
      <c r="D45" s="520">
        <v>36063606</v>
      </c>
      <c r="E45" s="521" t="s">
        <v>79</v>
      </c>
      <c r="F45" s="520">
        <v>31797920</v>
      </c>
      <c r="G45" s="521" t="s">
        <v>160</v>
      </c>
      <c r="H45" s="521" t="s">
        <v>71</v>
      </c>
      <c r="I45" s="522" t="s">
        <v>142</v>
      </c>
      <c r="J45" s="53">
        <v>3</v>
      </c>
      <c r="K45" s="52">
        <v>0</v>
      </c>
      <c r="L45" s="52">
        <v>3</v>
      </c>
      <c r="M45" s="52">
        <v>0</v>
      </c>
      <c r="N45" s="52">
        <v>0</v>
      </c>
      <c r="O45" s="52">
        <v>0</v>
      </c>
      <c r="P45" s="33">
        <v>0</v>
      </c>
      <c r="Q45" s="53">
        <v>0</v>
      </c>
      <c r="R45" s="52">
        <v>14</v>
      </c>
      <c r="S45" s="54">
        <v>1</v>
      </c>
      <c r="T45" s="55">
        <f t="shared" si="0"/>
        <v>100.5</v>
      </c>
      <c r="U45" s="47">
        <v>0</v>
      </c>
      <c r="V45" s="56">
        <f t="shared" si="1"/>
        <v>0</v>
      </c>
      <c r="W45" s="56">
        <f t="shared" si="2"/>
        <v>28</v>
      </c>
      <c r="X45" s="57">
        <f t="shared" si="3"/>
        <v>1.5</v>
      </c>
      <c r="Y45" s="58">
        <f t="shared" si="4"/>
        <v>130</v>
      </c>
      <c r="Z45" s="59">
        <f t="shared" si="5"/>
        <v>130</v>
      </c>
    </row>
    <row r="46" spans="1:26" s="524" customFormat="1" x14ac:dyDescent="0.3">
      <c r="A46" s="520" t="s">
        <v>40</v>
      </c>
      <c r="B46" s="520" t="s">
        <v>77</v>
      </c>
      <c r="C46" s="520" t="s">
        <v>78</v>
      </c>
      <c r="D46" s="520">
        <v>36063606</v>
      </c>
      <c r="E46" s="521" t="s">
        <v>79</v>
      </c>
      <c r="F46" s="520">
        <v>56266774</v>
      </c>
      <c r="G46" s="521" t="s">
        <v>63</v>
      </c>
      <c r="H46" s="521" t="s">
        <v>69</v>
      </c>
      <c r="I46" s="522" t="s">
        <v>89</v>
      </c>
      <c r="J46" s="53">
        <v>4</v>
      </c>
      <c r="K46" s="52">
        <v>0</v>
      </c>
      <c r="L46" s="52">
        <v>4</v>
      </c>
      <c r="M46" s="52">
        <v>0</v>
      </c>
      <c r="N46" s="52">
        <v>0</v>
      </c>
      <c r="O46" s="52">
        <v>0</v>
      </c>
      <c r="P46" s="33">
        <v>0</v>
      </c>
      <c r="Q46" s="53">
        <v>1</v>
      </c>
      <c r="R46" s="52">
        <v>13</v>
      </c>
      <c r="S46" s="54">
        <v>15</v>
      </c>
      <c r="T46" s="55">
        <f t="shared" si="0"/>
        <v>134</v>
      </c>
      <c r="U46" s="47">
        <v>0</v>
      </c>
      <c r="V46" s="56">
        <f t="shared" si="1"/>
        <v>1.5</v>
      </c>
      <c r="W46" s="56">
        <f t="shared" si="2"/>
        <v>26</v>
      </c>
      <c r="X46" s="57">
        <f t="shared" si="3"/>
        <v>22.5</v>
      </c>
      <c r="Y46" s="58">
        <f t="shared" si="4"/>
        <v>184</v>
      </c>
      <c r="Z46" s="59">
        <f t="shared" si="5"/>
        <v>184</v>
      </c>
    </row>
    <row r="47" spans="1:26" s="524" customFormat="1" x14ac:dyDescent="0.3">
      <c r="A47" s="520" t="s">
        <v>40</v>
      </c>
      <c r="B47" s="520" t="s">
        <v>77</v>
      </c>
      <c r="C47" s="520" t="s">
        <v>78</v>
      </c>
      <c r="D47" s="520">
        <v>36063606</v>
      </c>
      <c r="E47" s="521" t="s">
        <v>79</v>
      </c>
      <c r="F47" s="520">
        <v>36064386</v>
      </c>
      <c r="G47" s="521" t="s">
        <v>161</v>
      </c>
      <c r="H47" s="521" t="s">
        <v>73</v>
      </c>
      <c r="I47" s="522" t="s">
        <v>162</v>
      </c>
      <c r="J47" s="53">
        <v>2</v>
      </c>
      <c r="K47" s="52">
        <v>0</v>
      </c>
      <c r="L47" s="52">
        <v>2</v>
      </c>
      <c r="M47" s="52">
        <v>0</v>
      </c>
      <c r="N47" s="52">
        <v>0</v>
      </c>
      <c r="O47" s="52">
        <v>0</v>
      </c>
      <c r="P47" s="33">
        <v>0</v>
      </c>
      <c r="Q47" s="53">
        <v>0</v>
      </c>
      <c r="R47" s="52">
        <v>2</v>
      </c>
      <c r="S47" s="54">
        <v>8</v>
      </c>
      <c r="T47" s="55">
        <f t="shared" si="0"/>
        <v>67</v>
      </c>
      <c r="U47" s="47">
        <v>2.2000000000000002</v>
      </c>
      <c r="V47" s="56">
        <f t="shared" si="1"/>
        <v>0</v>
      </c>
      <c r="W47" s="56">
        <f t="shared" si="2"/>
        <v>4</v>
      </c>
      <c r="X47" s="57">
        <f t="shared" si="3"/>
        <v>12</v>
      </c>
      <c r="Y47" s="58">
        <f t="shared" si="4"/>
        <v>85.2</v>
      </c>
      <c r="Z47" s="59">
        <f t="shared" si="5"/>
        <v>85</v>
      </c>
    </row>
    <row r="48" spans="1:26" s="524" customFormat="1" x14ac:dyDescent="0.3">
      <c r="A48" s="520" t="s">
        <v>40</v>
      </c>
      <c r="B48" s="520" t="s">
        <v>77</v>
      </c>
      <c r="C48" s="520" t="s">
        <v>78</v>
      </c>
      <c r="D48" s="520">
        <v>36063606</v>
      </c>
      <c r="E48" s="521" t="s">
        <v>79</v>
      </c>
      <c r="F48" s="520">
        <v>42128790</v>
      </c>
      <c r="G48" s="521" t="s">
        <v>163</v>
      </c>
      <c r="H48" s="521" t="s">
        <v>71</v>
      </c>
      <c r="I48" s="522" t="s">
        <v>164</v>
      </c>
      <c r="J48" s="53">
        <v>4</v>
      </c>
      <c r="K48" s="52">
        <v>0</v>
      </c>
      <c r="L48" s="52">
        <v>4</v>
      </c>
      <c r="M48" s="52">
        <v>0</v>
      </c>
      <c r="N48" s="52">
        <v>0</v>
      </c>
      <c r="O48" s="52">
        <v>0</v>
      </c>
      <c r="P48" s="33">
        <v>0</v>
      </c>
      <c r="Q48" s="53">
        <v>0</v>
      </c>
      <c r="R48" s="52">
        <v>5</v>
      </c>
      <c r="S48" s="54">
        <v>5</v>
      </c>
      <c r="T48" s="55">
        <f t="shared" si="0"/>
        <v>134</v>
      </c>
      <c r="U48" s="47">
        <v>0</v>
      </c>
      <c r="V48" s="56">
        <f t="shared" si="1"/>
        <v>0</v>
      </c>
      <c r="W48" s="56">
        <f t="shared" si="2"/>
        <v>10</v>
      </c>
      <c r="X48" s="57">
        <f t="shared" si="3"/>
        <v>7.5</v>
      </c>
      <c r="Y48" s="58">
        <f t="shared" si="4"/>
        <v>151.5</v>
      </c>
      <c r="Z48" s="59">
        <f t="shared" si="5"/>
        <v>152</v>
      </c>
    </row>
    <row r="49" spans="1:26" s="524" customFormat="1" x14ac:dyDescent="0.3">
      <c r="A49" s="520" t="s">
        <v>40</v>
      </c>
      <c r="B49" s="520" t="s">
        <v>77</v>
      </c>
      <c r="C49" s="520" t="s">
        <v>78</v>
      </c>
      <c r="D49" s="520">
        <v>36063606</v>
      </c>
      <c r="E49" s="521" t="s">
        <v>79</v>
      </c>
      <c r="F49" s="520">
        <v>42128919</v>
      </c>
      <c r="G49" s="521" t="s">
        <v>63</v>
      </c>
      <c r="H49" s="521" t="s">
        <v>165</v>
      </c>
      <c r="I49" s="522" t="s">
        <v>166</v>
      </c>
      <c r="J49" s="53">
        <v>4</v>
      </c>
      <c r="K49" s="52">
        <v>0</v>
      </c>
      <c r="L49" s="52">
        <v>6</v>
      </c>
      <c r="M49" s="52">
        <v>0</v>
      </c>
      <c r="N49" s="52">
        <v>0</v>
      </c>
      <c r="O49" s="52">
        <v>0</v>
      </c>
      <c r="P49" s="33">
        <v>0</v>
      </c>
      <c r="Q49" s="53">
        <v>0</v>
      </c>
      <c r="R49" s="52">
        <v>6</v>
      </c>
      <c r="S49" s="54">
        <v>19</v>
      </c>
      <c r="T49" s="55">
        <f t="shared" si="0"/>
        <v>201</v>
      </c>
      <c r="U49" s="47">
        <v>0</v>
      </c>
      <c r="V49" s="56">
        <f t="shared" si="1"/>
        <v>0</v>
      </c>
      <c r="W49" s="56">
        <f t="shared" si="2"/>
        <v>12</v>
      </c>
      <c r="X49" s="57">
        <f t="shared" si="3"/>
        <v>28.5</v>
      </c>
      <c r="Y49" s="58">
        <f t="shared" si="4"/>
        <v>241.5</v>
      </c>
      <c r="Z49" s="59">
        <f t="shared" si="5"/>
        <v>242</v>
      </c>
    </row>
    <row r="50" spans="1:26" s="524" customFormat="1" x14ac:dyDescent="0.3">
      <c r="A50" s="520" t="s">
        <v>40</v>
      </c>
      <c r="B50" s="520" t="s">
        <v>77</v>
      </c>
      <c r="C50" s="520" t="s">
        <v>78</v>
      </c>
      <c r="D50" s="520">
        <v>36063606</v>
      </c>
      <c r="E50" s="521" t="s">
        <v>79</v>
      </c>
      <c r="F50" s="520">
        <v>42253888</v>
      </c>
      <c r="G50" s="521" t="s">
        <v>167</v>
      </c>
      <c r="H50" s="521" t="s">
        <v>71</v>
      </c>
      <c r="I50" s="522" t="s">
        <v>168</v>
      </c>
      <c r="J50" s="53">
        <v>3</v>
      </c>
      <c r="K50" s="52">
        <v>0</v>
      </c>
      <c r="L50" s="52">
        <v>3</v>
      </c>
      <c r="M50" s="52">
        <v>0</v>
      </c>
      <c r="N50" s="52">
        <v>0</v>
      </c>
      <c r="O50" s="52">
        <v>0</v>
      </c>
      <c r="P50" s="33">
        <v>0</v>
      </c>
      <c r="Q50" s="53">
        <v>0</v>
      </c>
      <c r="R50" s="52">
        <v>0</v>
      </c>
      <c r="S50" s="54">
        <v>15</v>
      </c>
      <c r="T50" s="55">
        <f t="shared" si="0"/>
        <v>100.5</v>
      </c>
      <c r="U50" s="47">
        <v>0</v>
      </c>
      <c r="V50" s="56">
        <f t="shared" si="1"/>
        <v>0</v>
      </c>
      <c r="W50" s="56">
        <f t="shared" si="2"/>
        <v>0</v>
      </c>
      <c r="X50" s="57">
        <f t="shared" si="3"/>
        <v>22.5</v>
      </c>
      <c r="Y50" s="58">
        <f t="shared" si="4"/>
        <v>123</v>
      </c>
      <c r="Z50" s="59">
        <f t="shared" si="5"/>
        <v>123</v>
      </c>
    </row>
    <row r="51" spans="1:26" s="524" customFormat="1" x14ac:dyDescent="0.3">
      <c r="A51" s="520" t="s">
        <v>40</v>
      </c>
      <c r="B51" s="520" t="s">
        <v>77</v>
      </c>
      <c r="C51" s="520" t="s">
        <v>78</v>
      </c>
      <c r="D51" s="520">
        <v>36063606</v>
      </c>
      <c r="E51" s="521" t="s">
        <v>79</v>
      </c>
      <c r="F51" s="520">
        <v>42253900</v>
      </c>
      <c r="G51" s="521" t="s">
        <v>169</v>
      </c>
      <c r="H51" s="521" t="s">
        <v>71</v>
      </c>
      <c r="I51" s="522" t="s">
        <v>170</v>
      </c>
      <c r="J51" s="53">
        <v>4</v>
      </c>
      <c r="K51" s="52">
        <v>0</v>
      </c>
      <c r="L51" s="52">
        <v>11</v>
      </c>
      <c r="M51" s="52">
        <v>0</v>
      </c>
      <c r="N51" s="52">
        <v>0</v>
      </c>
      <c r="O51" s="52">
        <v>2</v>
      </c>
      <c r="P51" s="33">
        <v>0</v>
      </c>
      <c r="Q51" s="53">
        <v>0</v>
      </c>
      <c r="R51" s="52">
        <v>76</v>
      </c>
      <c r="S51" s="54">
        <v>6</v>
      </c>
      <c r="T51" s="55">
        <f t="shared" si="0"/>
        <v>368.5</v>
      </c>
      <c r="U51" s="47">
        <v>0</v>
      </c>
      <c r="V51" s="56">
        <f t="shared" si="1"/>
        <v>0</v>
      </c>
      <c r="W51" s="56">
        <f t="shared" si="2"/>
        <v>179</v>
      </c>
      <c r="X51" s="57">
        <f t="shared" si="3"/>
        <v>9</v>
      </c>
      <c r="Y51" s="58">
        <f t="shared" si="4"/>
        <v>556.5</v>
      </c>
      <c r="Z51" s="59">
        <f t="shared" si="5"/>
        <v>557</v>
      </c>
    </row>
    <row r="52" spans="1:26" s="524" customFormat="1" x14ac:dyDescent="0.3">
      <c r="A52" s="520" t="s">
        <v>40</v>
      </c>
      <c r="B52" s="520" t="s">
        <v>77</v>
      </c>
      <c r="C52" s="520" t="s">
        <v>78</v>
      </c>
      <c r="D52" s="520">
        <v>36063606</v>
      </c>
      <c r="E52" s="521" t="s">
        <v>79</v>
      </c>
      <c r="F52" s="520">
        <v>52585212</v>
      </c>
      <c r="G52" s="521" t="s">
        <v>63</v>
      </c>
      <c r="H52" s="521" t="s">
        <v>171</v>
      </c>
      <c r="I52" s="522" t="s">
        <v>172</v>
      </c>
      <c r="J52" s="53">
        <v>5</v>
      </c>
      <c r="K52" s="52">
        <v>0</v>
      </c>
      <c r="L52" s="52">
        <v>8</v>
      </c>
      <c r="M52" s="52">
        <v>0</v>
      </c>
      <c r="N52" s="52">
        <v>0</v>
      </c>
      <c r="O52" s="52">
        <v>0</v>
      </c>
      <c r="P52" s="33">
        <v>0</v>
      </c>
      <c r="Q52" s="53">
        <v>0</v>
      </c>
      <c r="R52" s="52">
        <v>7</v>
      </c>
      <c r="S52" s="54">
        <v>2</v>
      </c>
      <c r="T52" s="55">
        <f t="shared" si="0"/>
        <v>268</v>
      </c>
      <c r="U52" s="47">
        <v>0</v>
      </c>
      <c r="V52" s="56">
        <f t="shared" si="1"/>
        <v>0</v>
      </c>
      <c r="W52" s="56">
        <f t="shared" si="2"/>
        <v>14</v>
      </c>
      <c r="X52" s="57">
        <f t="shared" si="3"/>
        <v>3</v>
      </c>
      <c r="Y52" s="58">
        <f t="shared" si="4"/>
        <v>285</v>
      </c>
      <c r="Z52" s="59">
        <f t="shared" si="5"/>
        <v>285</v>
      </c>
    </row>
    <row r="53" spans="1:26" s="524" customFormat="1" x14ac:dyDescent="0.3">
      <c r="A53" s="520" t="s">
        <v>40</v>
      </c>
      <c r="B53" s="520" t="s">
        <v>77</v>
      </c>
      <c r="C53" s="520" t="s">
        <v>78</v>
      </c>
      <c r="D53" s="520">
        <v>36063606</v>
      </c>
      <c r="E53" s="521" t="s">
        <v>79</v>
      </c>
      <c r="F53" s="520">
        <v>53242742</v>
      </c>
      <c r="G53" s="521" t="s">
        <v>63</v>
      </c>
      <c r="H53" s="521" t="s">
        <v>61</v>
      </c>
      <c r="I53" s="522" t="s">
        <v>174</v>
      </c>
      <c r="J53" s="53">
        <v>4</v>
      </c>
      <c r="K53" s="52">
        <v>0</v>
      </c>
      <c r="L53" s="52">
        <v>5</v>
      </c>
      <c r="M53" s="52">
        <v>0</v>
      </c>
      <c r="N53" s="52">
        <v>0</v>
      </c>
      <c r="O53" s="52">
        <v>0</v>
      </c>
      <c r="P53" s="33">
        <v>0</v>
      </c>
      <c r="Q53" s="53">
        <v>0</v>
      </c>
      <c r="R53" s="52">
        <v>4</v>
      </c>
      <c r="S53" s="54">
        <v>2</v>
      </c>
      <c r="T53" s="55">
        <f t="shared" si="0"/>
        <v>167.5</v>
      </c>
      <c r="U53" s="47">
        <v>0</v>
      </c>
      <c r="V53" s="56">
        <f t="shared" si="1"/>
        <v>0</v>
      </c>
      <c r="W53" s="56">
        <f t="shared" si="2"/>
        <v>8</v>
      </c>
      <c r="X53" s="57">
        <f t="shared" si="3"/>
        <v>3</v>
      </c>
      <c r="Y53" s="58">
        <f t="shared" si="4"/>
        <v>178.5</v>
      </c>
      <c r="Z53" s="59">
        <f t="shared" si="5"/>
        <v>179</v>
      </c>
    </row>
    <row r="54" spans="1:26" s="524" customFormat="1" x14ac:dyDescent="0.3">
      <c r="A54" s="520" t="s">
        <v>40</v>
      </c>
      <c r="B54" s="520" t="s">
        <v>175</v>
      </c>
      <c r="C54" s="520" t="s">
        <v>176</v>
      </c>
      <c r="D54" s="520">
        <v>603520</v>
      </c>
      <c r="E54" s="521" t="s">
        <v>177</v>
      </c>
      <c r="F54" s="520">
        <v>31750214</v>
      </c>
      <c r="G54" s="521" t="s">
        <v>63</v>
      </c>
      <c r="H54" s="521" t="s">
        <v>55</v>
      </c>
      <c r="I54" s="522" t="s">
        <v>178</v>
      </c>
      <c r="J54" s="53">
        <v>3</v>
      </c>
      <c r="K54" s="52">
        <v>0</v>
      </c>
      <c r="L54" s="52">
        <v>3</v>
      </c>
      <c r="M54" s="52">
        <v>0</v>
      </c>
      <c r="N54" s="52">
        <v>0</v>
      </c>
      <c r="O54" s="52">
        <v>0</v>
      </c>
      <c r="P54" s="33">
        <v>0</v>
      </c>
      <c r="Q54" s="53">
        <v>0</v>
      </c>
      <c r="R54" s="52">
        <v>4</v>
      </c>
      <c r="S54" s="54">
        <v>0</v>
      </c>
      <c r="T54" s="55">
        <f t="shared" si="0"/>
        <v>100.5</v>
      </c>
      <c r="U54" s="47">
        <v>0</v>
      </c>
      <c r="V54" s="56">
        <f t="shared" si="1"/>
        <v>0</v>
      </c>
      <c r="W54" s="56">
        <f t="shared" si="2"/>
        <v>8</v>
      </c>
      <c r="X54" s="57">
        <f t="shared" si="3"/>
        <v>0</v>
      </c>
      <c r="Y54" s="58">
        <f t="shared" si="4"/>
        <v>108.5</v>
      </c>
      <c r="Z54" s="59">
        <f t="shared" si="5"/>
        <v>109</v>
      </c>
    </row>
    <row r="55" spans="1:26" s="524" customFormat="1" x14ac:dyDescent="0.3">
      <c r="A55" s="520" t="s">
        <v>40</v>
      </c>
      <c r="B55" s="520" t="s">
        <v>179</v>
      </c>
      <c r="C55" s="520" t="s">
        <v>185</v>
      </c>
      <c r="D55" s="520">
        <v>586722</v>
      </c>
      <c r="E55" s="521" t="s">
        <v>186</v>
      </c>
      <c r="F55" s="520">
        <v>52547477</v>
      </c>
      <c r="G55" s="521" t="s">
        <v>190</v>
      </c>
      <c r="H55" s="521" t="s">
        <v>95</v>
      </c>
      <c r="I55" s="522" t="s">
        <v>191</v>
      </c>
      <c r="J55" s="53">
        <v>2</v>
      </c>
      <c r="K55" s="52">
        <v>0</v>
      </c>
      <c r="L55" s="52">
        <v>2</v>
      </c>
      <c r="M55" s="52">
        <v>0</v>
      </c>
      <c r="N55" s="52">
        <v>0</v>
      </c>
      <c r="O55" s="52">
        <v>0</v>
      </c>
      <c r="P55" s="33">
        <v>0</v>
      </c>
      <c r="Q55" s="53">
        <v>0</v>
      </c>
      <c r="R55" s="52">
        <v>6</v>
      </c>
      <c r="S55" s="54">
        <v>0</v>
      </c>
      <c r="T55" s="55">
        <f t="shared" si="0"/>
        <v>67</v>
      </c>
      <c r="U55" s="47">
        <v>0</v>
      </c>
      <c r="V55" s="56">
        <f t="shared" si="1"/>
        <v>0</v>
      </c>
      <c r="W55" s="56">
        <f t="shared" si="2"/>
        <v>12</v>
      </c>
      <c r="X55" s="57">
        <f t="shared" si="3"/>
        <v>0</v>
      </c>
      <c r="Y55" s="58">
        <f t="shared" si="4"/>
        <v>79</v>
      </c>
      <c r="Z55" s="59">
        <f t="shared" si="5"/>
        <v>79</v>
      </c>
    </row>
    <row r="56" spans="1:26" s="524" customFormat="1" x14ac:dyDescent="0.3">
      <c r="A56" s="520" t="s">
        <v>40</v>
      </c>
      <c r="B56" s="520" t="s">
        <v>179</v>
      </c>
      <c r="C56" s="520" t="s">
        <v>192</v>
      </c>
      <c r="D56" s="520">
        <v>586358</v>
      </c>
      <c r="E56" s="521" t="s">
        <v>193</v>
      </c>
      <c r="F56" s="520">
        <v>17318840</v>
      </c>
      <c r="G56" s="521" t="s">
        <v>194</v>
      </c>
      <c r="H56" s="521" t="s">
        <v>95</v>
      </c>
      <c r="I56" s="522" t="s">
        <v>195</v>
      </c>
      <c r="J56" s="53">
        <v>2</v>
      </c>
      <c r="K56" s="52">
        <v>0</v>
      </c>
      <c r="L56" s="52">
        <v>3</v>
      </c>
      <c r="M56" s="52">
        <v>0</v>
      </c>
      <c r="N56" s="52">
        <v>0</v>
      </c>
      <c r="O56" s="52">
        <v>0</v>
      </c>
      <c r="P56" s="33">
        <v>0</v>
      </c>
      <c r="Q56" s="53">
        <v>0</v>
      </c>
      <c r="R56" s="52">
        <v>1</v>
      </c>
      <c r="S56" s="54">
        <v>1</v>
      </c>
      <c r="T56" s="55">
        <f t="shared" si="0"/>
        <v>100.5</v>
      </c>
      <c r="U56" s="47">
        <v>0</v>
      </c>
      <c r="V56" s="56">
        <f t="shared" si="1"/>
        <v>0</v>
      </c>
      <c r="W56" s="56">
        <f t="shared" si="2"/>
        <v>2</v>
      </c>
      <c r="X56" s="57">
        <f t="shared" si="3"/>
        <v>1.5</v>
      </c>
      <c r="Y56" s="58">
        <f t="shared" si="4"/>
        <v>104</v>
      </c>
      <c r="Z56" s="59">
        <f t="shared" si="5"/>
        <v>104</v>
      </c>
    </row>
    <row r="57" spans="1:26" s="524" customFormat="1" x14ac:dyDescent="0.3">
      <c r="A57" s="520" t="s">
        <v>40</v>
      </c>
      <c r="B57" s="520" t="s">
        <v>179</v>
      </c>
      <c r="C57" s="520" t="s">
        <v>196</v>
      </c>
      <c r="D57" s="520">
        <v>586421</v>
      </c>
      <c r="E57" s="521" t="s">
        <v>197</v>
      </c>
      <c r="F57" s="520">
        <v>652512</v>
      </c>
      <c r="G57" s="521" t="s">
        <v>198</v>
      </c>
      <c r="H57" s="521" t="s">
        <v>199</v>
      </c>
      <c r="I57" s="522" t="s">
        <v>200</v>
      </c>
      <c r="J57" s="53">
        <v>1</v>
      </c>
      <c r="K57" s="52">
        <v>0</v>
      </c>
      <c r="L57" s="52">
        <v>2</v>
      </c>
      <c r="M57" s="52">
        <v>0</v>
      </c>
      <c r="N57" s="52">
        <v>0</v>
      </c>
      <c r="O57" s="52">
        <v>0</v>
      </c>
      <c r="P57" s="33">
        <v>0</v>
      </c>
      <c r="Q57" s="53">
        <v>0</v>
      </c>
      <c r="R57" s="52">
        <v>4</v>
      </c>
      <c r="S57" s="54">
        <v>0</v>
      </c>
      <c r="T57" s="55">
        <f t="shared" si="0"/>
        <v>67</v>
      </c>
      <c r="U57" s="47">
        <v>0</v>
      </c>
      <c r="V57" s="56">
        <f t="shared" si="1"/>
        <v>0</v>
      </c>
      <c r="W57" s="56">
        <f t="shared" si="2"/>
        <v>8</v>
      </c>
      <c r="X57" s="57">
        <f t="shared" si="3"/>
        <v>0</v>
      </c>
      <c r="Y57" s="58">
        <f t="shared" si="4"/>
        <v>75</v>
      </c>
      <c r="Z57" s="59">
        <f t="shared" si="5"/>
        <v>75</v>
      </c>
    </row>
    <row r="58" spans="1:26" s="524" customFormat="1" x14ac:dyDescent="0.3">
      <c r="A58" s="520" t="s">
        <v>40</v>
      </c>
      <c r="B58" s="520" t="s">
        <v>179</v>
      </c>
      <c r="C58" s="520" t="s">
        <v>201</v>
      </c>
      <c r="D58" s="520">
        <v>585661</v>
      </c>
      <c r="E58" s="521" t="s">
        <v>202</v>
      </c>
      <c r="F58" s="520">
        <v>42258120</v>
      </c>
      <c r="G58" s="521" t="s">
        <v>203</v>
      </c>
      <c r="H58" s="521" t="s">
        <v>105</v>
      </c>
      <c r="I58" s="522" t="s">
        <v>204</v>
      </c>
      <c r="J58" s="53">
        <v>2</v>
      </c>
      <c r="K58" s="52">
        <v>0</v>
      </c>
      <c r="L58" s="52">
        <v>2</v>
      </c>
      <c r="M58" s="52">
        <v>0</v>
      </c>
      <c r="N58" s="52">
        <v>0</v>
      </c>
      <c r="O58" s="52">
        <v>0</v>
      </c>
      <c r="P58" s="33">
        <v>0</v>
      </c>
      <c r="Q58" s="53">
        <v>0</v>
      </c>
      <c r="R58" s="52">
        <v>2</v>
      </c>
      <c r="S58" s="54">
        <v>0</v>
      </c>
      <c r="T58" s="55">
        <f t="shared" si="0"/>
        <v>67</v>
      </c>
      <c r="U58" s="47">
        <v>0</v>
      </c>
      <c r="V58" s="56">
        <f t="shared" si="1"/>
        <v>0</v>
      </c>
      <c r="W58" s="56">
        <f t="shared" si="2"/>
        <v>4</v>
      </c>
      <c r="X58" s="57">
        <f t="shared" si="3"/>
        <v>0</v>
      </c>
      <c r="Y58" s="58">
        <f t="shared" si="4"/>
        <v>71</v>
      </c>
      <c r="Z58" s="59">
        <f t="shared" si="5"/>
        <v>71</v>
      </c>
    </row>
    <row r="59" spans="1:26" s="524" customFormat="1" x14ac:dyDescent="0.3">
      <c r="A59" s="520" t="s">
        <v>40</v>
      </c>
      <c r="B59" s="520" t="s">
        <v>179</v>
      </c>
      <c r="C59" s="520" t="s">
        <v>205</v>
      </c>
      <c r="D59" s="520">
        <v>42131685</v>
      </c>
      <c r="E59" s="521" t="s">
        <v>206</v>
      </c>
      <c r="F59" s="520">
        <v>30815339</v>
      </c>
      <c r="G59" s="521" t="s">
        <v>207</v>
      </c>
      <c r="H59" s="521" t="s">
        <v>95</v>
      </c>
      <c r="I59" s="522" t="s">
        <v>208</v>
      </c>
      <c r="J59" s="53">
        <v>3</v>
      </c>
      <c r="K59" s="52">
        <v>0</v>
      </c>
      <c r="L59" s="52">
        <v>4</v>
      </c>
      <c r="M59" s="52">
        <v>0</v>
      </c>
      <c r="N59" s="52">
        <v>0</v>
      </c>
      <c r="O59" s="52">
        <v>0</v>
      </c>
      <c r="P59" s="33">
        <v>0</v>
      </c>
      <c r="Q59" s="53">
        <v>0</v>
      </c>
      <c r="R59" s="52">
        <v>12</v>
      </c>
      <c r="S59" s="54">
        <v>1</v>
      </c>
      <c r="T59" s="55">
        <f t="shared" si="0"/>
        <v>134</v>
      </c>
      <c r="U59" s="47">
        <v>0</v>
      </c>
      <c r="V59" s="56">
        <f t="shared" si="1"/>
        <v>0</v>
      </c>
      <c r="W59" s="56">
        <f t="shared" si="2"/>
        <v>24</v>
      </c>
      <c r="X59" s="57">
        <f t="shared" si="3"/>
        <v>1.5</v>
      </c>
      <c r="Y59" s="58">
        <f t="shared" si="4"/>
        <v>159.5</v>
      </c>
      <c r="Z59" s="59">
        <f t="shared" si="5"/>
        <v>160</v>
      </c>
    </row>
    <row r="60" spans="1:26" s="524" customFormat="1" x14ac:dyDescent="0.3">
      <c r="A60" s="520" t="s">
        <v>40</v>
      </c>
      <c r="B60" s="520" t="s">
        <v>179</v>
      </c>
      <c r="C60" s="520" t="s">
        <v>205</v>
      </c>
      <c r="D60" s="520">
        <v>42131685</v>
      </c>
      <c r="E60" s="521" t="s">
        <v>206</v>
      </c>
      <c r="F60" s="520">
        <v>30843006</v>
      </c>
      <c r="G60" s="521" t="s">
        <v>209</v>
      </c>
      <c r="H60" s="521" t="s">
        <v>61</v>
      </c>
      <c r="I60" s="522" t="s">
        <v>210</v>
      </c>
      <c r="J60" s="53">
        <v>1</v>
      </c>
      <c r="K60" s="52">
        <v>0</v>
      </c>
      <c r="L60" s="52">
        <v>1</v>
      </c>
      <c r="M60" s="52">
        <v>0</v>
      </c>
      <c r="N60" s="52">
        <v>0</v>
      </c>
      <c r="O60" s="52">
        <v>0</v>
      </c>
      <c r="P60" s="33">
        <v>0</v>
      </c>
      <c r="Q60" s="53">
        <v>0</v>
      </c>
      <c r="R60" s="52">
        <v>0</v>
      </c>
      <c r="S60" s="54">
        <v>1</v>
      </c>
      <c r="T60" s="55">
        <f t="shared" si="0"/>
        <v>33.5</v>
      </c>
      <c r="U60" s="47">
        <v>0</v>
      </c>
      <c r="V60" s="56">
        <f t="shared" si="1"/>
        <v>0</v>
      </c>
      <c r="W60" s="56">
        <f t="shared" si="2"/>
        <v>0</v>
      </c>
      <c r="X60" s="57">
        <f t="shared" si="3"/>
        <v>1.5</v>
      </c>
      <c r="Y60" s="58">
        <f t="shared" si="4"/>
        <v>35</v>
      </c>
      <c r="Z60" s="59">
        <f t="shared" si="5"/>
        <v>35</v>
      </c>
    </row>
    <row r="61" spans="1:26" s="524" customFormat="1" x14ac:dyDescent="0.3">
      <c r="A61" s="520" t="s">
        <v>40</v>
      </c>
      <c r="B61" s="520" t="s">
        <v>179</v>
      </c>
      <c r="C61" s="520" t="s">
        <v>205</v>
      </c>
      <c r="D61" s="520">
        <v>42131685</v>
      </c>
      <c r="E61" s="521" t="s">
        <v>206</v>
      </c>
      <c r="F61" s="520">
        <v>30852056</v>
      </c>
      <c r="G61" s="521" t="s">
        <v>211</v>
      </c>
      <c r="H61" s="521" t="s">
        <v>71</v>
      </c>
      <c r="I61" s="522" t="s">
        <v>212</v>
      </c>
      <c r="J61" s="53">
        <v>2</v>
      </c>
      <c r="K61" s="52">
        <v>0</v>
      </c>
      <c r="L61" s="52">
        <v>2</v>
      </c>
      <c r="M61" s="52">
        <v>0</v>
      </c>
      <c r="N61" s="52">
        <v>0</v>
      </c>
      <c r="O61" s="52">
        <v>0</v>
      </c>
      <c r="P61" s="33">
        <v>0</v>
      </c>
      <c r="Q61" s="53">
        <v>0</v>
      </c>
      <c r="R61" s="52">
        <v>1</v>
      </c>
      <c r="S61" s="54">
        <v>1</v>
      </c>
      <c r="T61" s="55">
        <f t="shared" si="0"/>
        <v>67</v>
      </c>
      <c r="U61" s="47">
        <v>0</v>
      </c>
      <c r="V61" s="56">
        <f t="shared" si="1"/>
        <v>0</v>
      </c>
      <c r="W61" s="56">
        <f t="shared" si="2"/>
        <v>2</v>
      </c>
      <c r="X61" s="57">
        <f t="shared" si="3"/>
        <v>1.5</v>
      </c>
      <c r="Y61" s="58">
        <f t="shared" si="4"/>
        <v>70.5</v>
      </c>
      <c r="Z61" s="59">
        <f t="shared" si="5"/>
        <v>71</v>
      </c>
    </row>
    <row r="62" spans="1:26" s="524" customFormat="1" x14ac:dyDescent="0.3">
      <c r="A62" s="520" t="s">
        <v>40</v>
      </c>
      <c r="B62" s="520" t="s">
        <v>179</v>
      </c>
      <c r="C62" s="520" t="s">
        <v>205</v>
      </c>
      <c r="D62" s="520">
        <v>42131685</v>
      </c>
      <c r="E62" s="521" t="s">
        <v>206</v>
      </c>
      <c r="F62" s="520">
        <v>42176182</v>
      </c>
      <c r="G62" s="521" t="s">
        <v>213</v>
      </c>
      <c r="H62" s="521" t="s">
        <v>55</v>
      </c>
      <c r="I62" s="522" t="s">
        <v>214</v>
      </c>
      <c r="J62" s="53">
        <v>1</v>
      </c>
      <c r="K62" s="52">
        <v>0</v>
      </c>
      <c r="L62" s="52">
        <v>2</v>
      </c>
      <c r="M62" s="52">
        <v>0</v>
      </c>
      <c r="N62" s="52">
        <v>0</v>
      </c>
      <c r="O62" s="52">
        <v>0</v>
      </c>
      <c r="P62" s="33">
        <v>0</v>
      </c>
      <c r="Q62" s="53">
        <v>0</v>
      </c>
      <c r="R62" s="52">
        <v>0</v>
      </c>
      <c r="S62" s="54">
        <v>1</v>
      </c>
      <c r="T62" s="55">
        <f t="shared" si="0"/>
        <v>67</v>
      </c>
      <c r="U62" s="47">
        <v>0</v>
      </c>
      <c r="V62" s="56">
        <f t="shared" si="1"/>
        <v>0</v>
      </c>
      <c r="W62" s="56">
        <f t="shared" si="2"/>
        <v>0</v>
      </c>
      <c r="X62" s="57">
        <f t="shared" si="3"/>
        <v>1.5</v>
      </c>
      <c r="Y62" s="58">
        <f t="shared" si="4"/>
        <v>68.5</v>
      </c>
      <c r="Z62" s="59">
        <f t="shared" si="5"/>
        <v>69</v>
      </c>
    </row>
    <row r="63" spans="1:26" s="524" customFormat="1" x14ac:dyDescent="0.3">
      <c r="A63" s="520" t="s">
        <v>40</v>
      </c>
      <c r="B63" s="520" t="s">
        <v>179</v>
      </c>
      <c r="C63" s="520" t="s">
        <v>205</v>
      </c>
      <c r="D63" s="520">
        <v>42131685</v>
      </c>
      <c r="E63" s="521" t="s">
        <v>206</v>
      </c>
      <c r="F63" s="520">
        <v>42178941</v>
      </c>
      <c r="G63" s="521" t="s">
        <v>215</v>
      </c>
      <c r="H63" s="521" t="s">
        <v>61</v>
      </c>
      <c r="I63" s="522" t="s">
        <v>216</v>
      </c>
      <c r="J63" s="53">
        <v>1</v>
      </c>
      <c r="K63" s="52">
        <v>0</v>
      </c>
      <c r="L63" s="52">
        <v>1</v>
      </c>
      <c r="M63" s="52">
        <v>0</v>
      </c>
      <c r="N63" s="52">
        <v>0</v>
      </c>
      <c r="O63" s="52">
        <v>0</v>
      </c>
      <c r="P63" s="33">
        <v>0</v>
      </c>
      <c r="Q63" s="53">
        <v>0</v>
      </c>
      <c r="R63" s="52">
        <v>2</v>
      </c>
      <c r="S63" s="54">
        <v>0</v>
      </c>
      <c r="T63" s="55">
        <f t="shared" si="0"/>
        <v>33.5</v>
      </c>
      <c r="U63" s="47">
        <v>0</v>
      </c>
      <c r="V63" s="56">
        <f t="shared" si="1"/>
        <v>0</v>
      </c>
      <c r="W63" s="56">
        <f t="shared" si="2"/>
        <v>4</v>
      </c>
      <c r="X63" s="57">
        <f t="shared" si="3"/>
        <v>0</v>
      </c>
      <c r="Y63" s="58">
        <f t="shared" si="4"/>
        <v>37.5</v>
      </c>
      <c r="Z63" s="59">
        <f t="shared" si="5"/>
        <v>38</v>
      </c>
    </row>
    <row r="64" spans="1:26" s="524" customFormat="1" x14ac:dyDescent="0.3">
      <c r="A64" s="520" t="s">
        <v>40</v>
      </c>
      <c r="B64" s="520" t="s">
        <v>179</v>
      </c>
      <c r="C64" s="520" t="s">
        <v>205</v>
      </c>
      <c r="D64" s="520">
        <v>42131685</v>
      </c>
      <c r="E64" s="521" t="s">
        <v>206</v>
      </c>
      <c r="F64" s="520">
        <v>42256887</v>
      </c>
      <c r="G64" s="521" t="s">
        <v>217</v>
      </c>
      <c r="H64" s="521" t="s">
        <v>67</v>
      </c>
      <c r="I64" s="522" t="s">
        <v>218</v>
      </c>
      <c r="J64" s="53">
        <v>3</v>
      </c>
      <c r="K64" s="52">
        <v>0</v>
      </c>
      <c r="L64" s="52">
        <v>4</v>
      </c>
      <c r="M64" s="52">
        <v>0</v>
      </c>
      <c r="N64" s="52">
        <v>0</v>
      </c>
      <c r="O64" s="52">
        <v>0</v>
      </c>
      <c r="P64" s="33">
        <v>0</v>
      </c>
      <c r="Q64" s="53">
        <v>0</v>
      </c>
      <c r="R64" s="52">
        <v>4</v>
      </c>
      <c r="S64" s="54">
        <v>4</v>
      </c>
      <c r="T64" s="55">
        <f t="shared" si="0"/>
        <v>134</v>
      </c>
      <c r="U64" s="47">
        <v>0</v>
      </c>
      <c r="V64" s="56">
        <f t="shared" si="1"/>
        <v>0</v>
      </c>
      <c r="W64" s="56">
        <f t="shared" si="2"/>
        <v>8</v>
      </c>
      <c r="X64" s="57">
        <f t="shared" si="3"/>
        <v>6</v>
      </c>
      <c r="Y64" s="58">
        <f t="shared" si="4"/>
        <v>148</v>
      </c>
      <c r="Z64" s="59">
        <f t="shared" si="5"/>
        <v>148</v>
      </c>
    </row>
    <row r="65" spans="1:26" s="524" customFormat="1" x14ac:dyDescent="0.3">
      <c r="A65" s="520" t="s">
        <v>40</v>
      </c>
      <c r="B65" s="520" t="s">
        <v>224</v>
      </c>
      <c r="C65" s="520" t="s">
        <v>229</v>
      </c>
      <c r="D65" s="520">
        <v>90000036</v>
      </c>
      <c r="E65" s="521" t="s">
        <v>230</v>
      </c>
      <c r="F65" s="520">
        <v>36068284</v>
      </c>
      <c r="G65" s="521" t="s">
        <v>231</v>
      </c>
      <c r="H65" s="521" t="s">
        <v>61</v>
      </c>
      <c r="I65" s="522" t="s">
        <v>232</v>
      </c>
      <c r="J65" s="53">
        <v>5</v>
      </c>
      <c r="K65" s="52">
        <v>0</v>
      </c>
      <c r="L65" s="52">
        <v>6</v>
      </c>
      <c r="M65" s="52">
        <v>0</v>
      </c>
      <c r="N65" s="52">
        <v>0</v>
      </c>
      <c r="O65" s="52">
        <v>0</v>
      </c>
      <c r="P65" s="33">
        <v>0</v>
      </c>
      <c r="Q65" s="53">
        <v>0</v>
      </c>
      <c r="R65" s="52">
        <v>16</v>
      </c>
      <c r="S65" s="54">
        <v>1</v>
      </c>
      <c r="T65" s="55">
        <f t="shared" si="0"/>
        <v>201</v>
      </c>
      <c r="U65" s="47">
        <v>0</v>
      </c>
      <c r="V65" s="56">
        <f t="shared" si="1"/>
        <v>0</v>
      </c>
      <c r="W65" s="56">
        <f t="shared" si="2"/>
        <v>32</v>
      </c>
      <c r="X65" s="57">
        <f t="shared" si="3"/>
        <v>1.5</v>
      </c>
      <c r="Y65" s="58">
        <f t="shared" si="4"/>
        <v>234.5</v>
      </c>
      <c r="Z65" s="59">
        <f t="shared" si="5"/>
        <v>235</v>
      </c>
    </row>
    <row r="66" spans="1:26" s="524" customFormat="1" x14ac:dyDescent="0.3">
      <c r="A66" s="520" t="s">
        <v>40</v>
      </c>
      <c r="B66" s="520" t="s">
        <v>224</v>
      </c>
      <c r="C66" s="520" t="s">
        <v>233</v>
      </c>
      <c r="D66" s="520">
        <v>17326192</v>
      </c>
      <c r="E66" s="521" t="s">
        <v>234</v>
      </c>
      <c r="F66" s="520">
        <v>50343971</v>
      </c>
      <c r="G66" s="521" t="s">
        <v>235</v>
      </c>
      <c r="H66" s="521" t="s">
        <v>71</v>
      </c>
      <c r="I66" s="522" t="s">
        <v>236</v>
      </c>
      <c r="J66" s="53">
        <v>2</v>
      </c>
      <c r="K66" s="52">
        <v>0</v>
      </c>
      <c r="L66" s="52">
        <v>3</v>
      </c>
      <c r="M66" s="52">
        <v>0</v>
      </c>
      <c r="N66" s="52">
        <v>0</v>
      </c>
      <c r="O66" s="52">
        <v>0</v>
      </c>
      <c r="P66" s="33">
        <v>0</v>
      </c>
      <c r="Q66" s="53">
        <v>0</v>
      </c>
      <c r="R66" s="52">
        <v>12</v>
      </c>
      <c r="S66" s="54">
        <v>7</v>
      </c>
      <c r="T66" s="55">
        <f t="shared" si="0"/>
        <v>100.5</v>
      </c>
      <c r="U66" s="47">
        <v>4.8</v>
      </c>
      <c r="V66" s="56">
        <f t="shared" si="1"/>
        <v>0</v>
      </c>
      <c r="W66" s="56">
        <f t="shared" si="2"/>
        <v>24</v>
      </c>
      <c r="X66" s="57">
        <f t="shared" si="3"/>
        <v>10.5</v>
      </c>
      <c r="Y66" s="58">
        <f t="shared" si="4"/>
        <v>139.80000000000001</v>
      </c>
      <c r="Z66" s="59">
        <f t="shared" si="5"/>
        <v>140</v>
      </c>
    </row>
    <row r="67" spans="1:26" s="524" customFormat="1" x14ac:dyDescent="0.3">
      <c r="A67" s="520" t="s">
        <v>40</v>
      </c>
      <c r="B67" s="520" t="s">
        <v>224</v>
      </c>
      <c r="C67" s="520" t="s">
        <v>245</v>
      </c>
      <c r="D67" s="520">
        <v>90000112</v>
      </c>
      <c r="E67" s="521" t="s">
        <v>246</v>
      </c>
      <c r="F67" s="520">
        <v>30865425</v>
      </c>
      <c r="G67" s="521" t="s">
        <v>247</v>
      </c>
      <c r="H67" s="521" t="s">
        <v>48</v>
      </c>
      <c r="I67" s="522" t="s">
        <v>248</v>
      </c>
      <c r="J67" s="53">
        <v>1</v>
      </c>
      <c r="K67" s="52">
        <v>0</v>
      </c>
      <c r="L67" s="52">
        <v>1</v>
      </c>
      <c r="M67" s="52">
        <v>0</v>
      </c>
      <c r="N67" s="52">
        <v>0</v>
      </c>
      <c r="O67" s="52">
        <v>0</v>
      </c>
      <c r="P67" s="33">
        <v>0</v>
      </c>
      <c r="Q67" s="53">
        <v>0</v>
      </c>
      <c r="R67" s="52">
        <v>1</v>
      </c>
      <c r="S67" s="54">
        <v>0</v>
      </c>
      <c r="T67" s="55">
        <f t="shared" si="0"/>
        <v>33.5</v>
      </c>
      <c r="U67" s="47">
        <v>11.5</v>
      </c>
      <c r="V67" s="56">
        <f t="shared" si="1"/>
        <v>0</v>
      </c>
      <c r="W67" s="56">
        <f t="shared" si="2"/>
        <v>2</v>
      </c>
      <c r="X67" s="57">
        <f t="shared" si="3"/>
        <v>0</v>
      </c>
      <c r="Y67" s="58">
        <f t="shared" si="4"/>
        <v>47</v>
      </c>
      <c r="Z67" s="59">
        <f t="shared" si="5"/>
        <v>47</v>
      </c>
    </row>
    <row r="68" spans="1:26" s="524" customFormat="1" x14ac:dyDescent="0.3">
      <c r="A68" s="520" t="s">
        <v>40</v>
      </c>
      <c r="B68" s="520" t="s">
        <v>224</v>
      </c>
      <c r="C68" s="520" t="s">
        <v>249</v>
      </c>
      <c r="D68" s="520">
        <v>31335225</v>
      </c>
      <c r="E68" s="521" t="s">
        <v>250</v>
      </c>
      <c r="F68" s="520">
        <v>710213530</v>
      </c>
      <c r="G68" s="521" t="s">
        <v>251</v>
      </c>
      <c r="H68" s="521" t="s">
        <v>58</v>
      </c>
      <c r="I68" s="522" t="s">
        <v>240</v>
      </c>
      <c r="J68" s="53">
        <v>2</v>
      </c>
      <c r="K68" s="52">
        <v>0</v>
      </c>
      <c r="L68" s="52">
        <v>3</v>
      </c>
      <c r="M68" s="52">
        <v>0</v>
      </c>
      <c r="N68" s="52">
        <v>0</v>
      </c>
      <c r="O68" s="52">
        <v>0</v>
      </c>
      <c r="P68" s="33">
        <v>0</v>
      </c>
      <c r="Q68" s="53">
        <v>0</v>
      </c>
      <c r="R68" s="52">
        <v>2</v>
      </c>
      <c r="S68" s="54">
        <v>5</v>
      </c>
      <c r="T68" s="55">
        <f t="shared" si="0"/>
        <v>100.5</v>
      </c>
      <c r="U68" s="47">
        <v>0</v>
      </c>
      <c r="V68" s="56">
        <f t="shared" si="1"/>
        <v>0</v>
      </c>
      <c r="W68" s="56">
        <f t="shared" si="2"/>
        <v>4</v>
      </c>
      <c r="X68" s="57">
        <f t="shared" si="3"/>
        <v>7.5</v>
      </c>
      <c r="Y68" s="58">
        <f t="shared" si="4"/>
        <v>112</v>
      </c>
      <c r="Z68" s="59">
        <f t="shared" si="5"/>
        <v>112</v>
      </c>
    </row>
    <row r="69" spans="1:26" s="524" customFormat="1" x14ac:dyDescent="0.3">
      <c r="A69" s="520" t="s">
        <v>40</v>
      </c>
      <c r="B69" s="520" t="s">
        <v>224</v>
      </c>
      <c r="C69" s="520" t="s">
        <v>256</v>
      </c>
      <c r="D69" s="520">
        <v>35697547</v>
      </c>
      <c r="E69" s="521" t="s">
        <v>257</v>
      </c>
      <c r="F69" s="520">
        <v>36082040</v>
      </c>
      <c r="G69" s="521" t="s">
        <v>261</v>
      </c>
      <c r="H69" s="521" t="s">
        <v>259</v>
      </c>
      <c r="I69" s="522" t="s">
        <v>260</v>
      </c>
      <c r="J69" s="53">
        <v>2</v>
      </c>
      <c r="K69" s="52">
        <v>0</v>
      </c>
      <c r="L69" s="52">
        <v>2</v>
      </c>
      <c r="M69" s="52">
        <v>0</v>
      </c>
      <c r="N69" s="52">
        <v>0</v>
      </c>
      <c r="O69" s="52">
        <v>0</v>
      </c>
      <c r="P69" s="33">
        <v>0</v>
      </c>
      <c r="Q69" s="53">
        <v>0</v>
      </c>
      <c r="R69" s="52">
        <v>2</v>
      </c>
      <c r="S69" s="54">
        <v>0</v>
      </c>
      <c r="T69" s="55">
        <f t="shared" si="0"/>
        <v>67</v>
      </c>
      <c r="U69" s="47">
        <v>3</v>
      </c>
      <c r="V69" s="56">
        <f t="shared" si="1"/>
        <v>0</v>
      </c>
      <c r="W69" s="56">
        <f t="shared" si="2"/>
        <v>4</v>
      </c>
      <c r="X69" s="57">
        <f t="shared" si="3"/>
        <v>0</v>
      </c>
      <c r="Y69" s="58">
        <f t="shared" si="4"/>
        <v>74</v>
      </c>
      <c r="Z69" s="59">
        <f t="shared" si="5"/>
        <v>74</v>
      </c>
    </row>
    <row r="70" spans="1:26" s="524" customFormat="1" x14ac:dyDescent="0.3">
      <c r="A70" s="520" t="s">
        <v>40</v>
      </c>
      <c r="B70" s="520" t="s">
        <v>224</v>
      </c>
      <c r="C70" s="520" t="s">
        <v>262</v>
      </c>
      <c r="D70" s="520">
        <v>168637</v>
      </c>
      <c r="E70" s="521" t="s">
        <v>263</v>
      </c>
      <c r="F70" s="520">
        <v>686964</v>
      </c>
      <c r="G70" s="521" t="s">
        <v>264</v>
      </c>
      <c r="H70" s="521" t="s">
        <v>265</v>
      </c>
      <c r="I70" s="522" t="s">
        <v>266</v>
      </c>
      <c r="J70" s="53">
        <v>3</v>
      </c>
      <c r="K70" s="52">
        <v>0</v>
      </c>
      <c r="L70" s="52">
        <v>5</v>
      </c>
      <c r="M70" s="52">
        <v>0</v>
      </c>
      <c r="N70" s="52">
        <v>0</v>
      </c>
      <c r="O70" s="52">
        <v>0</v>
      </c>
      <c r="P70" s="33">
        <v>0</v>
      </c>
      <c r="Q70" s="53">
        <v>0</v>
      </c>
      <c r="R70" s="52">
        <v>7</v>
      </c>
      <c r="S70" s="54">
        <v>3</v>
      </c>
      <c r="T70" s="55">
        <f t="shared" si="0"/>
        <v>167.5</v>
      </c>
      <c r="U70" s="47">
        <v>22.5</v>
      </c>
      <c r="V70" s="56">
        <f t="shared" si="1"/>
        <v>0</v>
      </c>
      <c r="W70" s="56">
        <f t="shared" si="2"/>
        <v>14</v>
      </c>
      <c r="X70" s="57">
        <f t="shared" si="3"/>
        <v>4.5</v>
      </c>
      <c r="Y70" s="58">
        <f t="shared" si="4"/>
        <v>208.5</v>
      </c>
      <c r="Z70" s="59">
        <f t="shared" si="5"/>
        <v>209</v>
      </c>
    </row>
    <row r="71" spans="1:26" s="524" customFormat="1" x14ac:dyDescent="0.3">
      <c r="A71" s="520" t="s">
        <v>40</v>
      </c>
      <c r="B71" s="520" t="s">
        <v>224</v>
      </c>
      <c r="C71" s="520" t="s">
        <v>262</v>
      </c>
      <c r="D71" s="520">
        <v>168637</v>
      </c>
      <c r="E71" s="521" t="s">
        <v>263</v>
      </c>
      <c r="F71" s="520">
        <v>686981</v>
      </c>
      <c r="G71" s="521" t="s">
        <v>264</v>
      </c>
      <c r="H71" s="521" t="s">
        <v>267</v>
      </c>
      <c r="I71" s="522" t="s">
        <v>268</v>
      </c>
      <c r="J71" s="53">
        <v>2</v>
      </c>
      <c r="K71" s="52">
        <v>0</v>
      </c>
      <c r="L71" s="52">
        <v>4</v>
      </c>
      <c r="M71" s="52">
        <v>0</v>
      </c>
      <c r="N71" s="52">
        <v>0</v>
      </c>
      <c r="O71" s="52">
        <v>0</v>
      </c>
      <c r="P71" s="33">
        <v>0</v>
      </c>
      <c r="Q71" s="53">
        <v>0</v>
      </c>
      <c r="R71" s="52">
        <v>2</v>
      </c>
      <c r="S71" s="54">
        <v>4</v>
      </c>
      <c r="T71" s="55">
        <f t="shared" ref="T71:T132" si="6">$T$3*L71</f>
        <v>134</v>
      </c>
      <c r="U71" s="47">
        <v>0</v>
      </c>
      <c r="V71" s="56">
        <f t="shared" ref="V71:V132" si="7">$U$3*N71+$V$3*Q71</f>
        <v>0</v>
      </c>
      <c r="W71" s="56">
        <f t="shared" ref="W71:W132" si="8">$U$3*O71+$W$3*R71</f>
        <v>4</v>
      </c>
      <c r="X71" s="57">
        <f t="shared" ref="X71:X130" si="9">$X$3*P71+$V$3*S71</f>
        <v>6</v>
      </c>
      <c r="Y71" s="58">
        <f t="shared" ref="Y71:Y130" si="10">T71+U71+V71+W71+X71</f>
        <v>144</v>
      </c>
      <c r="Z71" s="59">
        <f t="shared" ref="Z71:Z132" si="11">ROUND(Y71,0)</f>
        <v>144</v>
      </c>
    </row>
    <row r="72" spans="1:26" s="524" customFormat="1" x14ac:dyDescent="0.3">
      <c r="A72" s="520" t="s">
        <v>40</v>
      </c>
      <c r="B72" s="520" t="s">
        <v>224</v>
      </c>
      <c r="C72" s="520" t="s">
        <v>269</v>
      </c>
      <c r="D72" s="520">
        <v>90000330</v>
      </c>
      <c r="E72" s="521" t="s">
        <v>270</v>
      </c>
      <c r="F72" s="520">
        <v>31792952</v>
      </c>
      <c r="G72" s="521" t="s">
        <v>271</v>
      </c>
      <c r="H72" s="521" t="s">
        <v>71</v>
      </c>
      <c r="I72" s="522" t="s">
        <v>164</v>
      </c>
      <c r="J72" s="53">
        <v>1</v>
      </c>
      <c r="K72" s="52">
        <v>0</v>
      </c>
      <c r="L72" s="52">
        <v>1</v>
      </c>
      <c r="M72" s="52">
        <v>0</v>
      </c>
      <c r="N72" s="52">
        <v>0</v>
      </c>
      <c r="O72" s="52">
        <v>0</v>
      </c>
      <c r="P72" s="33">
        <v>0</v>
      </c>
      <c r="Q72" s="53">
        <v>0</v>
      </c>
      <c r="R72" s="52">
        <v>2</v>
      </c>
      <c r="S72" s="54">
        <v>0</v>
      </c>
      <c r="T72" s="55">
        <f t="shared" si="6"/>
        <v>33.5</v>
      </c>
      <c r="U72" s="47">
        <v>0</v>
      </c>
      <c r="V72" s="56">
        <f t="shared" si="7"/>
        <v>0</v>
      </c>
      <c r="W72" s="56">
        <f t="shared" si="8"/>
        <v>4</v>
      </c>
      <c r="X72" s="57">
        <f t="shared" si="9"/>
        <v>0</v>
      </c>
      <c r="Y72" s="58">
        <f t="shared" si="10"/>
        <v>37.5</v>
      </c>
      <c r="Z72" s="59">
        <f t="shared" si="11"/>
        <v>38</v>
      </c>
    </row>
    <row r="73" spans="1:26" s="524" customFormat="1" x14ac:dyDescent="0.3">
      <c r="A73" s="520" t="s">
        <v>40</v>
      </c>
      <c r="B73" s="520" t="s">
        <v>224</v>
      </c>
      <c r="C73" s="520" t="s">
        <v>276</v>
      </c>
      <c r="D73" s="520">
        <v>35839236</v>
      </c>
      <c r="E73" s="521" t="s">
        <v>277</v>
      </c>
      <c r="F73" s="520">
        <v>30792975</v>
      </c>
      <c r="G73" s="521" t="s">
        <v>278</v>
      </c>
      <c r="H73" s="521" t="s">
        <v>53</v>
      </c>
      <c r="I73" s="522" t="s">
        <v>279</v>
      </c>
      <c r="J73" s="53">
        <v>1</v>
      </c>
      <c r="K73" s="52">
        <v>0</v>
      </c>
      <c r="L73" s="52">
        <v>1</v>
      </c>
      <c r="M73" s="52">
        <v>0</v>
      </c>
      <c r="N73" s="52">
        <v>0</v>
      </c>
      <c r="O73" s="52">
        <v>0</v>
      </c>
      <c r="P73" s="33">
        <v>0</v>
      </c>
      <c r="Q73" s="53">
        <v>0</v>
      </c>
      <c r="R73" s="52">
        <v>4</v>
      </c>
      <c r="S73" s="54">
        <v>0</v>
      </c>
      <c r="T73" s="55">
        <f t="shared" si="6"/>
        <v>33.5</v>
      </c>
      <c r="U73" s="47">
        <v>0</v>
      </c>
      <c r="V73" s="56">
        <f t="shared" si="7"/>
        <v>0</v>
      </c>
      <c r="W73" s="56">
        <f t="shared" si="8"/>
        <v>8</v>
      </c>
      <c r="X73" s="57">
        <f t="shared" si="9"/>
        <v>0</v>
      </c>
      <c r="Y73" s="58">
        <f t="shared" si="10"/>
        <v>41.5</v>
      </c>
      <c r="Z73" s="59">
        <f t="shared" si="11"/>
        <v>42</v>
      </c>
    </row>
    <row r="74" spans="1:26" s="524" customFormat="1" x14ac:dyDescent="0.3">
      <c r="A74" s="520" t="s">
        <v>40</v>
      </c>
      <c r="B74" s="520" t="s">
        <v>224</v>
      </c>
      <c r="C74" s="520" t="s">
        <v>284</v>
      </c>
      <c r="D74" s="520">
        <v>35893991</v>
      </c>
      <c r="E74" s="521" t="s">
        <v>285</v>
      </c>
      <c r="F74" s="520">
        <v>710212674</v>
      </c>
      <c r="G74" s="521" t="s">
        <v>1614</v>
      </c>
      <c r="H74" s="521" t="s">
        <v>58</v>
      </c>
      <c r="I74" s="522" t="s">
        <v>240</v>
      </c>
      <c r="J74" s="53">
        <v>2</v>
      </c>
      <c r="K74" s="52">
        <v>0</v>
      </c>
      <c r="L74" s="52">
        <v>3</v>
      </c>
      <c r="M74" s="52">
        <v>0</v>
      </c>
      <c r="N74" s="52">
        <v>0</v>
      </c>
      <c r="O74" s="52">
        <v>0</v>
      </c>
      <c r="P74" s="33">
        <v>0</v>
      </c>
      <c r="Q74" s="53">
        <v>0</v>
      </c>
      <c r="R74" s="52">
        <v>24</v>
      </c>
      <c r="S74" s="54">
        <v>1</v>
      </c>
      <c r="T74" s="55">
        <f t="shared" si="6"/>
        <v>100.5</v>
      </c>
      <c r="U74" s="47">
        <v>0</v>
      </c>
      <c r="V74" s="56">
        <f t="shared" si="7"/>
        <v>0</v>
      </c>
      <c r="W74" s="56">
        <f t="shared" si="8"/>
        <v>48</v>
      </c>
      <c r="X74" s="57">
        <f t="shared" si="9"/>
        <v>1.5</v>
      </c>
      <c r="Y74" s="58">
        <f t="shared" si="10"/>
        <v>150</v>
      </c>
      <c r="Z74" s="59">
        <f t="shared" si="11"/>
        <v>150</v>
      </c>
    </row>
    <row r="75" spans="1:26" s="524" customFormat="1" x14ac:dyDescent="0.3">
      <c r="A75" s="520" t="s">
        <v>40</v>
      </c>
      <c r="B75" s="520" t="s">
        <v>224</v>
      </c>
      <c r="C75" s="520" t="s">
        <v>287</v>
      </c>
      <c r="D75" s="520">
        <v>30851581</v>
      </c>
      <c r="E75" s="521" t="s">
        <v>288</v>
      </c>
      <c r="F75" s="520">
        <v>30797969</v>
      </c>
      <c r="G75" s="521" t="s">
        <v>289</v>
      </c>
      <c r="H75" s="521" t="s">
        <v>55</v>
      </c>
      <c r="I75" s="522" t="s">
        <v>290</v>
      </c>
      <c r="J75" s="53">
        <v>1</v>
      </c>
      <c r="K75" s="52">
        <v>0</v>
      </c>
      <c r="L75" s="52">
        <v>1</v>
      </c>
      <c r="M75" s="52">
        <v>0</v>
      </c>
      <c r="N75" s="52">
        <v>0</v>
      </c>
      <c r="O75" s="52">
        <v>0</v>
      </c>
      <c r="P75" s="33">
        <v>0</v>
      </c>
      <c r="Q75" s="53">
        <v>0</v>
      </c>
      <c r="R75" s="52">
        <v>2</v>
      </c>
      <c r="S75" s="54">
        <v>0</v>
      </c>
      <c r="T75" s="55">
        <f t="shared" si="6"/>
        <v>33.5</v>
      </c>
      <c r="U75" s="47">
        <v>0</v>
      </c>
      <c r="V75" s="56">
        <f t="shared" si="7"/>
        <v>0</v>
      </c>
      <c r="W75" s="56">
        <f t="shared" si="8"/>
        <v>4</v>
      </c>
      <c r="X75" s="57">
        <f t="shared" si="9"/>
        <v>0</v>
      </c>
      <c r="Y75" s="58">
        <f t="shared" si="10"/>
        <v>37.5</v>
      </c>
      <c r="Z75" s="59">
        <f t="shared" si="11"/>
        <v>38</v>
      </c>
    </row>
    <row r="76" spans="1:26" s="524" customFormat="1" x14ac:dyDescent="0.3">
      <c r="A76" s="520" t="s">
        <v>40</v>
      </c>
      <c r="B76" s="520" t="s">
        <v>224</v>
      </c>
      <c r="C76" s="520" t="s">
        <v>291</v>
      </c>
      <c r="D76" s="520">
        <v>35923890</v>
      </c>
      <c r="E76" s="521" t="s">
        <v>292</v>
      </c>
      <c r="F76" s="520">
        <v>30858321</v>
      </c>
      <c r="G76" s="521" t="s">
        <v>293</v>
      </c>
      <c r="H76" s="521" t="s">
        <v>53</v>
      </c>
      <c r="I76" s="522" t="s">
        <v>294</v>
      </c>
      <c r="J76" s="53">
        <v>3</v>
      </c>
      <c r="K76" s="52">
        <v>0</v>
      </c>
      <c r="L76" s="52">
        <v>5</v>
      </c>
      <c r="M76" s="52">
        <v>0</v>
      </c>
      <c r="N76" s="52">
        <v>0</v>
      </c>
      <c r="O76" s="52">
        <v>0</v>
      </c>
      <c r="P76" s="33">
        <v>0</v>
      </c>
      <c r="Q76" s="53">
        <v>0</v>
      </c>
      <c r="R76" s="52">
        <v>3</v>
      </c>
      <c r="S76" s="54">
        <v>4</v>
      </c>
      <c r="T76" s="55">
        <f t="shared" si="6"/>
        <v>167.5</v>
      </c>
      <c r="U76" s="47">
        <v>0</v>
      </c>
      <c r="V76" s="56">
        <f t="shared" si="7"/>
        <v>0</v>
      </c>
      <c r="W76" s="56">
        <f t="shared" si="8"/>
        <v>6</v>
      </c>
      <c r="X76" s="57">
        <f t="shared" si="9"/>
        <v>6</v>
      </c>
      <c r="Y76" s="58">
        <f t="shared" si="10"/>
        <v>179.5</v>
      </c>
      <c r="Z76" s="59">
        <f t="shared" si="11"/>
        <v>180</v>
      </c>
    </row>
    <row r="77" spans="1:26" s="524" customFormat="1" x14ac:dyDescent="0.3">
      <c r="A77" s="520" t="s">
        <v>40</v>
      </c>
      <c r="B77" s="520" t="s">
        <v>224</v>
      </c>
      <c r="C77" s="520" t="s">
        <v>295</v>
      </c>
      <c r="D77" s="520">
        <v>35870494</v>
      </c>
      <c r="E77" s="521" t="s">
        <v>296</v>
      </c>
      <c r="F77" s="520">
        <v>42254647</v>
      </c>
      <c r="G77" s="521" t="s">
        <v>297</v>
      </c>
      <c r="H77" s="521" t="s">
        <v>61</v>
      </c>
      <c r="I77" s="522" t="s">
        <v>113</v>
      </c>
      <c r="J77" s="53">
        <v>5</v>
      </c>
      <c r="K77" s="52">
        <v>0</v>
      </c>
      <c r="L77" s="52">
        <v>6</v>
      </c>
      <c r="M77" s="52">
        <v>0</v>
      </c>
      <c r="N77" s="52">
        <v>1</v>
      </c>
      <c r="O77" s="52">
        <v>0</v>
      </c>
      <c r="P77" s="33">
        <v>0</v>
      </c>
      <c r="Q77" s="53">
        <v>2</v>
      </c>
      <c r="R77" s="52">
        <v>6</v>
      </c>
      <c r="S77" s="54">
        <v>7</v>
      </c>
      <c r="T77" s="55">
        <f t="shared" si="6"/>
        <v>201</v>
      </c>
      <c r="U77" s="47">
        <v>0</v>
      </c>
      <c r="V77" s="56">
        <f t="shared" si="7"/>
        <v>16.5</v>
      </c>
      <c r="W77" s="56">
        <f t="shared" si="8"/>
        <v>12</v>
      </c>
      <c r="X77" s="57">
        <f t="shared" si="9"/>
        <v>10.5</v>
      </c>
      <c r="Y77" s="58">
        <f t="shared" si="10"/>
        <v>240</v>
      </c>
      <c r="Z77" s="59">
        <f t="shared" si="11"/>
        <v>240</v>
      </c>
    </row>
    <row r="78" spans="1:26" s="524" customFormat="1" x14ac:dyDescent="0.3">
      <c r="A78" s="520" t="s">
        <v>40</v>
      </c>
      <c r="B78" s="520" t="s">
        <v>224</v>
      </c>
      <c r="C78" s="520" t="s">
        <v>298</v>
      </c>
      <c r="D78" s="520">
        <v>35972181</v>
      </c>
      <c r="E78" s="521" t="s">
        <v>299</v>
      </c>
      <c r="F78" s="520">
        <v>681881</v>
      </c>
      <c r="G78" s="521" t="s">
        <v>300</v>
      </c>
      <c r="H78" s="521" t="s">
        <v>71</v>
      </c>
      <c r="I78" s="522" t="s">
        <v>301</v>
      </c>
      <c r="J78" s="53">
        <v>6</v>
      </c>
      <c r="K78" s="52">
        <v>0</v>
      </c>
      <c r="L78" s="52">
        <v>8</v>
      </c>
      <c r="M78" s="52">
        <v>0</v>
      </c>
      <c r="N78" s="52">
        <v>0</v>
      </c>
      <c r="O78" s="52">
        <v>0</v>
      </c>
      <c r="P78" s="33">
        <v>0</v>
      </c>
      <c r="Q78" s="53">
        <v>0</v>
      </c>
      <c r="R78" s="52">
        <v>10</v>
      </c>
      <c r="S78" s="54">
        <v>10</v>
      </c>
      <c r="T78" s="55">
        <f t="shared" si="6"/>
        <v>268</v>
      </c>
      <c r="U78" s="47">
        <v>0</v>
      </c>
      <c r="V78" s="56">
        <f t="shared" si="7"/>
        <v>0</v>
      </c>
      <c r="W78" s="56">
        <f t="shared" si="8"/>
        <v>20</v>
      </c>
      <c r="X78" s="57">
        <f t="shared" si="9"/>
        <v>15</v>
      </c>
      <c r="Y78" s="58">
        <f t="shared" si="10"/>
        <v>303</v>
      </c>
      <c r="Z78" s="59">
        <f t="shared" si="11"/>
        <v>303</v>
      </c>
    </row>
    <row r="79" spans="1:26" s="524" customFormat="1" x14ac:dyDescent="0.3">
      <c r="A79" s="520" t="s">
        <v>40</v>
      </c>
      <c r="B79" s="520" t="s">
        <v>224</v>
      </c>
      <c r="C79" s="520" t="s">
        <v>306</v>
      </c>
      <c r="D79" s="520">
        <v>90000241</v>
      </c>
      <c r="E79" s="521" t="s">
        <v>307</v>
      </c>
      <c r="F79" s="520">
        <v>30843201</v>
      </c>
      <c r="G79" s="521" t="s">
        <v>308</v>
      </c>
      <c r="H79" s="521" t="s">
        <v>61</v>
      </c>
      <c r="I79" s="522" t="s">
        <v>309</v>
      </c>
      <c r="J79" s="53">
        <v>3</v>
      </c>
      <c r="K79" s="52">
        <v>0</v>
      </c>
      <c r="L79" s="52">
        <v>4</v>
      </c>
      <c r="M79" s="52">
        <v>0</v>
      </c>
      <c r="N79" s="52">
        <v>0</v>
      </c>
      <c r="O79" s="52">
        <v>0</v>
      </c>
      <c r="P79" s="33">
        <v>0</v>
      </c>
      <c r="Q79" s="53">
        <v>0</v>
      </c>
      <c r="R79" s="52">
        <v>7</v>
      </c>
      <c r="S79" s="54">
        <v>1</v>
      </c>
      <c r="T79" s="55">
        <f t="shared" si="6"/>
        <v>134</v>
      </c>
      <c r="U79" s="47">
        <v>0</v>
      </c>
      <c r="V79" s="56">
        <f t="shared" si="7"/>
        <v>0</v>
      </c>
      <c r="W79" s="56">
        <f t="shared" si="8"/>
        <v>14</v>
      </c>
      <c r="X79" s="57">
        <f t="shared" si="9"/>
        <v>1.5</v>
      </c>
      <c r="Y79" s="58">
        <f t="shared" si="10"/>
        <v>149.5</v>
      </c>
      <c r="Z79" s="59">
        <f t="shared" si="11"/>
        <v>150</v>
      </c>
    </row>
    <row r="80" spans="1:26" s="524" customFormat="1" x14ac:dyDescent="0.3">
      <c r="A80" s="520" t="s">
        <v>40</v>
      </c>
      <c r="B80" s="520" t="s">
        <v>224</v>
      </c>
      <c r="C80" s="520" t="s">
        <v>316</v>
      </c>
      <c r="D80" s="520">
        <v>13999745</v>
      </c>
      <c r="E80" s="521" t="s">
        <v>317</v>
      </c>
      <c r="F80" s="520">
        <v>30804825</v>
      </c>
      <c r="G80" s="521" t="s">
        <v>318</v>
      </c>
      <c r="H80" s="521" t="s">
        <v>48</v>
      </c>
      <c r="I80" s="522" t="s">
        <v>319</v>
      </c>
      <c r="J80" s="53">
        <v>2</v>
      </c>
      <c r="K80" s="52">
        <v>0</v>
      </c>
      <c r="L80" s="52">
        <v>2</v>
      </c>
      <c r="M80" s="52">
        <v>0</v>
      </c>
      <c r="N80" s="52">
        <v>0</v>
      </c>
      <c r="O80" s="52">
        <v>0</v>
      </c>
      <c r="P80" s="33">
        <v>0</v>
      </c>
      <c r="Q80" s="53">
        <v>0</v>
      </c>
      <c r="R80" s="52">
        <v>1</v>
      </c>
      <c r="S80" s="54">
        <v>11</v>
      </c>
      <c r="T80" s="55">
        <f t="shared" si="6"/>
        <v>67</v>
      </c>
      <c r="U80" s="47">
        <v>0</v>
      </c>
      <c r="V80" s="56">
        <f t="shared" si="7"/>
        <v>0</v>
      </c>
      <c r="W80" s="56">
        <f t="shared" si="8"/>
        <v>2</v>
      </c>
      <c r="X80" s="57">
        <f t="shared" si="9"/>
        <v>16.5</v>
      </c>
      <c r="Y80" s="58">
        <f t="shared" si="10"/>
        <v>85.5</v>
      </c>
      <c r="Z80" s="59">
        <f t="shared" si="11"/>
        <v>86</v>
      </c>
    </row>
    <row r="81" spans="1:29" s="524" customFormat="1" x14ac:dyDescent="0.3">
      <c r="A81" s="520" t="s">
        <v>40</v>
      </c>
      <c r="B81" s="520" t="s">
        <v>224</v>
      </c>
      <c r="C81" s="520" t="s">
        <v>332</v>
      </c>
      <c r="D81" s="520">
        <v>90000303</v>
      </c>
      <c r="E81" s="521" t="s">
        <v>333</v>
      </c>
      <c r="F81" s="520">
        <v>30868645</v>
      </c>
      <c r="G81" s="521" t="s">
        <v>334</v>
      </c>
      <c r="H81" s="521" t="s">
        <v>71</v>
      </c>
      <c r="I81" s="522" t="s">
        <v>103</v>
      </c>
      <c r="J81" s="53">
        <v>1</v>
      </c>
      <c r="K81" s="52">
        <v>0</v>
      </c>
      <c r="L81" s="52">
        <v>2</v>
      </c>
      <c r="M81" s="52">
        <v>0</v>
      </c>
      <c r="N81" s="52">
        <v>0</v>
      </c>
      <c r="O81" s="52">
        <v>0</v>
      </c>
      <c r="P81" s="33">
        <v>0</v>
      </c>
      <c r="Q81" s="53">
        <v>0</v>
      </c>
      <c r="R81" s="52">
        <v>0</v>
      </c>
      <c r="S81" s="54">
        <v>4</v>
      </c>
      <c r="T81" s="55">
        <f t="shared" si="6"/>
        <v>67</v>
      </c>
      <c r="U81" s="47">
        <v>0</v>
      </c>
      <c r="V81" s="56">
        <f t="shared" si="7"/>
        <v>0</v>
      </c>
      <c r="W81" s="56">
        <f t="shared" si="8"/>
        <v>0</v>
      </c>
      <c r="X81" s="57">
        <f t="shared" si="9"/>
        <v>6</v>
      </c>
      <c r="Y81" s="58">
        <f t="shared" si="10"/>
        <v>73</v>
      </c>
      <c r="Z81" s="59">
        <f t="shared" si="11"/>
        <v>73</v>
      </c>
    </row>
    <row r="82" spans="1:29" s="524" customFormat="1" x14ac:dyDescent="0.3">
      <c r="A82" s="520" t="s">
        <v>40</v>
      </c>
      <c r="B82" s="520" t="s">
        <v>224</v>
      </c>
      <c r="C82" s="520" t="s">
        <v>335</v>
      </c>
      <c r="D82" s="520">
        <v>50073893</v>
      </c>
      <c r="E82" s="521" t="s">
        <v>336</v>
      </c>
      <c r="F82" s="520">
        <v>891657</v>
      </c>
      <c r="G82" s="521" t="s">
        <v>337</v>
      </c>
      <c r="H82" s="521" t="s">
        <v>338</v>
      </c>
      <c r="I82" s="522" t="s">
        <v>339</v>
      </c>
      <c r="J82" s="53">
        <v>3</v>
      </c>
      <c r="K82" s="52">
        <v>0</v>
      </c>
      <c r="L82" s="52">
        <v>3</v>
      </c>
      <c r="M82" s="52">
        <v>0</v>
      </c>
      <c r="N82" s="52">
        <v>0</v>
      </c>
      <c r="O82" s="52">
        <v>0</v>
      </c>
      <c r="P82" s="33">
        <v>0</v>
      </c>
      <c r="Q82" s="53">
        <v>0</v>
      </c>
      <c r="R82" s="52">
        <v>22</v>
      </c>
      <c r="S82" s="54">
        <v>0</v>
      </c>
      <c r="T82" s="55">
        <f t="shared" si="6"/>
        <v>100.5</v>
      </c>
      <c r="U82" s="47">
        <v>0</v>
      </c>
      <c r="V82" s="56">
        <f t="shared" si="7"/>
        <v>0</v>
      </c>
      <c r="W82" s="56">
        <f t="shared" si="8"/>
        <v>44</v>
      </c>
      <c r="X82" s="57">
        <f t="shared" si="9"/>
        <v>0</v>
      </c>
      <c r="Y82" s="58">
        <f t="shared" si="10"/>
        <v>144.5</v>
      </c>
      <c r="Z82" s="59">
        <f t="shared" si="11"/>
        <v>145</v>
      </c>
    </row>
    <row r="83" spans="1:29" s="524" customFormat="1" x14ac:dyDescent="0.3">
      <c r="A83" s="520" t="s">
        <v>40</v>
      </c>
      <c r="B83" s="520" t="s">
        <v>224</v>
      </c>
      <c r="C83" s="520" t="s">
        <v>340</v>
      </c>
      <c r="D83" s="520">
        <v>50922718</v>
      </c>
      <c r="E83" s="521" t="s">
        <v>341</v>
      </c>
      <c r="F83" s="520">
        <v>42182760</v>
      </c>
      <c r="G83" s="521" t="s">
        <v>342</v>
      </c>
      <c r="H83" s="521" t="s">
        <v>61</v>
      </c>
      <c r="I83" s="522" t="s">
        <v>327</v>
      </c>
      <c r="J83" s="53">
        <v>3</v>
      </c>
      <c r="K83" s="52">
        <v>1</v>
      </c>
      <c r="L83" s="52">
        <v>4</v>
      </c>
      <c r="M83" s="52">
        <v>1</v>
      </c>
      <c r="N83" s="52">
        <v>0</v>
      </c>
      <c r="O83" s="52">
        <v>0</v>
      </c>
      <c r="P83" s="33">
        <v>0</v>
      </c>
      <c r="Q83" s="53">
        <v>0</v>
      </c>
      <c r="R83" s="52">
        <v>8</v>
      </c>
      <c r="S83" s="54">
        <v>3</v>
      </c>
      <c r="T83" s="55">
        <f t="shared" si="6"/>
        <v>134</v>
      </c>
      <c r="U83" s="47">
        <v>0</v>
      </c>
      <c r="V83" s="56">
        <f t="shared" si="7"/>
        <v>0</v>
      </c>
      <c r="W83" s="56">
        <f t="shared" si="8"/>
        <v>16</v>
      </c>
      <c r="X83" s="57">
        <f t="shared" si="9"/>
        <v>4.5</v>
      </c>
      <c r="Y83" s="58">
        <f t="shared" si="10"/>
        <v>154.5</v>
      </c>
      <c r="Z83" s="59">
        <f t="shared" si="11"/>
        <v>155</v>
      </c>
    </row>
    <row r="84" spans="1:29" s="541" customFormat="1" x14ac:dyDescent="0.3">
      <c r="A84" s="525" t="s">
        <v>355</v>
      </c>
      <c r="B84" s="525" t="s">
        <v>41</v>
      </c>
      <c r="C84" s="525" t="s">
        <v>356</v>
      </c>
      <c r="D84" s="526">
        <v>54130531</v>
      </c>
      <c r="E84" s="527" t="s">
        <v>357</v>
      </c>
      <c r="F84" s="525">
        <v>158461</v>
      </c>
      <c r="G84" s="528" t="s">
        <v>63</v>
      </c>
      <c r="H84" s="528" t="s">
        <v>364</v>
      </c>
      <c r="I84" s="529" t="s">
        <v>366</v>
      </c>
      <c r="J84" s="530">
        <v>1</v>
      </c>
      <c r="K84" s="531">
        <v>0</v>
      </c>
      <c r="L84" s="531">
        <v>3</v>
      </c>
      <c r="M84" s="531">
        <v>0</v>
      </c>
      <c r="N84" s="531">
        <v>0</v>
      </c>
      <c r="O84" s="531">
        <v>1</v>
      </c>
      <c r="P84" s="532">
        <v>0</v>
      </c>
      <c r="Q84" s="530">
        <v>0</v>
      </c>
      <c r="R84" s="531">
        <v>3</v>
      </c>
      <c r="S84" s="533">
        <v>0</v>
      </c>
      <c r="T84" s="534">
        <f t="shared" si="6"/>
        <v>100.5</v>
      </c>
      <c r="U84" s="535">
        <v>32.5</v>
      </c>
      <c r="V84" s="536">
        <f t="shared" si="7"/>
        <v>0</v>
      </c>
      <c r="W84" s="536">
        <f t="shared" si="8"/>
        <v>19.5</v>
      </c>
      <c r="X84" s="537">
        <f t="shared" si="9"/>
        <v>0</v>
      </c>
      <c r="Y84" s="538">
        <f t="shared" si="10"/>
        <v>152.5</v>
      </c>
      <c r="Z84" s="539">
        <f t="shared" si="11"/>
        <v>153</v>
      </c>
      <c r="AA84" s="540"/>
    </row>
    <row r="85" spans="1:29" s="541" customFormat="1" x14ac:dyDescent="0.3">
      <c r="A85" s="525" t="s">
        <v>355</v>
      </c>
      <c r="B85" s="525" t="s">
        <v>41</v>
      </c>
      <c r="C85" s="525" t="s">
        <v>356</v>
      </c>
      <c r="D85" s="526">
        <v>54130531</v>
      </c>
      <c r="E85" s="527" t="s">
        <v>357</v>
      </c>
      <c r="F85" s="525">
        <v>51279177</v>
      </c>
      <c r="G85" s="528" t="s">
        <v>63</v>
      </c>
      <c r="H85" s="528" t="s">
        <v>188</v>
      </c>
      <c r="I85" s="529" t="s">
        <v>375</v>
      </c>
      <c r="J85" s="542">
        <v>1</v>
      </c>
      <c r="K85" s="543">
        <v>0</v>
      </c>
      <c r="L85" s="543">
        <v>2</v>
      </c>
      <c r="M85" s="543">
        <v>0</v>
      </c>
      <c r="N85" s="543">
        <v>0</v>
      </c>
      <c r="O85" s="543">
        <v>1</v>
      </c>
      <c r="P85" s="544">
        <v>0</v>
      </c>
      <c r="Q85" s="542">
        <v>0</v>
      </c>
      <c r="R85" s="543">
        <v>2</v>
      </c>
      <c r="S85" s="545">
        <v>0</v>
      </c>
      <c r="T85" s="534">
        <f t="shared" si="6"/>
        <v>67</v>
      </c>
      <c r="U85" s="535">
        <v>0</v>
      </c>
      <c r="V85" s="536">
        <f t="shared" si="7"/>
        <v>0</v>
      </c>
      <c r="W85" s="536">
        <f t="shared" si="8"/>
        <v>17.5</v>
      </c>
      <c r="X85" s="537">
        <f t="shared" si="9"/>
        <v>0</v>
      </c>
      <c r="Y85" s="538">
        <f t="shared" si="10"/>
        <v>84.5</v>
      </c>
      <c r="Z85" s="539">
        <f t="shared" si="11"/>
        <v>85</v>
      </c>
      <c r="AA85" s="540"/>
    </row>
    <row r="86" spans="1:29" s="541" customFormat="1" x14ac:dyDescent="0.3">
      <c r="A86" s="525" t="s">
        <v>355</v>
      </c>
      <c r="B86" s="525" t="s">
        <v>77</v>
      </c>
      <c r="C86" s="525" t="s">
        <v>378</v>
      </c>
      <c r="D86" s="526">
        <v>37836901</v>
      </c>
      <c r="E86" s="527" t="s">
        <v>379</v>
      </c>
      <c r="F86" s="525">
        <v>160130</v>
      </c>
      <c r="G86" s="528" t="s">
        <v>380</v>
      </c>
      <c r="H86" s="528" t="s">
        <v>358</v>
      </c>
      <c r="I86" s="546" t="s">
        <v>381</v>
      </c>
      <c r="J86" s="530">
        <v>1</v>
      </c>
      <c r="K86" s="531">
        <v>0</v>
      </c>
      <c r="L86" s="531">
        <v>1</v>
      </c>
      <c r="M86" s="531">
        <v>0</v>
      </c>
      <c r="N86" s="531">
        <v>0</v>
      </c>
      <c r="O86" s="531">
        <v>0</v>
      </c>
      <c r="P86" s="532">
        <v>0</v>
      </c>
      <c r="Q86" s="530">
        <v>0</v>
      </c>
      <c r="R86" s="531">
        <v>1</v>
      </c>
      <c r="S86" s="533">
        <v>2</v>
      </c>
      <c r="T86" s="534">
        <f t="shared" si="6"/>
        <v>33.5</v>
      </c>
      <c r="U86" s="535">
        <v>0</v>
      </c>
      <c r="V86" s="536">
        <f t="shared" si="7"/>
        <v>0</v>
      </c>
      <c r="W86" s="536">
        <f t="shared" si="8"/>
        <v>2</v>
      </c>
      <c r="X86" s="537">
        <f t="shared" si="9"/>
        <v>3</v>
      </c>
      <c r="Y86" s="538">
        <f t="shared" si="10"/>
        <v>38.5</v>
      </c>
      <c r="Z86" s="539">
        <f t="shared" si="11"/>
        <v>39</v>
      </c>
      <c r="AA86" s="540"/>
    </row>
    <row r="87" spans="1:29" s="541" customFormat="1" x14ac:dyDescent="0.3">
      <c r="A87" s="525" t="s">
        <v>355</v>
      </c>
      <c r="B87" s="525" t="s">
        <v>77</v>
      </c>
      <c r="C87" s="525" t="s">
        <v>378</v>
      </c>
      <c r="D87" s="526">
        <v>37836901</v>
      </c>
      <c r="E87" s="527" t="s">
        <v>379</v>
      </c>
      <c r="F87" s="525">
        <v>17050090</v>
      </c>
      <c r="G87" s="528" t="s">
        <v>382</v>
      </c>
      <c r="H87" s="528" t="s">
        <v>358</v>
      </c>
      <c r="I87" s="529" t="s">
        <v>383</v>
      </c>
      <c r="J87" s="530">
        <v>2</v>
      </c>
      <c r="K87" s="531">
        <v>0</v>
      </c>
      <c r="L87" s="531">
        <v>5</v>
      </c>
      <c r="M87" s="531">
        <v>0</v>
      </c>
      <c r="N87" s="531">
        <v>0</v>
      </c>
      <c r="O87" s="531">
        <v>2</v>
      </c>
      <c r="P87" s="532">
        <v>1</v>
      </c>
      <c r="Q87" s="530">
        <v>0</v>
      </c>
      <c r="R87" s="531">
        <v>6</v>
      </c>
      <c r="S87" s="533">
        <v>1</v>
      </c>
      <c r="T87" s="534">
        <f t="shared" si="6"/>
        <v>167.5</v>
      </c>
      <c r="U87" s="535">
        <v>0</v>
      </c>
      <c r="V87" s="536">
        <f t="shared" si="7"/>
        <v>0</v>
      </c>
      <c r="W87" s="536">
        <f t="shared" si="8"/>
        <v>39</v>
      </c>
      <c r="X87" s="537">
        <f t="shared" si="9"/>
        <v>28.5</v>
      </c>
      <c r="Y87" s="538">
        <f t="shared" si="10"/>
        <v>235</v>
      </c>
      <c r="Z87" s="539">
        <f t="shared" si="11"/>
        <v>235</v>
      </c>
      <c r="AA87" s="540"/>
    </row>
    <row r="88" spans="1:29" s="541" customFormat="1" x14ac:dyDescent="0.3">
      <c r="A88" s="525" t="s">
        <v>355</v>
      </c>
      <c r="B88" s="525" t="s">
        <v>77</v>
      </c>
      <c r="C88" s="525" t="s">
        <v>378</v>
      </c>
      <c r="D88" s="526">
        <v>37836901</v>
      </c>
      <c r="E88" s="527" t="s">
        <v>379</v>
      </c>
      <c r="F88" s="525">
        <v>53638549</v>
      </c>
      <c r="G88" s="528" t="s">
        <v>384</v>
      </c>
      <c r="H88" s="528" t="s">
        <v>358</v>
      </c>
      <c r="I88" s="529" t="s">
        <v>385</v>
      </c>
      <c r="J88" s="530">
        <v>2</v>
      </c>
      <c r="K88" s="531">
        <v>0</v>
      </c>
      <c r="L88" s="531">
        <v>3</v>
      </c>
      <c r="M88" s="531">
        <v>0</v>
      </c>
      <c r="N88" s="531">
        <v>0</v>
      </c>
      <c r="O88" s="531">
        <v>0</v>
      </c>
      <c r="P88" s="532">
        <v>0</v>
      </c>
      <c r="Q88" s="530">
        <v>0</v>
      </c>
      <c r="R88" s="531">
        <v>1</v>
      </c>
      <c r="S88" s="533">
        <v>29</v>
      </c>
      <c r="T88" s="534">
        <f t="shared" si="6"/>
        <v>100.5</v>
      </c>
      <c r="U88" s="535">
        <v>35.6</v>
      </c>
      <c r="V88" s="536">
        <f t="shared" si="7"/>
        <v>0</v>
      </c>
      <c r="W88" s="536">
        <f t="shared" si="8"/>
        <v>2</v>
      </c>
      <c r="X88" s="537">
        <f t="shared" si="9"/>
        <v>43.5</v>
      </c>
      <c r="Y88" s="538">
        <f t="shared" si="10"/>
        <v>181.6</v>
      </c>
      <c r="Z88" s="539">
        <f t="shared" si="11"/>
        <v>182</v>
      </c>
      <c r="AA88" s="540"/>
    </row>
    <row r="89" spans="1:29" s="541" customFormat="1" x14ac:dyDescent="0.3">
      <c r="A89" s="525" t="s">
        <v>355</v>
      </c>
      <c r="B89" s="525" t="s">
        <v>77</v>
      </c>
      <c r="C89" s="525" t="s">
        <v>378</v>
      </c>
      <c r="D89" s="526">
        <v>37836901</v>
      </c>
      <c r="E89" s="527" t="s">
        <v>379</v>
      </c>
      <c r="F89" s="525">
        <v>53638522</v>
      </c>
      <c r="G89" s="528" t="s">
        <v>63</v>
      </c>
      <c r="H89" s="528" t="s">
        <v>358</v>
      </c>
      <c r="I89" s="529" t="s">
        <v>359</v>
      </c>
      <c r="J89" s="530">
        <v>5</v>
      </c>
      <c r="K89" s="531">
        <v>0</v>
      </c>
      <c r="L89" s="531">
        <v>6</v>
      </c>
      <c r="M89" s="531">
        <v>0</v>
      </c>
      <c r="N89" s="531">
        <v>0</v>
      </c>
      <c r="O89" s="531">
        <v>0</v>
      </c>
      <c r="P89" s="532">
        <v>0</v>
      </c>
      <c r="Q89" s="530">
        <v>0</v>
      </c>
      <c r="R89" s="531">
        <v>11</v>
      </c>
      <c r="S89" s="533">
        <v>5</v>
      </c>
      <c r="T89" s="534">
        <f t="shared" si="6"/>
        <v>201</v>
      </c>
      <c r="U89" s="535">
        <v>0</v>
      </c>
      <c r="V89" s="536">
        <f t="shared" si="7"/>
        <v>0</v>
      </c>
      <c r="W89" s="536">
        <f t="shared" si="8"/>
        <v>22</v>
      </c>
      <c r="X89" s="537">
        <f t="shared" si="9"/>
        <v>7.5</v>
      </c>
      <c r="Y89" s="538">
        <f t="shared" si="10"/>
        <v>230.5</v>
      </c>
      <c r="Z89" s="539">
        <f t="shared" si="11"/>
        <v>231</v>
      </c>
      <c r="AA89" s="540"/>
      <c r="AC89" s="547"/>
    </row>
    <row r="90" spans="1:29" s="541" customFormat="1" x14ac:dyDescent="0.3">
      <c r="A90" s="525" t="s">
        <v>355</v>
      </c>
      <c r="B90" s="525" t="s">
        <v>77</v>
      </c>
      <c r="C90" s="525" t="s">
        <v>378</v>
      </c>
      <c r="D90" s="526">
        <v>37836901</v>
      </c>
      <c r="E90" s="527" t="s">
        <v>379</v>
      </c>
      <c r="F90" s="525">
        <v>891649</v>
      </c>
      <c r="G90" s="528" t="s">
        <v>386</v>
      </c>
      <c r="H90" s="528" t="s">
        <v>358</v>
      </c>
      <c r="I90" s="529" t="s">
        <v>387</v>
      </c>
      <c r="J90" s="530">
        <v>5</v>
      </c>
      <c r="K90" s="531">
        <v>0</v>
      </c>
      <c r="L90" s="531">
        <v>20</v>
      </c>
      <c r="M90" s="531">
        <v>0</v>
      </c>
      <c r="N90" s="531">
        <v>0</v>
      </c>
      <c r="O90" s="531">
        <v>2</v>
      </c>
      <c r="P90" s="532">
        <v>0</v>
      </c>
      <c r="Q90" s="530">
        <v>1</v>
      </c>
      <c r="R90" s="531">
        <v>56</v>
      </c>
      <c r="S90" s="533">
        <v>0</v>
      </c>
      <c r="T90" s="534">
        <f t="shared" si="6"/>
        <v>670</v>
      </c>
      <c r="U90" s="535">
        <v>0</v>
      </c>
      <c r="V90" s="536">
        <f t="shared" si="7"/>
        <v>1.5</v>
      </c>
      <c r="W90" s="536">
        <f t="shared" si="8"/>
        <v>139</v>
      </c>
      <c r="X90" s="537">
        <f t="shared" si="9"/>
        <v>0</v>
      </c>
      <c r="Y90" s="538">
        <f t="shared" si="10"/>
        <v>810.5</v>
      </c>
      <c r="Z90" s="539">
        <f t="shared" si="11"/>
        <v>811</v>
      </c>
      <c r="AA90" s="540"/>
    </row>
    <row r="91" spans="1:29" s="541" customFormat="1" x14ac:dyDescent="0.3">
      <c r="A91" s="525" t="s">
        <v>355</v>
      </c>
      <c r="B91" s="525" t="s">
        <v>77</v>
      </c>
      <c r="C91" s="525" t="s">
        <v>378</v>
      </c>
      <c r="D91" s="526">
        <v>37836901</v>
      </c>
      <c r="E91" s="527" t="s">
        <v>379</v>
      </c>
      <c r="F91" s="525">
        <v>17050103</v>
      </c>
      <c r="G91" s="528" t="s">
        <v>390</v>
      </c>
      <c r="H91" s="528" t="s">
        <v>259</v>
      </c>
      <c r="I91" s="529" t="s">
        <v>391</v>
      </c>
      <c r="J91" s="542">
        <v>3</v>
      </c>
      <c r="K91" s="543">
        <v>0</v>
      </c>
      <c r="L91" s="543">
        <v>4</v>
      </c>
      <c r="M91" s="543">
        <v>0</v>
      </c>
      <c r="N91" s="543">
        <v>1</v>
      </c>
      <c r="O91" s="543">
        <v>0</v>
      </c>
      <c r="P91" s="544">
        <v>0</v>
      </c>
      <c r="Q91" s="542">
        <v>1</v>
      </c>
      <c r="R91" s="543">
        <v>3</v>
      </c>
      <c r="S91" s="545">
        <v>2</v>
      </c>
      <c r="T91" s="534">
        <f t="shared" si="6"/>
        <v>134</v>
      </c>
      <c r="U91" s="535">
        <v>17.899999999999999</v>
      </c>
      <c r="V91" s="536">
        <f t="shared" si="7"/>
        <v>15</v>
      </c>
      <c r="W91" s="536">
        <f t="shared" si="8"/>
        <v>6</v>
      </c>
      <c r="X91" s="537">
        <f t="shared" si="9"/>
        <v>3</v>
      </c>
      <c r="Y91" s="538">
        <f t="shared" si="10"/>
        <v>175.9</v>
      </c>
      <c r="Z91" s="539">
        <f t="shared" si="11"/>
        <v>176</v>
      </c>
      <c r="AA91" s="540"/>
    </row>
    <row r="92" spans="1:29" s="541" customFormat="1" x14ac:dyDescent="0.3">
      <c r="A92" s="525" t="s">
        <v>355</v>
      </c>
      <c r="B92" s="525" t="s">
        <v>77</v>
      </c>
      <c r="C92" s="525" t="s">
        <v>378</v>
      </c>
      <c r="D92" s="526">
        <v>37836901</v>
      </c>
      <c r="E92" s="527" t="s">
        <v>379</v>
      </c>
      <c r="F92" s="525">
        <v>44351</v>
      </c>
      <c r="G92" s="528" t="s">
        <v>393</v>
      </c>
      <c r="H92" s="528" t="s">
        <v>394</v>
      </c>
      <c r="I92" s="529" t="s">
        <v>395</v>
      </c>
      <c r="J92" s="542">
        <v>3</v>
      </c>
      <c r="K92" s="543">
        <v>0</v>
      </c>
      <c r="L92" s="543">
        <v>4</v>
      </c>
      <c r="M92" s="543">
        <v>0</v>
      </c>
      <c r="N92" s="543">
        <v>0</v>
      </c>
      <c r="O92" s="543">
        <v>1</v>
      </c>
      <c r="P92" s="544">
        <v>1</v>
      </c>
      <c r="Q92" s="542">
        <v>0</v>
      </c>
      <c r="R92" s="543">
        <v>9</v>
      </c>
      <c r="S92" s="545">
        <v>6</v>
      </c>
      <c r="T92" s="534">
        <f t="shared" si="6"/>
        <v>134</v>
      </c>
      <c r="U92" s="535">
        <v>48.4</v>
      </c>
      <c r="V92" s="536">
        <f t="shared" si="7"/>
        <v>0</v>
      </c>
      <c r="W92" s="536">
        <f t="shared" si="8"/>
        <v>31.5</v>
      </c>
      <c r="X92" s="537">
        <f t="shared" si="9"/>
        <v>36</v>
      </c>
      <c r="Y92" s="538">
        <f t="shared" si="10"/>
        <v>249.9</v>
      </c>
      <c r="Z92" s="539">
        <f t="shared" si="11"/>
        <v>250</v>
      </c>
      <c r="AA92" s="548"/>
    </row>
    <row r="93" spans="1:29" s="541" customFormat="1" x14ac:dyDescent="0.3">
      <c r="A93" s="525" t="s">
        <v>355</v>
      </c>
      <c r="B93" s="525" t="s">
        <v>77</v>
      </c>
      <c r="C93" s="525" t="s">
        <v>378</v>
      </c>
      <c r="D93" s="526">
        <v>37836901</v>
      </c>
      <c r="E93" s="527" t="s">
        <v>379</v>
      </c>
      <c r="F93" s="525">
        <v>17050146</v>
      </c>
      <c r="G93" s="528" t="s">
        <v>396</v>
      </c>
      <c r="H93" s="528" t="s">
        <v>397</v>
      </c>
      <c r="I93" s="529" t="s">
        <v>398</v>
      </c>
      <c r="J93" s="530">
        <v>2</v>
      </c>
      <c r="K93" s="531">
        <v>0</v>
      </c>
      <c r="L93" s="531">
        <v>2</v>
      </c>
      <c r="M93" s="531">
        <v>0</v>
      </c>
      <c r="N93" s="531">
        <v>0</v>
      </c>
      <c r="O93" s="531">
        <v>0</v>
      </c>
      <c r="P93" s="532">
        <v>0</v>
      </c>
      <c r="Q93" s="530">
        <v>0</v>
      </c>
      <c r="R93" s="531">
        <v>2</v>
      </c>
      <c r="S93" s="533">
        <v>1</v>
      </c>
      <c r="T93" s="534">
        <f t="shared" si="6"/>
        <v>67</v>
      </c>
      <c r="U93" s="535">
        <v>26.8</v>
      </c>
      <c r="V93" s="536">
        <f t="shared" si="7"/>
        <v>0</v>
      </c>
      <c r="W93" s="536">
        <f t="shared" si="8"/>
        <v>4</v>
      </c>
      <c r="X93" s="537">
        <f t="shared" si="9"/>
        <v>1.5</v>
      </c>
      <c r="Y93" s="538">
        <f t="shared" si="10"/>
        <v>99.3</v>
      </c>
      <c r="Z93" s="539">
        <f t="shared" si="11"/>
        <v>99</v>
      </c>
      <c r="AA93" s="548"/>
    </row>
    <row r="94" spans="1:29" s="541" customFormat="1" x14ac:dyDescent="0.3">
      <c r="A94" s="525" t="s">
        <v>355</v>
      </c>
      <c r="B94" s="525" t="s">
        <v>77</v>
      </c>
      <c r="C94" s="525" t="s">
        <v>378</v>
      </c>
      <c r="D94" s="526">
        <v>37836901</v>
      </c>
      <c r="E94" s="527" t="s">
        <v>379</v>
      </c>
      <c r="F94" s="525">
        <v>351873</v>
      </c>
      <c r="G94" s="528" t="s">
        <v>400</v>
      </c>
      <c r="H94" s="528" t="s">
        <v>397</v>
      </c>
      <c r="I94" s="529" t="s">
        <v>401</v>
      </c>
      <c r="J94" s="530">
        <v>3</v>
      </c>
      <c r="K94" s="531">
        <v>0</v>
      </c>
      <c r="L94" s="531">
        <v>5</v>
      </c>
      <c r="M94" s="531">
        <v>0</v>
      </c>
      <c r="N94" s="531">
        <v>0</v>
      </c>
      <c r="O94" s="531">
        <v>0</v>
      </c>
      <c r="P94" s="532">
        <v>0</v>
      </c>
      <c r="Q94" s="530">
        <v>0</v>
      </c>
      <c r="R94" s="531">
        <v>10</v>
      </c>
      <c r="S94" s="533">
        <v>0</v>
      </c>
      <c r="T94" s="534">
        <f t="shared" si="6"/>
        <v>167.5</v>
      </c>
      <c r="U94" s="535">
        <v>0</v>
      </c>
      <c r="V94" s="536">
        <f t="shared" si="7"/>
        <v>0</v>
      </c>
      <c r="W94" s="536">
        <f t="shared" si="8"/>
        <v>20</v>
      </c>
      <c r="X94" s="537">
        <f t="shared" si="9"/>
        <v>0</v>
      </c>
      <c r="Y94" s="538">
        <f t="shared" si="10"/>
        <v>187.5</v>
      </c>
      <c r="Z94" s="539">
        <f t="shared" si="11"/>
        <v>188</v>
      </c>
      <c r="AA94" s="548"/>
    </row>
    <row r="95" spans="1:29" s="541" customFormat="1" x14ac:dyDescent="0.3">
      <c r="A95" s="525" t="s">
        <v>355</v>
      </c>
      <c r="B95" s="525" t="s">
        <v>77</v>
      </c>
      <c r="C95" s="525" t="s">
        <v>378</v>
      </c>
      <c r="D95" s="526">
        <v>37836901</v>
      </c>
      <c r="E95" s="527" t="s">
        <v>379</v>
      </c>
      <c r="F95" s="525">
        <v>158984</v>
      </c>
      <c r="G95" s="528" t="s">
        <v>386</v>
      </c>
      <c r="H95" s="528" t="s">
        <v>397</v>
      </c>
      <c r="I95" s="529" t="s">
        <v>402</v>
      </c>
      <c r="J95" s="530">
        <v>4</v>
      </c>
      <c r="K95" s="531">
        <v>0</v>
      </c>
      <c r="L95" s="531">
        <v>5</v>
      </c>
      <c r="M95" s="531">
        <v>0</v>
      </c>
      <c r="N95" s="531">
        <v>0</v>
      </c>
      <c r="O95" s="531">
        <v>0</v>
      </c>
      <c r="P95" s="532">
        <v>0</v>
      </c>
      <c r="Q95" s="530">
        <v>0</v>
      </c>
      <c r="R95" s="531">
        <v>9</v>
      </c>
      <c r="S95" s="533">
        <v>1</v>
      </c>
      <c r="T95" s="534">
        <f t="shared" si="6"/>
        <v>167.5</v>
      </c>
      <c r="U95" s="535">
        <v>13.9</v>
      </c>
      <c r="V95" s="536">
        <f t="shared" si="7"/>
        <v>0</v>
      </c>
      <c r="W95" s="536">
        <f t="shared" si="8"/>
        <v>18</v>
      </c>
      <c r="X95" s="537">
        <f t="shared" si="9"/>
        <v>1.5</v>
      </c>
      <c r="Y95" s="538">
        <f t="shared" si="10"/>
        <v>200.9</v>
      </c>
      <c r="Z95" s="539">
        <f t="shared" si="11"/>
        <v>201</v>
      </c>
      <c r="AA95" s="548"/>
    </row>
    <row r="96" spans="1:29" s="541" customFormat="1" x14ac:dyDescent="0.3">
      <c r="A96" s="549" t="s">
        <v>355</v>
      </c>
      <c r="B96" s="549" t="s">
        <v>77</v>
      </c>
      <c r="C96" s="549" t="s">
        <v>378</v>
      </c>
      <c r="D96" s="526">
        <v>37836901</v>
      </c>
      <c r="E96" s="527" t="s">
        <v>379</v>
      </c>
      <c r="F96" s="549">
        <v>400238</v>
      </c>
      <c r="G96" s="528" t="s">
        <v>126</v>
      </c>
      <c r="H96" s="528" t="s">
        <v>404</v>
      </c>
      <c r="I96" s="529" t="s">
        <v>406</v>
      </c>
      <c r="J96" s="542">
        <v>1</v>
      </c>
      <c r="K96" s="543">
        <v>0</v>
      </c>
      <c r="L96" s="543">
        <v>2</v>
      </c>
      <c r="M96" s="543">
        <v>0</v>
      </c>
      <c r="N96" s="543">
        <v>0</v>
      </c>
      <c r="O96" s="543">
        <v>2</v>
      </c>
      <c r="P96" s="544">
        <v>0</v>
      </c>
      <c r="Q96" s="542">
        <v>0</v>
      </c>
      <c r="R96" s="543">
        <v>2</v>
      </c>
      <c r="S96" s="545">
        <v>0</v>
      </c>
      <c r="T96" s="534">
        <f t="shared" si="6"/>
        <v>67</v>
      </c>
      <c r="U96" s="535">
        <v>15</v>
      </c>
      <c r="V96" s="536">
        <f t="shared" si="7"/>
        <v>0</v>
      </c>
      <c r="W96" s="536">
        <f t="shared" si="8"/>
        <v>31</v>
      </c>
      <c r="X96" s="537">
        <f t="shared" si="9"/>
        <v>0</v>
      </c>
      <c r="Y96" s="538">
        <f t="shared" si="10"/>
        <v>113</v>
      </c>
      <c r="Z96" s="539">
        <f t="shared" si="11"/>
        <v>113</v>
      </c>
      <c r="AA96" s="548"/>
    </row>
    <row r="97" spans="1:27" s="541" customFormat="1" x14ac:dyDescent="0.3">
      <c r="A97" s="525" t="s">
        <v>355</v>
      </c>
      <c r="B97" s="525" t="s">
        <v>77</v>
      </c>
      <c r="C97" s="525" t="s">
        <v>378</v>
      </c>
      <c r="D97" s="526">
        <v>37836901</v>
      </c>
      <c r="E97" s="527" t="s">
        <v>379</v>
      </c>
      <c r="F97" s="525">
        <v>160164</v>
      </c>
      <c r="G97" s="528" t="s">
        <v>407</v>
      </c>
      <c r="H97" s="528" t="s">
        <v>364</v>
      </c>
      <c r="I97" s="529" t="s">
        <v>408</v>
      </c>
      <c r="J97" s="542">
        <v>6</v>
      </c>
      <c r="K97" s="543">
        <v>0</v>
      </c>
      <c r="L97" s="543">
        <v>9</v>
      </c>
      <c r="M97" s="543">
        <v>0</v>
      </c>
      <c r="N97" s="543">
        <v>0</v>
      </c>
      <c r="O97" s="543">
        <v>0</v>
      </c>
      <c r="P97" s="544">
        <v>0</v>
      </c>
      <c r="Q97" s="542">
        <v>0</v>
      </c>
      <c r="R97" s="543">
        <v>13</v>
      </c>
      <c r="S97" s="545">
        <v>12</v>
      </c>
      <c r="T97" s="534">
        <f t="shared" si="6"/>
        <v>301.5</v>
      </c>
      <c r="U97" s="535">
        <v>71.05</v>
      </c>
      <c r="V97" s="536">
        <f t="shared" si="7"/>
        <v>0</v>
      </c>
      <c r="W97" s="536">
        <f t="shared" si="8"/>
        <v>26</v>
      </c>
      <c r="X97" s="537">
        <f t="shared" si="9"/>
        <v>18</v>
      </c>
      <c r="Y97" s="538">
        <f t="shared" si="10"/>
        <v>416.55</v>
      </c>
      <c r="Z97" s="539">
        <f t="shared" si="11"/>
        <v>417</v>
      </c>
      <c r="AA97" s="548"/>
    </row>
    <row r="98" spans="1:27" s="541" customFormat="1" x14ac:dyDescent="0.3">
      <c r="A98" s="525" t="s">
        <v>355</v>
      </c>
      <c r="B98" s="525" t="s">
        <v>77</v>
      </c>
      <c r="C98" s="525" t="s">
        <v>378</v>
      </c>
      <c r="D98" s="526">
        <v>37836901</v>
      </c>
      <c r="E98" s="527" t="s">
        <v>379</v>
      </c>
      <c r="F98" s="525">
        <v>17050324</v>
      </c>
      <c r="G98" s="528" t="s">
        <v>112</v>
      </c>
      <c r="H98" s="528" t="s">
        <v>364</v>
      </c>
      <c r="I98" s="529" t="s">
        <v>410</v>
      </c>
      <c r="J98" s="542">
        <v>3</v>
      </c>
      <c r="K98" s="543">
        <v>0</v>
      </c>
      <c r="L98" s="543">
        <v>3</v>
      </c>
      <c r="M98" s="543">
        <v>0</v>
      </c>
      <c r="N98" s="543">
        <v>0</v>
      </c>
      <c r="O98" s="543">
        <v>0</v>
      </c>
      <c r="P98" s="544">
        <v>0</v>
      </c>
      <c r="Q98" s="542">
        <v>0</v>
      </c>
      <c r="R98" s="543">
        <v>3</v>
      </c>
      <c r="S98" s="545">
        <v>8</v>
      </c>
      <c r="T98" s="534">
        <f t="shared" si="6"/>
        <v>100.5</v>
      </c>
      <c r="U98" s="535">
        <v>33.4</v>
      </c>
      <c r="V98" s="536">
        <f t="shared" si="7"/>
        <v>0</v>
      </c>
      <c r="W98" s="536">
        <f t="shared" si="8"/>
        <v>6</v>
      </c>
      <c r="X98" s="537">
        <f t="shared" si="9"/>
        <v>12</v>
      </c>
      <c r="Y98" s="538">
        <f t="shared" si="10"/>
        <v>151.9</v>
      </c>
      <c r="Z98" s="539">
        <f t="shared" si="11"/>
        <v>152</v>
      </c>
      <c r="AA98" s="550"/>
    </row>
    <row r="99" spans="1:27" s="541" customFormat="1" x14ac:dyDescent="0.3">
      <c r="A99" s="525" t="s">
        <v>355</v>
      </c>
      <c r="B99" s="525" t="s">
        <v>77</v>
      </c>
      <c r="C99" s="525" t="s">
        <v>378</v>
      </c>
      <c r="D99" s="526">
        <v>37836901</v>
      </c>
      <c r="E99" s="527" t="s">
        <v>379</v>
      </c>
      <c r="F99" s="525">
        <v>160318</v>
      </c>
      <c r="G99" s="528" t="s">
        <v>411</v>
      </c>
      <c r="H99" s="528" t="s">
        <v>367</v>
      </c>
      <c r="I99" s="529" t="s">
        <v>412</v>
      </c>
      <c r="J99" s="542">
        <v>1</v>
      </c>
      <c r="K99" s="543">
        <v>0</v>
      </c>
      <c r="L99" s="543">
        <v>1</v>
      </c>
      <c r="M99" s="543">
        <v>0</v>
      </c>
      <c r="N99" s="543">
        <v>0</v>
      </c>
      <c r="O99" s="543">
        <v>0</v>
      </c>
      <c r="P99" s="544">
        <v>0</v>
      </c>
      <c r="Q99" s="542">
        <v>0</v>
      </c>
      <c r="R99" s="543">
        <v>1</v>
      </c>
      <c r="S99" s="545">
        <v>0</v>
      </c>
      <c r="T99" s="534">
        <f t="shared" si="6"/>
        <v>33.5</v>
      </c>
      <c r="U99" s="535">
        <v>0</v>
      </c>
      <c r="V99" s="536">
        <f t="shared" si="7"/>
        <v>0</v>
      </c>
      <c r="W99" s="536">
        <f t="shared" si="8"/>
        <v>2</v>
      </c>
      <c r="X99" s="537">
        <f t="shared" si="9"/>
        <v>0</v>
      </c>
      <c r="Y99" s="538">
        <f t="shared" si="10"/>
        <v>35.5</v>
      </c>
      <c r="Z99" s="539">
        <f t="shared" si="11"/>
        <v>36</v>
      </c>
      <c r="AA99" s="551"/>
    </row>
    <row r="100" spans="1:27" s="541" customFormat="1" x14ac:dyDescent="0.3">
      <c r="A100" s="525" t="s">
        <v>355</v>
      </c>
      <c r="B100" s="525" t="s">
        <v>77</v>
      </c>
      <c r="C100" s="525" t="s">
        <v>378</v>
      </c>
      <c r="D100" s="526">
        <v>37836901</v>
      </c>
      <c r="E100" s="527" t="s">
        <v>379</v>
      </c>
      <c r="F100" s="525">
        <v>162019</v>
      </c>
      <c r="G100" s="528" t="s">
        <v>413</v>
      </c>
      <c r="H100" s="528" t="s">
        <v>367</v>
      </c>
      <c r="I100" s="529" t="s">
        <v>414</v>
      </c>
      <c r="J100" s="542">
        <v>3</v>
      </c>
      <c r="K100" s="543">
        <v>0</v>
      </c>
      <c r="L100" s="543">
        <v>3</v>
      </c>
      <c r="M100" s="543">
        <v>0</v>
      </c>
      <c r="N100" s="543">
        <v>0</v>
      </c>
      <c r="O100" s="543">
        <v>0</v>
      </c>
      <c r="P100" s="544">
        <v>0</v>
      </c>
      <c r="Q100" s="542">
        <v>0</v>
      </c>
      <c r="R100" s="543">
        <v>17</v>
      </c>
      <c r="S100" s="545">
        <v>8</v>
      </c>
      <c r="T100" s="534">
        <f t="shared" si="6"/>
        <v>100.5</v>
      </c>
      <c r="U100" s="535">
        <v>33.200000000000003</v>
      </c>
      <c r="V100" s="536">
        <f t="shared" si="7"/>
        <v>0</v>
      </c>
      <c r="W100" s="536">
        <f t="shared" si="8"/>
        <v>34</v>
      </c>
      <c r="X100" s="537">
        <f t="shared" si="9"/>
        <v>12</v>
      </c>
      <c r="Y100" s="538">
        <f t="shared" si="10"/>
        <v>179.7</v>
      </c>
      <c r="Z100" s="539">
        <f t="shared" si="11"/>
        <v>180</v>
      </c>
      <c r="AA100" s="551"/>
    </row>
    <row r="101" spans="1:27" s="541" customFormat="1" x14ac:dyDescent="0.3">
      <c r="A101" s="525" t="s">
        <v>355</v>
      </c>
      <c r="B101" s="525" t="s">
        <v>77</v>
      </c>
      <c r="C101" s="525" t="s">
        <v>378</v>
      </c>
      <c r="D101" s="526">
        <v>37836901</v>
      </c>
      <c r="E101" s="527" t="s">
        <v>379</v>
      </c>
      <c r="F101" s="525">
        <v>654302</v>
      </c>
      <c r="G101" s="528" t="s">
        <v>400</v>
      </c>
      <c r="H101" s="528" t="s">
        <v>367</v>
      </c>
      <c r="I101" s="529" t="s">
        <v>415</v>
      </c>
      <c r="J101" s="542">
        <v>2</v>
      </c>
      <c r="K101" s="543">
        <v>0</v>
      </c>
      <c r="L101" s="543">
        <v>2</v>
      </c>
      <c r="M101" s="543">
        <v>0</v>
      </c>
      <c r="N101" s="543">
        <v>0</v>
      </c>
      <c r="O101" s="543">
        <v>0</v>
      </c>
      <c r="P101" s="544">
        <v>0</v>
      </c>
      <c r="Q101" s="542">
        <v>0</v>
      </c>
      <c r="R101" s="543">
        <v>1</v>
      </c>
      <c r="S101" s="545">
        <v>1</v>
      </c>
      <c r="T101" s="534">
        <f t="shared" si="6"/>
        <v>67</v>
      </c>
      <c r="U101" s="535">
        <v>8.3000000000000007</v>
      </c>
      <c r="V101" s="536">
        <f t="shared" si="7"/>
        <v>0</v>
      </c>
      <c r="W101" s="536">
        <f t="shared" si="8"/>
        <v>2</v>
      </c>
      <c r="X101" s="537">
        <f t="shared" si="9"/>
        <v>1.5</v>
      </c>
      <c r="Y101" s="538">
        <f t="shared" si="10"/>
        <v>78.8</v>
      </c>
      <c r="Z101" s="539">
        <f t="shared" si="11"/>
        <v>79</v>
      </c>
      <c r="AA101" s="551"/>
    </row>
    <row r="102" spans="1:27" s="541" customFormat="1" x14ac:dyDescent="0.3">
      <c r="A102" s="525" t="s">
        <v>355</v>
      </c>
      <c r="B102" s="525" t="s">
        <v>77</v>
      </c>
      <c r="C102" s="525" t="s">
        <v>378</v>
      </c>
      <c r="D102" s="526">
        <v>37836901</v>
      </c>
      <c r="E102" s="527" t="s">
        <v>379</v>
      </c>
      <c r="F102" s="525">
        <v>891568</v>
      </c>
      <c r="G102" s="528" t="s">
        <v>112</v>
      </c>
      <c r="H102" s="528" t="s">
        <v>367</v>
      </c>
      <c r="I102" s="529" t="s">
        <v>416</v>
      </c>
      <c r="J102" s="530">
        <v>2</v>
      </c>
      <c r="K102" s="531">
        <v>0</v>
      </c>
      <c r="L102" s="531">
        <v>3</v>
      </c>
      <c r="M102" s="531">
        <v>0</v>
      </c>
      <c r="N102" s="531">
        <v>0</v>
      </c>
      <c r="O102" s="531">
        <v>0</v>
      </c>
      <c r="P102" s="532">
        <v>0</v>
      </c>
      <c r="Q102" s="530">
        <v>0</v>
      </c>
      <c r="R102" s="531">
        <v>6</v>
      </c>
      <c r="S102" s="533">
        <v>9</v>
      </c>
      <c r="T102" s="534">
        <f t="shared" si="6"/>
        <v>100.5</v>
      </c>
      <c r="U102" s="535">
        <v>0</v>
      </c>
      <c r="V102" s="536">
        <f t="shared" si="7"/>
        <v>0</v>
      </c>
      <c r="W102" s="536">
        <f t="shared" si="8"/>
        <v>12</v>
      </c>
      <c r="X102" s="537">
        <f t="shared" si="9"/>
        <v>13.5</v>
      </c>
      <c r="Y102" s="538">
        <f t="shared" si="10"/>
        <v>126</v>
      </c>
      <c r="Z102" s="539">
        <f t="shared" si="11"/>
        <v>126</v>
      </c>
      <c r="AA102" s="551"/>
    </row>
    <row r="103" spans="1:27" s="541" customFormat="1" x14ac:dyDescent="0.3">
      <c r="A103" s="525" t="s">
        <v>355</v>
      </c>
      <c r="B103" s="525" t="s">
        <v>77</v>
      </c>
      <c r="C103" s="525" t="s">
        <v>378</v>
      </c>
      <c r="D103" s="526">
        <v>37836901</v>
      </c>
      <c r="E103" s="527" t="s">
        <v>379</v>
      </c>
      <c r="F103" s="525">
        <v>36092479</v>
      </c>
      <c r="G103" s="528" t="s">
        <v>420</v>
      </c>
      <c r="H103" s="528" t="s">
        <v>369</v>
      </c>
      <c r="I103" s="529" t="s">
        <v>421</v>
      </c>
      <c r="J103" s="530">
        <v>4</v>
      </c>
      <c r="K103" s="531">
        <v>0</v>
      </c>
      <c r="L103" s="531">
        <v>4</v>
      </c>
      <c r="M103" s="531">
        <v>0</v>
      </c>
      <c r="N103" s="531">
        <v>0</v>
      </c>
      <c r="O103" s="531">
        <v>0</v>
      </c>
      <c r="P103" s="532">
        <v>0</v>
      </c>
      <c r="Q103" s="530">
        <v>0</v>
      </c>
      <c r="R103" s="531">
        <v>10</v>
      </c>
      <c r="S103" s="533">
        <v>1</v>
      </c>
      <c r="T103" s="534">
        <f t="shared" si="6"/>
        <v>134</v>
      </c>
      <c r="U103" s="535">
        <v>13.8</v>
      </c>
      <c r="V103" s="536">
        <f t="shared" si="7"/>
        <v>0</v>
      </c>
      <c r="W103" s="536">
        <f t="shared" si="8"/>
        <v>20</v>
      </c>
      <c r="X103" s="537">
        <f t="shared" si="9"/>
        <v>1.5</v>
      </c>
      <c r="Y103" s="538">
        <f t="shared" si="10"/>
        <v>169.3</v>
      </c>
      <c r="Z103" s="539">
        <f t="shared" si="11"/>
        <v>169</v>
      </c>
      <c r="AA103" s="551"/>
    </row>
    <row r="104" spans="1:27" s="541" customFormat="1" x14ac:dyDescent="0.3">
      <c r="A104" s="525" t="s">
        <v>355</v>
      </c>
      <c r="B104" s="525" t="s">
        <v>77</v>
      </c>
      <c r="C104" s="525" t="s">
        <v>378</v>
      </c>
      <c r="D104" s="526">
        <v>37836901</v>
      </c>
      <c r="E104" s="527" t="s">
        <v>379</v>
      </c>
      <c r="F104" s="525">
        <v>160342</v>
      </c>
      <c r="G104" s="528" t="s">
        <v>92</v>
      </c>
      <c r="H104" s="528" t="s">
        <v>371</v>
      </c>
      <c r="I104" s="529" t="s">
        <v>422</v>
      </c>
      <c r="J104" s="530">
        <v>1</v>
      </c>
      <c r="K104" s="531">
        <v>0</v>
      </c>
      <c r="L104" s="531">
        <v>1</v>
      </c>
      <c r="M104" s="531">
        <v>0</v>
      </c>
      <c r="N104" s="531">
        <v>0</v>
      </c>
      <c r="O104" s="531">
        <v>0</v>
      </c>
      <c r="P104" s="532">
        <v>0</v>
      </c>
      <c r="Q104" s="530">
        <v>0</v>
      </c>
      <c r="R104" s="531">
        <v>3</v>
      </c>
      <c r="S104" s="533">
        <v>0</v>
      </c>
      <c r="T104" s="534">
        <f t="shared" si="6"/>
        <v>33.5</v>
      </c>
      <c r="U104" s="535">
        <v>0</v>
      </c>
      <c r="V104" s="536">
        <f t="shared" si="7"/>
        <v>0</v>
      </c>
      <c r="W104" s="536">
        <f t="shared" si="8"/>
        <v>6</v>
      </c>
      <c r="X104" s="537">
        <f t="shared" si="9"/>
        <v>0</v>
      </c>
      <c r="Y104" s="538">
        <f t="shared" si="10"/>
        <v>39.5</v>
      </c>
      <c r="Z104" s="539">
        <f t="shared" si="11"/>
        <v>40</v>
      </c>
      <c r="AA104" s="551"/>
    </row>
    <row r="105" spans="1:27" s="541" customFormat="1" x14ac:dyDescent="0.3">
      <c r="A105" s="549" t="s">
        <v>355</v>
      </c>
      <c r="B105" s="549" t="s">
        <v>77</v>
      </c>
      <c r="C105" s="549" t="s">
        <v>378</v>
      </c>
      <c r="D105" s="526">
        <v>37836901</v>
      </c>
      <c r="E105" s="527" t="s">
        <v>379</v>
      </c>
      <c r="F105" s="549">
        <v>400220</v>
      </c>
      <c r="G105" s="528" t="s">
        <v>126</v>
      </c>
      <c r="H105" s="528" t="s">
        <v>371</v>
      </c>
      <c r="I105" s="529" t="s">
        <v>423</v>
      </c>
      <c r="J105" s="530">
        <v>4</v>
      </c>
      <c r="K105" s="531">
        <v>0</v>
      </c>
      <c r="L105" s="531">
        <v>5</v>
      </c>
      <c r="M105" s="531">
        <v>0</v>
      </c>
      <c r="N105" s="531">
        <v>1</v>
      </c>
      <c r="O105" s="531">
        <v>0</v>
      </c>
      <c r="P105" s="532">
        <v>0</v>
      </c>
      <c r="Q105" s="530">
        <v>0</v>
      </c>
      <c r="R105" s="531">
        <v>7</v>
      </c>
      <c r="S105" s="533">
        <v>0</v>
      </c>
      <c r="T105" s="534">
        <f t="shared" si="6"/>
        <v>167.5</v>
      </c>
      <c r="U105" s="535">
        <v>0</v>
      </c>
      <c r="V105" s="536">
        <f t="shared" si="7"/>
        <v>13.5</v>
      </c>
      <c r="W105" s="536">
        <f t="shared" si="8"/>
        <v>14</v>
      </c>
      <c r="X105" s="537">
        <f t="shared" si="9"/>
        <v>0</v>
      </c>
      <c r="Y105" s="538">
        <f t="shared" si="10"/>
        <v>195</v>
      </c>
      <c r="Z105" s="539">
        <f t="shared" si="11"/>
        <v>195</v>
      </c>
      <c r="AA105" s="551"/>
    </row>
    <row r="106" spans="1:27" s="541" customFormat="1" x14ac:dyDescent="0.3">
      <c r="A106" s="525" t="s">
        <v>355</v>
      </c>
      <c r="B106" s="525" t="s">
        <v>77</v>
      </c>
      <c r="C106" s="525" t="s">
        <v>378</v>
      </c>
      <c r="D106" s="526">
        <v>37836901</v>
      </c>
      <c r="E106" s="527" t="s">
        <v>379</v>
      </c>
      <c r="F106" s="525">
        <v>351997</v>
      </c>
      <c r="G106" s="528" t="s">
        <v>424</v>
      </c>
      <c r="H106" s="528" t="s">
        <v>371</v>
      </c>
      <c r="I106" s="529" t="s">
        <v>425</v>
      </c>
      <c r="J106" s="530">
        <v>3</v>
      </c>
      <c r="K106" s="531">
        <v>0</v>
      </c>
      <c r="L106" s="531">
        <v>3</v>
      </c>
      <c r="M106" s="531">
        <v>0</v>
      </c>
      <c r="N106" s="531">
        <v>0</v>
      </c>
      <c r="O106" s="531">
        <v>0</v>
      </c>
      <c r="P106" s="532">
        <v>0</v>
      </c>
      <c r="Q106" s="530">
        <v>5</v>
      </c>
      <c r="R106" s="531">
        <v>6</v>
      </c>
      <c r="S106" s="533">
        <v>9</v>
      </c>
      <c r="T106" s="534">
        <f t="shared" si="6"/>
        <v>100.5</v>
      </c>
      <c r="U106" s="535">
        <v>0</v>
      </c>
      <c r="V106" s="536">
        <f t="shared" si="7"/>
        <v>7.5</v>
      </c>
      <c r="W106" s="536">
        <f t="shared" si="8"/>
        <v>12</v>
      </c>
      <c r="X106" s="537">
        <f t="shared" si="9"/>
        <v>13.5</v>
      </c>
      <c r="Y106" s="538">
        <f t="shared" si="10"/>
        <v>133.5</v>
      </c>
      <c r="Z106" s="539">
        <f t="shared" si="11"/>
        <v>134</v>
      </c>
      <c r="AA106" s="551"/>
    </row>
    <row r="107" spans="1:27" s="541" customFormat="1" x14ac:dyDescent="0.3">
      <c r="A107" s="525" t="s">
        <v>355</v>
      </c>
      <c r="B107" s="525" t="s">
        <v>77</v>
      </c>
      <c r="C107" s="525" t="s">
        <v>378</v>
      </c>
      <c r="D107" s="526">
        <v>37836901</v>
      </c>
      <c r="E107" s="527" t="s">
        <v>379</v>
      </c>
      <c r="F107" s="525">
        <v>17050456</v>
      </c>
      <c r="G107" s="528" t="s">
        <v>99</v>
      </c>
      <c r="H107" s="528" t="s">
        <v>426</v>
      </c>
      <c r="I107" s="529" t="s">
        <v>427</v>
      </c>
      <c r="J107" s="530">
        <v>3</v>
      </c>
      <c r="K107" s="531">
        <v>0</v>
      </c>
      <c r="L107" s="531">
        <v>5</v>
      </c>
      <c r="M107" s="531">
        <v>0</v>
      </c>
      <c r="N107" s="531">
        <v>0</v>
      </c>
      <c r="O107" s="531">
        <v>0</v>
      </c>
      <c r="P107" s="532">
        <v>0</v>
      </c>
      <c r="Q107" s="530">
        <v>3</v>
      </c>
      <c r="R107" s="531">
        <v>3</v>
      </c>
      <c r="S107" s="533">
        <v>2</v>
      </c>
      <c r="T107" s="534">
        <f t="shared" si="6"/>
        <v>167.5</v>
      </c>
      <c r="U107" s="535">
        <v>4.8</v>
      </c>
      <c r="V107" s="536">
        <f t="shared" si="7"/>
        <v>4.5</v>
      </c>
      <c r="W107" s="536">
        <f t="shared" si="8"/>
        <v>6</v>
      </c>
      <c r="X107" s="537">
        <f t="shared" si="9"/>
        <v>3</v>
      </c>
      <c r="Y107" s="538">
        <f t="shared" si="10"/>
        <v>185.8</v>
      </c>
      <c r="Z107" s="539">
        <f t="shared" si="11"/>
        <v>186</v>
      </c>
      <c r="AA107" s="551"/>
    </row>
    <row r="108" spans="1:27" s="541" customFormat="1" x14ac:dyDescent="0.3">
      <c r="A108" s="525" t="s">
        <v>355</v>
      </c>
      <c r="B108" s="525" t="s">
        <v>77</v>
      </c>
      <c r="C108" s="525" t="s">
        <v>378</v>
      </c>
      <c r="D108" s="526">
        <v>37836901</v>
      </c>
      <c r="E108" s="527" t="s">
        <v>379</v>
      </c>
      <c r="F108" s="525">
        <v>53638611</v>
      </c>
      <c r="G108" s="528" t="s">
        <v>63</v>
      </c>
      <c r="H108" s="528" t="s">
        <v>428</v>
      </c>
      <c r="I108" s="529" t="s">
        <v>429</v>
      </c>
      <c r="J108" s="530">
        <v>8</v>
      </c>
      <c r="K108" s="531">
        <v>0</v>
      </c>
      <c r="L108" s="531">
        <v>12</v>
      </c>
      <c r="M108" s="531">
        <v>0</v>
      </c>
      <c r="N108" s="531">
        <v>0</v>
      </c>
      <c r="O108" s="531">
        <v>0</v>
      </c>
      <c r="P108" s="532">
        <v>0</v>
      </c>
      <c r="Q108" s="530">
        <v>2</v>
      </c>
      <c r="R108" s="531">
        <v>27</v>
      </c>
      <c r="S108" s="533">
        <v>20</v>
      </c>
      <c r="T108" s="534">
        <f t="shared" si="6"/>
        <v>402</v>
      </c>
      <c r="U108" s="535">
        <v>66</v>
      </c>
      <c r="V108" s="536">
        <f t="shared" si="7"/>
        <v>3</v>
      </c>
      <c r="W108" s="536">
        <f t="shared" si="8"/>
        <v>54</v>
      </c>
      <c r="X108" s="537">
        <f t="shared" si="9"/>
        <v>30</v>
      </c>
      <c r="Y108" s="538">
        <f t="shared" si="10"/>
        <v>555</v>
      </c>
      <c r="Z108" s="539">
        <f t="shared" si="11"/>
        <v>555</v>
      </c>
      <c r="AA108" s="551"/>
    </row>
    <row r="109" spans="1:27" s="541" customFormat="1" x14ac:dyDescent="0.3">
      <c r="A109" s="525" t="s">
        <v>355</v>
      </c>
      <c r="B109" s="525" t="s">
        <v>77</v>
      </c>
      <c r="C109" s="525" t="s">
        <v>378</v>
      </c>
      <c r="D109" s="526">
        <v>37836901</v>
      </c>
      <c r="E109" s="527" t="s">
        <v>379</v>
      </c>
      <c r="F109" s="525">
        <v>160369</v>
      </c>
      <c r="G109" s="528" t="s">
        <v>430</v>
      </c>
      <c r="H109" s="528" t="s">
        <v>431</v>
      </c>
      <c r="I109" s="529" t="s">
        <v>432</v>
      </c>
      <c r="J109" s="530">
        <v>2</v>
      </c>
      <c r="K109" s="531">
        <v>0</v>
      </c>
      <c r="L109" s="531">
        <v>2</v>
      </c>
      <c r="M109" s="531">
        <v>0</v>
      </c>
      <c r="N109" s="531">
        <v>0</v>
      </c>
      <c r="O109" s="531">
        <v>0</v>
      </c>
      <c r="P109" s="532">
        <v>0</v>
      </c>
      <c r="Q109" s="530">
        <v>0</v>
      </c>
      <c r="R109" s="531">
        <v>2</v>
      </c>
      <c r="S109" s="533">
        <v>0</v>
      </c>
      <c r="T109" s="534">
        <f t="shared" si="6"/>
        <v>67</v>
      </c>
      <c r="U109" s="535">
        <v>0</v>
      </c>
      <c r="V109" s="536">
        <f t="shared" si="7"/>
        <v>0</v>
      </c>
      <c r="W109" s="536">
        <f t="shared" si="8"/>
        <v>4</v>
      </c>
      <c r="X109" s="537">
        <f t="shared" si="9"/>
        <v>0</v>
      </c>
      <c r="Y109" s="538">
        <f t="shared" si="10"/>
        <v>71</v>
      </c>
      <c r="Z109" s="539">
        <f t="shared" si="11"/>
        <v>71</v>
      </c>
    </row>
    <row r="110" spans="1:27" s="541" customFormat="1" x14ac:dyDescent="0.3">
      <c r="A110" s="525" t="s">
        <v>355</v>
      </c>
      <c r="B110" s="525" t="s">
        <v>77</v>
      </c>
      <c r="C110" s="525" t="s">
        <v>378</v>
      </c>
      <c r="D110" s="526">
        <v>37836901</v>
      </c>
      <c r="E110" s="527" t="s">
        <v>379</v>
      </c>
      <c r="F110" s="525">
        <v>893137</v>
      </c>
      <c r="G110" s="528" t="s">
        <v>433</v>
      </c>
      <c r="H110" s="528" t="s">
        <v>431</v>
      </c>
      <c r="I110" s="529" t="s">
        <v>434</v>
      </c>
      <c r="J110" s="530">
        <v>5</v>
      </c>
      <c r="K110" s="531">
        <v>0</v>
      </c>
      <c r="L110" s="531">
        <v>10</v>
      </c>
      <c r="M110" s="531">
        <v>0</v>
      </c>
      <c r="N110" s="531">
        <v>0</v>
      </c>
      <c r="O110" s="531">
        <v>2</v>
      </c>
      <c r="P110" s="532">
        <v>0</v>
      </c>
      <c r="Q110" s="530">
        <v>0</v>
      </c>
      <c r="R110" s="531">
        <v>21</v>
      </c>
      <c r="S110" s="533">
        <v>8</v>
      </c>
      <c r="T110" s="534">
        <f t="shared" si="6"/>
        <v>335</v>
      </c>
      <c r="U110" s="535">
        <v>0</v>
      </c>
      <c r="V110" s="536">
        <f t="shared" si="7"/>
        <v>0</v>
      </c>
      <c r="W110" s="536">
        <f t="shared" si="8"/>
        <v>69</v>
      </c>
      <c r="X110" s="537">
        <f t="shared" si="9"/>
        <v>12</v>
      </c>
      <c r="Y110" s="538">
        <f t="shared" si="10"/>
        <v>416</v>
      </c>
      <c r="Z110" s="539">
        <f t="shared" si="11"/>
        <v>416</v>
      </c>
    </row>
    <row r="111" spans="1:27" s="541" customFormat="1" x14ac:dyDescent="0.3">
      <c r="A111" s="525" t="s">
        <v>355</v>
      </c>
      <c r="B111" s="525" t="s">
        <v>77</v>
      </c>
      <c r="C111" s="525" t="s">
        <v>378</v>
      </c>
      <c r="D111" s="526">
        <v>37836901</v>
      </c>
      <c r="E111" s="527" t="s">
        <v>379</v>
      </c>
      <c r="F111" s="525">
        <v>607347</v>
      </c>
      <c r="G111" s="528" t="s">
        <v>97</v>
      </c>
      <c r="H111" s="528" t="s">
        <v>431</v>
      </c>
      <c r="I111" s="529" t="s">
        <v>435</v>
      </c>
      <c r="J111" s="530">
        <v>4</v>
      </c>
      <c r="K111" s="531">
        <v>0</v>
      </c>
      <c r="L111" s="531">
        <v>6</v>
      </c>
      <c r="M111" s="531">
        <v>0</v>
      </c>
      <c r="N111" s="531">
        <v>0</v>
      </c>
      <c r="O111" s="531">
        <v>0</v>
      </c>
      <c r="P111" s="532">
        <v>0</v>
      </c>
      <c r="Q111" s="530">
        <v>2</v>
      </c>
      <c r="R111" s="531">
        <v>6</v>
      </c>
      <c r="S111" s="533">
        <v>0</v>
      </c>
      <c r="T111" s="534">
        <f t="shared" si="6"/>
        <v>201</v>
      </c>
      <c r="U111" s="535">
        <v>245.7</v>
      </c>
      <c r="V111" s="536">
        <f t="shared" si="7"/>
        <v>3</v>
      </c>
      <c r="W111" s="536">
        <f t="shared" si="8"/>
        <v>12</v>
      </c>
      <c r="X111" s="537">
        <f t="shared" si="9"/>
        <v>0</v>
      </c>
      <c r="Y111" s="538">
        <f t="shared" si="10"/>
        <v>461.7</v>
      </c>
      <c r="Z111" s="539">
        <f t="shared" si="11"/>
        <v>462</v>
      </c>
    </row>
    <row r="112" spans="1:27" s="541" customFormat="1" x14ac:dyDescent="0.3">
      <c r="A112" s="525" t="s">
        <v>355</v>
      </c>
      <c r="B112" s="525" t="s">
        <v>77</v>
      </c>
      <c r="C112" s="525" t="s">
        <v>378</v>
      </c>
      <c r="D112" s="526">
        <v>37836901</v>
      </c>
      <c r="E112" s="527" t="s">
        <v>379</v>
      </c>
      <c r="F112" s="525">
        <v>160466</v>
      </c>
      <c r="G112" s="528" t="s">
        <v>436</v>
      </c>
      <c r="H112" s="528" t="s">
        <v>188</v>
      </c>
      <c r="I112" s="529" t="s">
        <v>437</v>
      </c>
      <c r="J112" s="530">
        <v>6</v>
      </c>
      <c r="K112" s="531">
        <v>0</v>
      </c>
      <c r="L112" s="531">
        <v>12</v>
      </c>
      <c r="M112" s="531">
        <v>0</v>
      </c>
      <c r="N112" s="531">
        <v>0</v>
      </c>
      <c r="O112" s="531">
        <v>0</v>
      </c>
      <c r="P112" s="532">
        <v>0</v>
      </c>
      <c r="Q112" s="530">
        <v>0</v>
      </c>
      <c r="R112" s="531">
        <v>7</v>
      </c>
      <c r="S112" s="533">
        <v>8</v>
      </c>
      <c r="T112" s="534">
        <f t="shared" si="6"/>
        <v>402</v>
      </c>
      <c r="U112" s="535">
        <v>0</v>
      </c>
      <c r="V112" s="536">
        <f t="shared" si="7"/>
        <v>0</v>
      </c>
      <c r="W112" s="536">
        <f t="shared" si="8"/>
        <v>14</v>
      </c>
      <c r="X112" s="537">
        <f t="shared" si="9"/>
        <v>12</v>
      </c>
      <c r="Y112" s="538">
        <f t="shared" si="10"/>
        <v>428</v>
      </c>
      <c r="Z112" s="539">
        <f t="shared" si="11"/>
        <v>428</v>
      </c>
    </row>
    <row r="113" spans="1:26" s="541" customFormat="1" x14ac:dyDescent="0.3">
      <c r="A113" s="525" t="s">
        <v>355</v>
      </c>
      <c r="B113" s="525" t="s">
        <v>77</v>
      </c>
      <c r="C113" s="525" t="s">
        <v>378</v>
      </c>
      <c r="D113" s="526">
        <v>37836901</v>
      </c>
      <c r="E113" s="527" t="s">
        <v>379</v>
      </c>
      <c r="F113" s="525">
        <v>162001</v>
      </c>
      <c r="G113" s="528" t="s">
        <v>126</v>
      </c>
      <c r="H113" s="528" t="s">
        <v>188</v>
      </c>
      <c r="I113" s="529" t="s">
        <v>438</v>
      </c>
      <c r="J113" s="530">
        <v>2</v>
      </c>
      <c r="K113" s="531">
        <v>0</v>
      </c>
      <c r="L113" s="531">
        <v>3</v>
      </c>
      <c r="M113" s="531">
        <v>0</v>
      </c>
      <c r="N113" s="531">
        <v>0</v>
      </c>
      <c r="O113" s="531">
        <v>0</v>
      </c>
      <c r="P113" s="532">
        <v>0</v>
      </c>
      <c r="Q113" s="530">
        <v>0</v>
      </c>
      <c r="R113" s="531">
        <v>2</v>
      </c>
      <c r="S113" s="533">
        <v>2</v>
      </c>
      <c r="T113" s="534">
        <f t="shared" si="6"/>
        <v>100.5</v>
      </c>
      <c r="U113" s="535">
        <v>0</v>
      </c>
      <c r="V113" s="536">
        <f t="shared" si="7"/>
        <v>0</v>
      </c>
      <c r="W113" s="536">
        <f t="shared" si="8"/>
        <v>4</v>
      </c>
      <c r="X113" s="537">
        <f t="shared" si="9"/>
        <v>3</v>
      </c>
      <c r="Y113" s="538">
        <f t="shared" si="10"/>
        <v>107.5</v>
      </c>
      <c r="Z113" s="539">
        <f t="shared" si="11"/>
        <v>108</v>
      </c>
    </row>
    <row r="114" spans="1:26" s="541" customFormat="1" x14ac:dyDescent="0.3">
      <c r="A114" s="525" t="s">
        <v>355</v>
      </c>
      <c r="B114" s="525" t="s">
        <v>77</v>
      </c>
      <c r="C114" s="525" t="s">
        <v>378</v>
      </c>
      <c r="D114" s="526">
        <v>37836901</v>
      </c>
      <c r="E114" s="527" t="s">
        <v>379</v>
      </c>
      <c r="F114" s="525">
        <v>17053676</v>
      </c>
      <c r="G114" s="528" t="s">
        <v>440</v>
      </c>
      <c r="H114" s="528" t="s">
        <v>188</v>
      </c>
      <c r="I114" s="529" t="s">
        <v>441</v>
      </c>
      <c r="J114" s="530">
        <v>4</v>
      </c>
      <c r="K114" s="531">
        <v>0</v>
      </c>
      <c r="L114" s="531">
        <v>5</v>
      </c>
      <c r="M114" s="531">
        <v>0</v>
      </c>
      <c r="N114" s="531">
        <v>0</v>
      </c>
      <c r="O114" s="531">
        <v>0</v>
      </c>
      <c r="P114" s="532">
        <v>0</v>
      </c>
      <c r="Q114" s="530">
        <v>0</v>
      </c>
      <c r="R114" s="531">
        <v>15</v>
      </c>
      <c r="S114" s="533">
        <v>11</v>
      </c>
      <c r="T114" s="534">
        <f t="shared" si="6"/>
        <v>167.5</v>
      </c>
      <c r="U114" s="535">
        <v>24.9</v>
      </c>
      <c r="V114" s="536">
        <f t="shared" si="7"/>
        <v>0</v>
      </c>
      <c r="W114" s="536">
        <f t="shared" si="8"/>
        <v>30</v>
      </c>
      <c r="X114" s="537">
        <f t="shared" si="9"/>
        <v>16.5</v>
      </c>
      <c r="Y114" s="538">
        <f t="shared" si="10"/>
        <v>238.9</v>
      </c>
      <c r="Z114" s="539">
        <f t="shared" si="11"/>
        <v>239</v>
      </c>
    </row>
    <row r="115" spans="1:26" s="541" customFormat="1" x14ac:dyDescent="0.3">
      <c r="A115" s="525" t="s">
        <v>355</v>
      </c>
      <c r="B115" s="525" t="s">
        <v>77</v>
      </c>
      <c r="C115" s="525" t="s">
        <v>378</v>
      </c>
      <c r="D115" s="526">
        <v>37836901</v>
      </c>
      <c r="E115" s="527" t="s">
        <v>379</v>
      </c>
      <c r="F115" s="525">
        <v>17055385</v>
      </c>
      <c r="G115" s="528" t="s">
        <v>99</v>
      </c>
      <c r="H115" s="528" t="s">
        <v>188</v>
      </c>
      <c r="I115" s="529" t="s">
        <v>442</v>
      </c>
      <c r="J115" s="530">
        <v>6</v>
      </c>
      <c r="K115" s="531">
        <v>0</v>
      </c>
      <c r="L115" s="531">
        <v>6</v>
      </c>
      <c r="M115" s="531">
        <v>0</v>
      </c>
      <c r="N115" s="531">
        <v>0</v>
      </c>
      <c r="O115" s="531">
        <v>0</v>
      </c>
      <c r="P115" s="532">
        <v>0</v>
      </c>
      <c r="Q115" s="530">
        <v>0</v>
      </c>
      <c r="R115" s="531">
        <v>26</v>
      </c>
      <c r="S115" s="533">
        <v>8</v>
      </c>
      <c r="T115" s="534">
        <f t="shared" si="6"/>
        <v>201</v>
      </c>
      <c r="U115" s="535">
        <v>63.85</v>
      </c>
      <c r="V115" s="536">
        <f t="shared" si="7"/>
        <v>0</v>
      </c>
      <c r="W115" s="536">
        <f t="shared" si="8"/>
        <v>52</v>
      </c>
      <c r="X115" s="537">
        <f t="shared" si="9"/>
        <v>12</v>
      </c>
      <c r="Y115" s="538">
        <f t="shared" si="10"/>
        <v>328.85</v>
      </c>
      <c r="Z115" s="539">
        <f t="shared" si="11"/>
        <v>329</v>
      </c>
    </row>
    <row r="116" spans="1:26" s="541" customFormat="1" x14ac:dyDescent="0.3">
      <c r="A116" s="525" t="s">
        <v>355</v>
      </c>
      <c r="B116" s="525" t="s">
        <v>77</v>
      </c>
      <c r="C116" s="525" t="s">
        <v>378</v>
      </c>
      <c r="D116" s="526">
        <v>37836901</v>
      </c>
      <c r="E116" s="527" t="s">
        <v>379</v>
      </c>
      <c r="F116" s="525">
        <v>893412</v>
      </c>
      <c r="G116" s="528" t="s">
        <v>400</v>
      </c>
      <c r="H116" s="528" t="s">
        <v>188</v>
      </c>
      <c r="I116" s="529" t="s">
        <v>443</v>
      </c>
      <c r="J116" s="530">
        <v>4</v>
      </c>
      <c r="K116" s="531">
        <v>0</v>
      </c>
      <c r="L116" s="531">
        <v>4</v>
      </c>
      <c r="M116" s="531">
        <v>0</v>
      </c>
      <c r="N116" s="531">
        <v>0</v>
      </c>
      <c r="O116" s="531">
        <v>0</v>
      </c>
      <c r="P116" s="532">
        <v>0</v>
      </c>
      <c r="Q116" s="530">
        <v>0</v>
      </c>
      <c r="R116" s="531">
        <v>12</v>
      </c>
      <c r="S116" s="533">
        <v>4</v>
      </c>
      <c r="T116" s="534">
        <f t="shared" si="6"/>
        <v>134</v>
      </c>
      <c r="U116" s="535">
        <v>15.6</v>
      </c>
      <c r="V116" s="536">
        <f t="shared" si="7"/>
        <v>0</v>
      </c>
      <c r="W116" s="536">
        <f t="shared" si="8"/>
        <v>24</v>
      </c>
      <c r="X116" s="537">
        <f t="shared" si="9"/>
        <v>6</v>
      </c>
      <c r="Y116" s="538">
        <f t="shared" si="10"/>
        <v>179.6</v>
      </c>
      <c r="Z116" s="539">
        <f t="shared" si="11"/>
        <v>180</v>
      </c>
    </row>
    <row r="117" spans="1:26" s="541" customFormat="1" x14ac:dyDescent="0.3">
      <c r="A117" s="525" t="s">
        <v>355</v>
      </c>
      <c r="B117" s="525" t="s">
        <v>77</v>
      </c>
      <c r="C117" s="525" t="s">
        <v>378</v>
      </c>
      <c r="D117" s="526">
        <v>37836901</v>
      </c>
      <c r="E117" s="527" t="s">
        <v>379</v>
      </c>
      <c r="F117" s="525">
        <v>162451</v>
      </c>
      <c r="G117" s="528" t="s">
        <v>444</v>
      </c>
      <c r="H117" s="528" t="s">
        <v>188</v>
      </c>
      <c r="I117" s="529" t="s">
        <v>445</v>
      </c>
      <c r="J117" s="530">
        <v>2</v>
      </c>
      <c r="K117" s="531">
        <v>0</v>
      </c>
      <c r="L117" s="531">
        <v>2</v>
      </c>
      <c r="M117" s="531">
        <v>0</v>
      </c>
      <c r="N117" s="531">
        <v>0</v>
      </c>
      <c r="O117" s="531">
        <v>0</v>
      </c>
      <c r="P117" s="532">
        <v>0</v>
      </c>
      <c r="Q117" s="530">
        <v>0</v>
      </c>
      <c r="R117" s="531">
        <v>4</v>
      </c>
      <c r="S117" s="533">
        <v>0</v>
      </c>
      <c r="T117" s="534">
        <f t="shared" si="6"/>
        <v>67</v>
      </c>
      <c r="U117" s="535">
        <v>36.35</v>
      </c>
      <c r="V117" s="536">
        <f t="shared" si="7"/>
        <v>0</v>
      </c>
      <c r="W117" s="536">
        <f t="shared" si="8"/>
        <v>8</v>
      </c>
      <c r="X117" s="537">
        <f t="shared" si="9"/>
        <v>0</v>
      </c>
      <c r="Y117" s="538">
        <f t="shared" si="10"/>
        <v>111.35</v>
      </c>
      <c r="Z117" s="539">
        <f t="shared" si="11"/>
        <v>111</v>
      </c>
    </row>
    <row r="118" spans="1:26" s="541" customFormat="1" x14ac:dyDescent="0.3">
      <c r="A118" s="525" t="s">
        <v>355</v>
      </c>
      <c r="B118" s="525" t="s">
        <v>77</v>
      </c>
      <c r="C118" s="525" t="s">
        <v>378</v>
      </c>
      <c r="D118" s="526">
        <v>37836901</v>
      </c>
      <c r="E118" s="527" t="s">
        <v>379</v>
      </c>
      <c r="F118" s="525">
        <v>491861</v>
      </c>
      <c r="G118" s="528" t="s">
        <v>141</v>
      </c>
      <c r="H118" s="528" t="s">
        <v>188</v>
      </c>
      <c r="I118" s="529" t="s">
        <v>446</v>
      </c>
      <c r="J118" s="530">
        <v>4</v>
      </c>
      <c r="K118" s="531">
        <v>0</v>
      </c>
      <c r="L118" s="531">
        <v>5</v>
      </c>
      <c r="M118" s="531">
        <v>0</v>
      </c>
      <c r="N118" s="531">
        <v>0</v>
      </c>
      <c r="O118" s="531">
        <v>0</v>
      </c>
      <c r="P118" s="532">
        <v>0</v>
      </c>
      <c r="Q118" s="530">
        <v>0</v>
      </c>
      <c r="R118" s="531">
        <v>6</v>
      </c>
      <c r="S118" s="533">
        <v>7</v>
      </c>
      <c r="T118" s="534">
        <f t="shared" si="6"/>
        <v>167.5</v>
      </c>
      <c r="U118" s="535">
        <v>0</v>
      </c>
      <c r="V118" s="536">
        <f t="shared" si="7"/>
        <v>0</v>
      </c>
      <c r="W118" s="536">
        <f t="shared" si="8"/>
        <v>12</v>
      </c>
      <c r="X118" s="537">
        <f t="shared" si="9"/>
        <v>10.5</v>
      </c>
      <c r="Y118" s="538">
        <f t="shared" si="10"/>
        <v>190</v>
      </c>
      <c r="Z118" s="539">
        <f t="shared" si="11"/>
        <v>190</v>
      </c>
    </row>
    <row r="119" spans="1:26" s="541" customFormat="1" x14ac:dyDescent="0.3">
      <c r="A119" s="525" t="s">
        <v>355</v>
      </c>
      <c r="B119" s="525" t="s">
        <v>77</v>
      </c>
      <c r="C119" s="525" t="s">
        <v>378</v>
      </c>
      <c r="D119" s="526">
        <v>37836901</v>
      </c>
      <c r="E119" s="527" t="s">
        <v>379</v>
      </c>
      <c r="F119" s="525">
        <v>399817</v>
      </c>
      <c r="G119" s="528" t="s">
        <v>447</v>
      </c>
      <c r="H119" s="528" t="s">
        <v>188</v>
      </c>
      <c r="I119" s="529" t="s">
        <v>448</v>
      </c>
      <c r="J119" s="530">
        <v>3</v>
      </c>
      <c r="K119" s="531">
        <v>0</v>
      </c>
      <c r="L119" s="531">
        <v>5</v>
      </c>
      <c r="M119" s="531">
        <v>0</v>
      </c>
      <c r="N119" s="531">
        <v>0</v>
      </c>
      <c r="O119" s="531">
        <v>0</v>
      </c>
      <c r="P119" s="532">
        <v>0</v>
      </c>
      <c r="Q119" s="530">
        <v>0</v>
      </c>
      <c r="R119" s="531">
        <v>3</v>
      </c>
      <c r="S119" s="533">
        <v>2</v>
      </c>
      <c r="T119" s="534">
        <f t="shared" si="6"/>
        <v>167.5</v>
      </c>
      <c r="U119" s="535">
        <v>0</v>
      </c>
      <c r="V119" s="536">
        <f t="shared" si="7"/>
        <v>0</v>
      </c>
      <c r="W119" s="536">
        <f t="shared" si="8"/>
        <v>6</v>
      </c>
      <c r="X119" s="537">
        <f t="shared" si="9"/>
        <v>3</v>
      </c>
      <c r="Y119" s="538">
        <f t="shared" si="10"/>
        <v>176.5</v>
      </c>
      <c r="Z119" s="539">
        <f t="shared" si="11"/>
        <v>177</v>
      </c>
    </row>
    <row r="120" spans="1:26" s="541" customFormat="1" x14ac:dyDescent="0.3">
      <c r="A120" s="525" t="s">
        <v>355</v>
      </c>
      <c r="B120" s="525" t="s">
        <v>77</v>
      </c>
      <c r="C120" s="525" t="s">
        <v>378</v>
      </c>
      <c r="D120" s="526">
        <v>37836901</v>
      </c>
      <c r="E120" s="527" t="s">
        <v>379</v>
      </c>
      <c r="F120" s="525">
        <v>36082058</v>
      </c>
      <c r="G120" s="528" t="s">
        <v>449</v>
      </c>
      <c r="H120" s="528" t="s">
        <v>188</v>
      </c>
      <c r="I120" s="529" t="s">
        <v>450</v>
      </c>
      <c r="J120" s="530">
        <v>3</v>
      </c>
      <c r="K120" s="531">
        <v>0</v>
      </c>
      <c r="L120" s="531">
        <v>4</v>
      </c>
      <c r="M120" s="531">
        <v>0</v>
      </c>
      <c r="N120" s="531">
        <v>0</v>
      </c>
      <c r="O120" s="531">
        <v>0</v>
      </c>
      <c r="P120" s="532">
        <v>0</v>
      </c>
      <c r="Q120" s="530">
        <v>0</v>
      </c>
      <c r="R120" s="531">
        <v>10</v>
      </c>
      <c r="S120" s="533">
        <v>0</v>
      </c>
      <c r="T120" s="534">
        <f t="shared" si="6"/>
        <v>134</v>
      </c>
      <c r="U120" s="535">
        <v>0</v>
      </c>
      <c r="V120" s="536">
        <f t="shared" si="7"/>
        <v>0</v>
      </c>
      <c r="W120" s="536">
        <f t="shared" si="8"/>
        <v>20</v>
      </c>
      <c r="X120" s="537">
        <f t="shared" si="9"/>
        <v>0</v>
      </c>
      <c r="Y120" s="538">
        <f t="shared" si="10"/>
        <v>154</v>
      </c>
      <c r="Z120" s="539">
        <f t="shared" si="11"/>
        <v>154</v>
      </c>
    </row>
    <row r="121" spans="1:26" s="541" customFormat="1" x14ac:dyDescent="0.3">
      <c r="A121" s="525" t="s">
        <v>355</v>
      </c>
      <c r="B121" s="525" t="s">
        <v>77</v>
      </c>
      <c r="C121" s="525" t="s">
        <v>378</v>
      </c>
      <c r="D121" s="526">
        <v>37836901</v>
      </c>
      <c r="E121" s="527" t="s">
        <v>379</v>
      </c>
      <c r="F121" s="525">
        <v>607371</v>
      </c>
      <c r="G121" s="528" t="s">
        <v>97</v>
      </c>
      <c r="H121" s="528" t="s">
        <v>188</v>
      </c>
      <c r="I121" s="529" t="s">
        <v>451</v>
      </c>
      <c r="J121" s="530">
        <v>2</v>
      </c>
      <c r="K121" s="531">
        <v>0</v>
      </c>
      <c r="L121" s="531">
        <v>3</v>
      </c>
      <c r="M121" s="531">
        <v>0</v>
      </c>
      <c r="N121" s="531">
        <v>0</v>
      </c>
      <c r="O121" s="531">
        <v>0</v>
      </c>
      <c r="P121" s="532">
        <v>0</v>
      </c>
      <c r="Q121" s="530">
        <v>0</v>
      </c>
      <c r="R121" s="531">
        <v>2</v>
      </c>
      <c r="S121" s="533">
        <v>10</v>
      </c>
      <c r="T121" s="534">
        <f t="shared" si="6"/>
        <v>100.5</v>
      </c>
      <c r="U121" s="535">
        <v>16.600000000000001</v>
      </c>
      <c r="V121" s="536">
        <f t="shared" si="7"/>
        <v>0</v>
      </c>
      <c r="W121" s="536">
        <f t="shared" si="8"/>
        <v>4</v>
      </c>
      <c r="X121" s="537">
        <f t="shared" si="9"/>
        <v>15</v>
      </c>
      <c r="Y121" s="538">
        <f t="shared" si="10"/>
        <v>136.1</v>
      </c>
      <c r="Z121" s="539">
        <f t="shared" si="11"/>
        <v>136</v>
      </c>
    </row>
    <row r="122" spans="1:26" s="541" customFormat="1" x14ac:dyDescent="0.3">
      <c r="A122" s="525" t="s">
        <v>355</v>
      </c>
      <c r="B122" s="525" t="s">
        <v>179</v>
      </c>
      <c r="C122" s="525" t="s">
        <v>452</v>
      </c>
      <c r="D122" s="525">
        <v>419702</v>
      </c>
      <c r="E122" s="528" t="s">
        <v>453</v>
      </c>
      <c r="F122" s="525">
        <v>42040655</v>
      </c>
      <c r="G122" s="528" t="s">
        <v>454</v>
      </c>
      <c r="H122" s="528" t="s">
        <v>455</v>
      </c>
      <c r="I122" s="529" t="s">
        <v>456</v>
      </c>
      <c r="J122" s="530">
        <v>1</v>
      </c>
      <c r="K122" s="531">
        <v>0</v>
      </c>
      <c r="L122" s="531">
        <v>1</v>
      </c>
      <c r="M122" s="531">
        <v>0</v>
      </c>
      <c r="N122" s="531">
        <v>0</v>
      </c>
      <c r="O122" s="531">
        <v>1</v>
      </c>
      <c r="P122" s="532">
        <v>0</v>
      </c>
      <c r="Q122" s="530">
        <v>0</v>
      </c>
      <c r="R122" s="531">
        <v>1</v>
      </c>
      <c r="S122" s="533">
        <v>0</v>
      </c>
      <c r="T122" s="534">
        <f t="shared" si="6"/>
        <v>33.5</v>
      </c>
      <c r="U122" s="535">
        <v>0</v>
      </c>
      <c r="V122" s="536">
        <f t="shared" si="7"/>
        <v>0</v>
      </c>
      <c r="W122" s="536">
        <f t="shared" si="8"/>
        <v>15.5</v>
      </c>
      <c r="X122" s="537">
        <f t="shared" si="9"/>
        <v>0</v>
      </c>
      <c r="Y122" s="538">
        <f t="shared" si="10"/>
        <v>49</v>
      </c>
      <c r="Z122" s="539">
        <f t="shared" si="11"/>
        <v>49</v>
      </c>
    </row>
    <row r="123" spans="1:26" s="541" customFormat="1" x14ac:dyDescent="0.3">
      <c r="A123" s="525" t="s">
        <v>355</v>
      </c>
      <c r="B123" s="525" t="s">
        <v>179</v>
      </c>
      <c r="C123" s="525" t="s">
        <v>452</v>
      </c>
      <c r="D123" s="525">
        <v>419702</v>
      </c>
      <c r="E123" s="528" t="s">
        <v>453</v>
      </c>
      <c r="F123" s="525">
        <v>36094625</v>
      </c>
      <c r="G123" s="528" t="s">
        <v>462</v>
      </c>
      <c r="H123" s="528" t="s">
        <v>188</v>
      </c>
      <c r="I123" s="529" t="s">
        <v>463</v>
      </c>
      <c r="J123" s="530">
        <v>1</v>
      </c>
      <c r="K123" s="531">
        <v>0</v>
      </c>
      <c r="L123" s="531">
        <v>1</v>
      </c>
      <c r="M123" s="531">
        <v>0</v>
      </c>
      <c r="N123" s="531">
        <v>0</v>
      </c>
      <c r="O123" s="531">
        <v>1</v>
      </c>
      <c r="P123" s="532">
        <v>0</v>
      </c>
      <c r="Q123" s="530">
        <v>0</v>
      </c>
      <c r="R123" s="531">
        <v>3</v>
      </c>
      <c r="S123" s="533">
        <v>0</v>
      </c>
      <c r="T123" s="534">
        <f t="shared" si="6"/>
        <v>33.5</v>
      </c>
      <c r="U123" s="535">
        <v>12.9</v>
      </c>
      <c r="V123" s="536">
        <f t="shared" si="7"/>
        <v>0</v>
      </c>
      <c r="W123" s="536">
        <f t="shared" si="8"/>
        <v>19.5</v>
      </c>
      <c r="X123" s="537">
        <f t="shared" si="9"/>
        <v>0</v>
      </c>
      <c r="Y123" s="538">
        <f t="shared" si="10"/>
        <v>65.900000000000006</v>
      </c>
      <c r="Z123" s="539">
        <f t="shared" si="11"/>
        <v>66</v>
      </c>
    </row>
    <row r="124" spans="1:26" s="541" customFormat="1" x14ac:dyDescent="0.3">
      <c r="A124" s="525" t="s">
        <v>355</v>
      </c>
      <c r="B124" s="525" t="s">
        <v>224</v>
      </c>
      <c r="C124" s="525" t="s">
        <v>469</v>
      </c>
      <c r="D124" s="525">
        <v>36269298</v>
      </c>
      <c r="E124" s="528" t="s">
        <v>470</v>
      </c>
      <c r="F124" s="525">
        <v>37839403</v>
      </c>
      <c r="G124" s="528" t="s">
        <v>471</v>
      </c>
      <c r="H124" s="528" t="s">
        <v>358</v>
      </c>
      <c r="I124" s="529" t="s">
        <v>472</v>
      </c>
      <c r="J124" s="552">
        <v>2</v>
      </c>
      <c r="K124" s="553">
        <v>0</v>
      </c>
      <c r="L124" s="553">
        <v>2</v>
      </c>
      <c r="M124" s="553">
        <v>0</v>
      </c>
      <c r="N124" s="553">
        <v>0</v>
      </c>
      <c r="O124" s="553">
        <v>0</v>
      </c>
      <c r="P124" s="554">
        <v>0</v>
      </c>
      <c r="Q124" s="552">
        <v>0</v>
      </c>
      <c r="R124" s="553">
        <v>2</v>
      </c>
      <c r="S124" s="555">
        <v>1</v>
      </c>
      <c r="T124" s="534">
        <f t="shared" si="6"/>
        <v>67</v>
      </c>
      <c r="U124" s="535">
        <v>14.2</v>
      </c>
      <c r="V124" s="536">
        <f t="shared" si="7"/>
        <v>0</v>
      </c>
      <c r="W124" s="536">
        <f t="shared" si="8"/>
        <v>4</v>
      </c>
      <c r="X124" s="537">
        <f t="shared" si="9"/>
        <v>1.5</v>
      </c>
      <c r="Y124" s="538">
        <f t="shared" si="10"/>
        <v>86.7</v>
      </c>
      <c r="Z124" s="539">
        <f t="shared" si="11"/>
        <v>87</v>
      </c>
    </row>
    <row r="125" spans="1:26" s="541" customFormat="1" x14ac:dyDescent="0.3">
      <c r="A125" s="525" t="s">
        <v>355</v>
      </c>
      <c r="B125" s="525" t="s">
        <v>224</v>
      </c>
      <c r="C125" s="525" t="s">
        <v>473</v>
      </c>
      <c r="D125" s="525">
        <v>90000209</v>
      </c>
      <c r="E125" s="528" t="s">
        <v>474</v>
      </c>
      <c r="F125" s="525">
        <v>45014906</v>
      </c>
      <c r="G125" s="528" t="s">
        <v>475</v>
      </c>
      <c r="H125" s="528" t="s">
        <v>358</v>
      </c>
      <c r="I125" s="546" t="s">
        <v>476</v>
      </c>
      <c r="J125" s="542">
        <v>2</v>
      </c>
      <c r="K125" s="543">
        <v>0</v>
      </c>
      <c r="L125" s="543">
        <v>2</v>
      </c>
      <c r="M125" s="543">
        <v>0</v>
      </c>
      <c r="N125" s="543">
        <v>0</v>
      </c>
      <c r="O125" s="543">
        <v>0</v>
      </c>
      <c r="P125" s="544">
        <v>0</v>
      </c>
      <c r="Q125" s="542">
        <v>0</v>
      </c>
      <c r="R125" s="543">
        <v>2</v>
      </c>
      <c r="S125" s="545">
        <v>0</v>
      </c>
      <c r="T125" s="534">
        <f t="shared" si="6"/>
        <v>67</v>
      </c>
      <c r="U125" s="535">
        <v>70.400000000000006</v>
      </c>
      <c r="V125" s="536">
        <f t="shared" si="7"/>
        <v>0</v>
      </c>
      <c r="W125" s="536">
        <f t="shared" si="8"/>
        <v>4</v>
      </c>
      <c r="X125" s="537">
        <f t="shared" si="9"/>
        <v>0</v>
      </c>
      <c r="Y125" s="538">
        <f t="shared" si="10"/>
        <v>141.4</v>
      </c>
      <c r="Z125" s="539">
        <f t="shared" si="11"/>
        <v>141</v>
      </c>
    </row>
    <row r="126" spans="1:26" s="541" customFormat="1" x14ac:dyDescent="0.3">
      <c r="A126" s="525" t="s">
        <v>355</v>
      </c>
      <c r="B126" s="525" t="s">
        <v>224</v>
      </c>
      <c r="C126" s="525" t="s">
        <v>481</v>
      </c>
      <c r="D126" s="525">
        <v>47138556</v>
      </c>
      <c r="E126" s="528" t="s">
        <v>482</v>
      </c>
      <c r="F126" s="525">
        <v>11882115</v>
      </c>
      <c r="G126" s="528" t="s">
        <v>483</v>
      </c>
      <c r="H126" s="528" t="s">
        <v>484</v>
      </c>
      <c r="I126" s="529" t="s">
        <v>485</v>
      </c>
      <c r="J126" s="542">
        <v>1</v>
      </c>
      <c r="K126" s="543">
        <v>0</v>
      </c>
      <c r="L126" s="543">
        <v>1</v>
      </c>
      <c r="M126" s="543">
        <v>0</v>
      </c>
      <c r="N126" s="543">
        <v>0</v>
      </c>
      <c r="O126" s="543">
        <v>2</v>
      </c>
      <c r="P126" s="544">
        <v>0</v>
      </c>
      <c r="Q126" s="542">
        <v>0</v>
      </c>
      <c r="R126" s="543">
        <v>5</v>
      </c>
      <c r="S126" s="545">
        <v>0</v>
      </c>
      <c r="T126" s="534">
        <f t="shared" si="6"/>
        <v>33.5</v>
      </c>
      <c r="U126" s="535">
        <v>0</v>
      </c>
      <c r="V126" s="536">
        <f t="shared" si="7"/>
        <v>0</v>
      </c>
      <c r="W126" s="536">
        <f t="shared" si="8"/>
        <v>37</v>
      </c>
      <c r="X126" s="537">
        <f t="shared" si="9"/>
        <v>0</v>
      </c>
      <c r="Y126" s="538">
        <f t="shared" si="10"/>
        <v>70.5</v>
      </c>
      <c r="Z126" s="539">
        <f t="shared" si="11"/>
        <v>71</v>
      </c>
    </row>
    <row r="127" spans="1:26" s="541" customFormat="1" x14ac:dyDescent="0.3">
      <c r="A127" s="525" t="s">
        <v>355</v>
      </c>
      <c r="B127" s="525" t="s">
        <v>224</v>
      </c>
      <c r="C127" s="525" t="s">
        <v>498</v>
      </c>
      <c r="D127" s="525">
        <v>45732604</v>
      </c>
      <c r="E127" s="528" t="s">
        <v>499</v>
      </c>
      <c r="F127" s="525">
        <v>36087947</v>
      </c>
      <c r="G127" s="528" t="s">
        <v>500</v>
      </c>
      <c r="H127" s="528" t="s">
        <v>371</v>
      </c>
      <c r="I127" s="546" t="s">
        <v>501</v>
      </c>
      <c r="J127" s="542">
        <v>2</v>
      </c>
      <c r="K127" s="543">
        <v>0</v>
      </c>
      <c r="L127" s="543">
        <v>2</v>
      </c>
      <c r="M127" s="543">
        <v>0</v>
      </c>
      <c r="N127" s="543">
        <v>0</v>
      </c>
      <c r="O127" s="543">
        <v>2</v>
      </c>
      <c r="P127" s="544">
        <v>0</v>
      </c>
      <c r="Q127" s="542">
        <v>0</v>
      </c>
      <c r="R127" s="543">
        <v>5</v>
      </c>
      <c r="S127" s="545">
        <v>0</v>
      </c>
      <c r="T127" s="534">
        <f t="shared" si="6"/>
        <v>67</v>
      </c>
      <c r="U127" s="535">
        <v>0</v>
      </c>
      <c r="V127" s="536">
        <f t="shared" si="7"/>
        <v>0</v>
      </c>
      <c r="W127" s="536">
        <f t="shared" si="8"/>
        <v>37</v>
      </c>
      <c r="X127" s="537">
        <f t="shared" si="9"/>
        <v>0</v>
      </c>
      <c r="Y127" s="538">
        <f t="shared" si="10"/>
        <v>104</v>
      </c>
      <c r="Z127" s="539">
        <f t="shared" si="11"/>
        <v>104</v>
      </c>
    </row>
    <row r="128" spans="1:26" s="541" customFormat="1" x14ac:dyDescent="0.3">
      <c r="A128" s="525" t="s">
        <v>355</v>
      </c>
      <c r="B128" s="525" t="s">
        <v>224</v>
      </c>
      <c r="C128" s="525" t="s">
        <v>502</v>
      </c>
      <c r="D128" s="525">
        <v>42156548</v>
      </c>
      <c r="E128" s="528" t="s">
        <v>503</v>
      </c>
      <c r="F128" s="525">
        <v>36088978</v>
      </c>
      <c r="G128" s="528" t="s">
        <v>504</v>
      </c>
      <c r="H128" s="528" t="s">
        <v>431</v>
      </c>
      <c r="I128" s="529" t="s">
        <v>505</v>
      </c>
      <c r="J128" s="542">
        <v>4</v>
      </c>
      <c r="K128" s="543">
        <v>0</v>
      </c>
      <c r="L128" s="543">
        <v>5</v>
      </c>
      <c r="M128" s="543">
        <v>0</v>
      </c>
      <c r="N128" s="543">
        <v>0</v>
      </c>
      <c r="O128" s="543">
        <v>0</v>
      </c>
      <c r="P128" s="544">
        <v>0</v>
      </c>
      <c r="Q128" s="542">
        <v>1</v>
      </c>
      <c r="R128" s="543">
        <v>2</v>
      </c>
      <c r="S128" s="545">
        <v>5</v>
      </c>
      <c r="T128" s="534">
        <f t="shared" si="6"/>
        <v>167.5</v>
      </c>
      <c r="U128" s="535">
        <v>22.5</v>
      </c>
      <c r="V128" s="536">
        <f t="shared" si="7"/>
        <v>1.5</v>
      </c>
      <c r="W128" s="536">
        <f t="shared" si="8"/>
        <v>4</v>
      </c>
      <c r="X128" s="537">
        <f t="shared" si="9"/>
        <v>7.5</v>
      </c>
      <c r="Y128" s="538">
        <f t="shared" si="10"/>
        <v>203</v>
      </c>
      <c r="Z128" s="539">
        <f t="shared" si="11"/>
        <v>203</v>
      </c>
    </row>
    <row r="129" spans="1:26" s="541" customFormat="1" ht="15" thickBot="1" x14ac:dyDescent="0.35">
      <c r="A129" s="525" t="s">
        <v>355</v>
      </c>
      <c r="B129" s="525" t="s">
        <v>224</v>
      </c>
      <c r="C129" s="525" t="s">
        <v>506</v>
      </c>
      <c r="D129" s="525">
        <v>36271390</v>
      </c>
      <c r="E129" s="528" t="s">
        <v>507</v>
      </c>
      <c r="F129" s="525">
        <v>686484</v>
      </c>
      <c r="G129" s="528" t="s">
        <v>508</v>
      </c>
      <c r="H129" s="528" t="s">
        <v>188</v>
      </c>
      <c r="I129" s="529" t="s">
        <v>509</v>
      </c>
      <c r="J129" s="542">
        <v>7</v>
      </c>
      <c r="K129" s="543">
        <v>0</v>
      </c>
      <c r="L129" s="543">
        <v>11</v>
      </c>
      <c r="M129" s="543">
        <v>0</v>
      </c>
      <c r="N129" s="543">
        <v>0</v>
      </c>
      <c r="O129" s="543">
        <v>0</v>
      </c>
      <c r="P129" s="544">
        <v>0</v>
      </c>
      <c r="Q129" s="542">
        <v>0</v>
      </c>
      <c r="R129" s="543">
        <v>22</v>
      </c>
      <c r="S129" s="545">
        <v>11</v>
      </c>
      <c r="T129" s="534">
        <f t="shared" si="6"/>
        <v>368.5</v>
      </c>
      <c r="U129" s="535">
        <v>91.3</v>
      </c>
      <c r="V129" s="536">
        <f t="shared" si="7"/>
        <v>0</v>
      </c>
      <c r="W129" s="536">
        <f t="shared" si="8"/>
        <v>44</v>
      </c>
      <c r="X129" s="537">
        <f t="shared" si="9"/>
        <v>16.5</v>
      </c>
      <c r="Y129" s="538">
        <f t="shared" si="10"/>
        <v>520.29999999999995</v>
      </c>
      <c r="Z129" s="539">
        <f t="shared" si="11"/>
        <v>520</v>
      </c>
    </row>
    <row r="130" spans="1:26" s="541" customFormat="1" ht="15" thickBot="1" x14ac:dyDescent="0.35">
      <c r="A130" s="549" t="s">
        <v>355</v>
      </c>
      <c r="B130" s="549" t="s">
        <v>175</v>
      </c>
      <c r="C130" s="556" t="s">
        <v>518</v>
      </c>
      <c r="D130" s="557">
        <v>305383</v>
      </c>
      <c r="E130" s="528" t="s">
        <v>519</v>
      </c>
      <c r="F130" s="549">
        <v>36080527</v>
      </c>
      <c r="G130" s="528" t="s">
        <v>520</v>
      </c>
      <c r="H130" s="528" t="s">
        <v>358</v>
      </c>
      <c r="I130" s="528" t="s">
        <v>521</v>
      </c>
      <c r="J130" s="543">
        <v>1</v>
      </c>
      <c r="K130" s="543">
        <v>0</v>
      </c>
      <c r="L130" s="543">
        <v>1</v>
      </c>
      <c r="M130" s="543">
        <v>0</v>
      </c>
      <c r="N130" s="543">
        <v>1</v>
      </c>
      <c r="O130" s="543">
        <v>0</v>
      </c>
      <c r="P130" s="543">
        <v>0</v>
      </c>
      <c r="Q130" s="543">
        <v>1</v>
      </c>
      <c r="R130" s="543">
        <v>0</v>
      </c>
      <c r="S130" s="543">
        <v>0</v>
      </c>
      <c r="T130" s="535">
        <f t="shared" si="6"/>
        <v>33.5</v>
      </c>
      <c r="U130" s="535">
        <v>0</v>
      </c>
      <c r="V130" s="535">
        <f t="shared" si="7"/>
        <v>15</v>
      </c>
      <c r="W130" s="535">
        <f t="shared" si="8"/>
        <v>0</v>
      </c>
      <c r="X130" s="535">
        <f t="shared" si="9"/>
        <v>0</v>
      </c>
      <c r="Y130" s="558">
        <f t="shared" si="10"/>
        <v>48.5</v>
      </c>
      <c r="Z130" s="559">
        <f t="shared" si="11"/>
        <v>49</v>
      </c>
    </row>
    <row r="131" spans="1:26" s="541" customFormat="1" ht="15" thickBot="1" x14ac:dyDescent="0.35">
      <c r="A131" s="549" t="s">
        <v>355</v>
      </c>
      <c r="B131" s="549" t="s">
        <v>175</v>
      </c>
      <c r="C131" s="556" t="s">
        <v>518</v>
      </c>
      <c r="D131" s="557">
        <v>305383</v>
      </c>
      <c r="E131" s="528" t="s">
        <v>519</v>
      </c>
      <c r="F131" s="560">
        <v>36081078</v>
      </c>
      <c r="G131" s="528" t="s">
        <v>1615</v>
      </c>
      <c r="H131" s="528" t="s">
        <v>358</v>
      </c>
      <c r="I131" s="561" t="s">
        <v>1616</v>
      </c>
      <c r="J131" s="562">
        <v>2</v>
      </c>
      <c r="K131" s="563">
        <v>0</v>
      </c>
      <c r="L131" s="563">
        <v>3</v>
      </c>
      <c r="M131" s="563">
        <v>0</v>
      </c>
      <c r="N131" s="563">
        <v>0</v>
      </c>
      <c r="O131" s="563">
        <v>3</v>
      </c>
      <c r="P131" s="564">
        <v>4</v>
      </c>
      <c r="Q131" s="562">
        <v>0</v>
      </c>
      <c r="R131" s="563">
        <v>7</v>
      </c>
      <c r="S131" s="564">
        <v>0</v>
      </c>
      <c r="T131" s="565">
        <f t="shared" si="6"/>
        <v>100.5</v>
      </c>
      <c r="U131" s="535">
        <v>0</v>
      </c>
      <c r="V131" s="566">
        <f t="shared" si="7"/>
        <v>0</v>
      </c>
      <c r="W131" s="566">
        <f t="shared" si="8"/>
        <v>54.5</v>
      </c>
      <c r="X131" s="567">
        <f>$X$3*P131+$V$3*S131</f>
        <v>108</v>
      </c>
      <c r="Y131" s="567">
        <f>T131+U131+V131+W131+X131</f>
        <v>263</v>
      </c>
      <c r="Z131" s="559">
        <f t="shared" si="11"/>
        <v>263</v>
      </c>
    </row>
    <row r="132" spans="1:26" x14ac:dyDescent="0.3">
      <c r="A132" s="457" t="s">
        <v>526</v>
      </c>
      <c r="B132" s="457" t="s">
        <v>41</v>
      </c>
      <c r="C132" s="457" t="s">
        <v>527</v>
      </c>
      <c r="D132" s="457">
        <v>54130450</v>
      </c>
      <c r="E132" s="458" t="s">
        <v>528</v>
      </c>
      <c r="F132" s="457">
        <v>17638593</v>
      </c>
      <c r="G132" s="458" t="s">
        <v>539</v>
      </c>
      <c r="H132" s="458" t="s">
        <v>534</v>
      </c>
      <c r="I132" s="459" t="s">
        <v>540</v>
      </c>
      <c r="J132" s="37">
        <v>0</v>
      </c>
      <c r="K132" s="32">
        <v>0</v>
      </c>
      <c r="L132" s="32">
        <v>2</v>
      </c>
      <c r="M132" s="32">
        <v>0</v>
      </c>
      <c r="N132" s="32">
        <v>0</v>
      </c>
      <c r="O132" s="32">
        <v>0</v>
      </c>
      <c r="P132" s="45">
        <v>0</v>
      </c>
      <c r="Q132" s="37">
        <v>0</v>
      </c>
      <c r="R132" s="32">
        <v>7</v>
      </c>
      <c r="S132" s="38">
        <v>0</v>
      </c>
      <c r="T132" s="46">
        <f t="shared" si="6"/>
        <v>67</v>
      </c>
      <c r="U132" s="125">
        <v>12.3</v>
      </c>
      <c r="V132" s="48">
        <f t="shared" si="7"/>
        <v>0</v>
      </c>
      <c r="W132" s="48">
        <f t="shared" si="8"/>
        <v>14</v>
      </c>
      <c r="X132" s="49">
        <f t="shared" ref="X132:X171" si="12">$X$3*P132+$V$3*S132</f>
        <v>0</v>
      </c>
      <c r="Y132" s="43">
        <f t="shared" ref="Y132:Y171" si="13">T132+U132+V132+W132+X132</f>
        <v>93.3</v>
      </c>
      <c r="Z132" s="50">
        <f t="shared" si="11"/>
        <v>93</v>
      </c>
    </row>
    <row r="133" spans="1:26" x14ac:dyDescent="0.3">
      <c r="A133" s="457" t="s">
        <v>526</v>
      </c>
      <c r="B133" s="457" t="s">
        <v>77</v>
      </c>
      <c r="C133" s="457" t="s">
        <v>560</v>
      </c>
      <c r="D133" s="457">
        <v>36126624</v>
      </c>
      <c r="E133" s="458" t="s">
        <v>561</v>
      </c>
      <c r="F133" s="457">
        <v>158569</v>
      </c>
      <c r="G133" s="458" t="s">
        <v>400</v>
      </c>
      <c r="H133" s="458" t="s">
        <v>548</v>
      </c>
      <c r="I133" s="459" t="s">
        <v>562</v>
      </c>
      <c r="J133" s="37">
        <v>3</v>
      </c>
      <c r="K133" s="32">
        <v>0</v>
      </c>
      <c r="L133" s="32">
        <v>3</v>
      </c>
      <c r="M133" s="32">
        <v>0</v>
      </c>
      <c r="N133" s="32">
        <v>0</v>
      </c>
      <c r="O133" s="32">
        <v>0</v>
      </c>
      <c r="P133" s="45">
        <v>0</v>
      </c>
      <c r="Q133" s="37">
        <v>1</v>
      </c>
      <c r="R133" s="32">
        <v>1</v>
      </c>
      <c r="S133" s="38">
        <v>1</v>
      </c>
      <c r="T133" s="46">
        <f t="shared" ref="T133:T171" si="14">$T$3*L133</f>
        <v>100.5</v>
      </c>
      <c r="U133" s="125">
        <v>8.3000000000000007</v>
      </c>
      <c r="V133" s="48">
        <f t="shared" ref="V133:V171" si="15">$U$3*N133+$V$3*Q133</f>
        <v>1.5</v>
      </c>
      <c r="W133" s="48">
        <f t="shared" ref="W133:W171" si="16">$U$3*O133+$W$3*R133</f>
        <v>2</v>
      </c>
      <c r="X133" s="49">
        <f t="shared" si="12"/>
        <v>1.5</v>
      </c>
      <c r="Y133" s="43">
        <f t="shared" si="13"/>
        <v>113.8</v>
      </c>
      <c r="Z133" s="50">
        <f t="shared" ref="Z133:Z171" si="17">ROUND(Y133,0)</f>
        <v>114</v>
      </c>
    </row>
    <row r="134" spans="1:26" x14ac:dyDescent="0.3">
      <c r="A134" s="457" t="s">
        <v>526</v>
      </c>
      <c r="B134" s="457" t="s">
        <v>77</v>
      </c>
      <c r="C134" s="457" t="s">
        <v>560</v>
      </c>
      <c r="D134" s="457">
        <v>36126624</v>
      </c>
      <c r="E134" s="458" t="s">
        <v>561</v>
      </c>
      <c r="F134" s="457">
        <v>158577</v>
      </c>
      <c r="G134" s="458" t="s">
        <v>400</v>
      </c>
      <c r="H134" s="458" t="s">
        <v>546</v>
      </c>
      <c r="I134" s="459" t="s">
        <v>563</v>
      </c>
      <c r="J134" s="37">
        <v>6</v>
      </c>
      <c r="K134" s="32">
        <v>0</v>
      </c>
      <c r="L134" s="32">
        <v>9</v>
      </c>
      <c r="M134" s="32">
        <v>0</v>
      </c>
      <c r="N134" s="32">
        <v>0</v>
      </c>
      <c r="O134" s="32">
        <v>0</v>
      </c>
      <c r="P134" s="45">
        <v>0</v>
      </c>
      <c r="Q134" s="37">
        <v>0</v>
      </c>
      <c r="R134" s="32">
        <v>30</v>
      </c>
      <c r="S134" s="38">
        <v>24</v>
      </c>
      <c r="T134" s="46">
        <f t="shared" si="14"/>
        <v>301.5</v>
      </c>
      <c r="U134" s="125">
        <v>77.3</v>
      </c>
      <c r="V134" s="48">
        <f t="shared" si="15"/>
        <v>0</v>
      </c>
      <c r="W134" s="48">
        <f t="shared" si="16"/>
        <v>60</v>
      </c>
      <c r="X134" s="49">
        <f t="shared" si="12"/>
        <v>36</v>
      </c>
      <c r="Y134" s="43">
        <f t="shared" si="13"/>
        <v>474.8</v>
      </c>
      <c r="Z134" s="50">
        <f t="shared" si="17"/>
        <v>475</v>
      </c>
    </row>
    <row r="135" spans="1:26" x14ac:dyDescent="0.3">
      <c r="A135" s="457" t="s">
        <v>526</v>
      </c>
      <c r="B135" s="457" t="s">
        <v>77</v>
      </c>
      <c r="C135" s="457" t="s">
        <v>560</v>
      </c>
      <c r="D135" s="457">
        <v>36126624</v>
      </c>
      <c r="E135" s="458" t="s">
        <v>561</v>
      </c>
      <c r="F135" s="457">
        <v>159298</v>
      </c>
      <c r="G135" s="458" t="s">
        <v>564</v>
      </c>
      <c r="H135" s="458" t="s">
        <v>565</v>
      </c>
      <c r="I135" s="459" t="s">
        <v>566</v>
      </c>
      <c r="J135" s="37">
        <v>4</v>
      </c>
      <c r="K135" s="32">
        <v>0</v>
      </c>
      <c r="L135" s="32">
        <v>5</v>
      </c>
      <c r="M135" s="32">
        <v>0</v>
      </c>
      <c r="N135" s="32">
        <v>0</v>
      </c>
      <c r="O135" s="32">
        <v>0</v>
      </c>
      <c r="P135" s="45">
        <v>0</v>
      </c>
      <c r="Q135" s="37">
        <v>0</v>
      </c>
      <c r="R135" s="32">
        <v>9</v>
      </c>
      <c r="S135" s="38">
        <v>12</v>
      </c>
      <c r="T135" s="46">
        <f t="shared" si="14"/>
        <v>167.5</v>
      </c>
      <c r="U135" s="125">
        <v>50.34</v>
      </c>
      <c r="V135" s="48">
        <f t="shared" si="15"/>
        <v>0</v>
      </c>
      <c r="W135" s="48">
        <f t="shared" si="16"/>
        <v>18</v>
      </c>
      <c r="X135" s="49">
        <f t="shared" si="12"/>
        <v>18</v>
      </c>
      <c r="Y135" s="43">
        <f t="shared" si="13"/>
        <v>253.84</v>
      </c>
      <c r="Z135" s="50">
        <f t="shared" si="17"/>
        <v>254</v>
      </c>
    </row>
    <row r="136" spans="1:26" x14ac:dyDescent="0.3">
      <c r="A136" s="457" t="s">
        <v>526</v>
      </c>
      <c r="B136" s="457" t="s">
        <v>77</v>
      </c>
      <c r="C136" s="457" t="s">
        <v>560</v>
      </c>
      <c r="D136" s="457">
        <v>36126624</v>
      </c>
      <c r="E136" s="458" t="s">
        <v>561</v>
      </c>
      <c r="F136" s="457">
        <v>160270</v>
      </c>
      <c r="G136" s="458" t="s">
        <v>392</v>
      </c>
      <c r="H136" s="458" t="s">
        <v>553</v>
      </c>
      <c r="I136" s="459" t="s">
        <v>567</v>
      </c>
      <c r="J136" s="37">
        <v>2</v>
      </c>
      <c r="K136" s="32">
        <v>0</v>
      </c>
      <c r="L136" s="32">
        <v>3</v>
      </c>
      <c r="M136" s="32">
        <v>0</v>
      </c>
      <c r="N136" s="32">
        <v>0</v>
      </c>
      <c r="O136" s="32">
        <v>0</v>
      </c>
      <c r="P136" s="45">
        <v>0</v>
      </c>
      <c r="Q136" s="37">
        <v>0</v>
      </c>
      <c r="R136" s="32">
        <v>1</v>
      </c>
      <c r="S136" s="38">
        <v>1</v>
      </c>
      <c r="T136" s="46">
        <f t="shared" si="14"/>
        <v>100.5</v>
      </c>
      <c r="U136" s="125">
        <v>0</v>
      </c>
      <c r="V136" s="48">
        <f t="shared" si="15"/>
        <v>0</v>
      </c>
      <c r="W136" s="48">
        <f t="shared" si="16"/>
        <v>2</v>
      </c>
      <c r="X136" s="49">
        <f t="shared" si="12"/>
        <v>1.5</v>
      </c>
      <c r="Y136" s="43">
        <f t="shared" si="13"/>
        <v>104</v>
      </c>
      <c r="Z136" s="50">
        <f t="shared" si="17"/>
        <v>104</v>
      </c>
    </row>
    <row r="137" spans="1:26" x14ac:dyDescent="0.3">
      <c r="A137" s="457" t="s">
        <v>526</v>
      </c>
      <c r="B137" s="457" t="s">
        <v>77</v>
      </c>
      <c r="C137" s="457" t="s">
        <v>560</v>
      </c>
      <c r="D137" s="457">
        <v>36126624</v>
      </c>
      <c r="E137" s="458" t="s">
        <v>561</v>
      </c>
      <c r="F137" s="457">
        <v>160296</v>
      </c>
      <c r="G137" s="458" t="s">
        <v>47</v>
      </c>
      <c r="H137" s="458" t="s">
        <v>543</v>
      </c>
      <c r="I137" s="459" t="s">
        <v>568</v>
      </c>
      <c r="J137" s="37">
        <v>3</v>
      </c>
      <c r="K137" s="32">
        <v>0</v>
      </c>
      <c r="L137" s="32">
        <v>5</v>
      </c>
      <c r="M137" s="32">
        <v>0</v>
      </c>
      <c r="N137" s="32">
        <v>0</v>
      </c>
      <c r="O137" s="32">
        <v>0</v>
      </c>
      <c r="P137" s="45">
        <v>0</v>
      </c>
      <c r="Q137" s="37">
        <v>0</v>
      </c>
      <c r="R137" s="32">
        <v>14</v>
      </c>
      <c r="S137" s="38">
        <v>13</v>
      </c>
      <c r="T137" s="46">
        <f t="shared" si="14"/>
        <v>167.5</v>
      </c>
      <c r="U137" s="125">
        <v>0</v>
      </c>
      <c r="V137" s="48">
        <f t="shared" si="15"/>
        <v>0</v>
      </c>
      <c r="W137" s="48">
        <f t="shared" si="16"/>
        <v>28</v>
      </c>
      <c r="X137" s="49">
        <f t="shared" si="12"/>
        <v>19.5</v>
      </c>
      <c r="Y137" s="43">
        <f t="shared" si="13"/>
        <v>215</v>
      </c>
      <c r="Z137" s="50">
        <f t="shared" si="17"/>
        <v>215</v>
      </c>
    </row>
    <row r="138" spans="1:26" x14ac:dyDescent="0.3">
      <c r="A138" s="457" t="s">
        <v>526</v>
      </c>
      <c r="B138" s="457" t="s">
        <v>77</v>
      </c>
      <c r="C138" s="457" t="s">
        <v>560</v>
      </c>
      <c r="D138" s="457">
        <v>36126624</v>
      </c>
      <c r="E138" s="458" t="s">
        <v>561</v>
      </c>
      <c r="F138" s="457">
        <v>160458</v>
      </c>
      <c r="G138" s="458" t="s">
        <v>569</v>
      </c>
      <c r="H138" s="458" t="s">
        <v>534</v>
      </c>
      <c r="I138" s="459" t="s">
        <v>570</v>
      </c>
      <c r="J138" s="37">
        <v>4</v>
      </c>
      <c r="K138" s="32">
        <v>0</v>
      </c>
      <c r="L138" s="32">
        <v>7</v>
      </c>
      <c r="M138" s="32">
        <v>0</v>
      </c>
      <c r="N138" s="32">
        <v>0</v>
      </c>
      <c r="O138" s="32">
        <v>0</v>
      </c>
      <c r="P138" s="45">
        <v>0</v>
      </c>
      <c r="Q138" s="37">
        <v>0</v>
      </c>
      <c r="R138" s="32">
        <v>13</v>
      </c>
      <c r="S138" s="38">
        <v>4</v>
      </c>
      <c r="T138" s="46">
        <f t="shared" si="14"/>
        <v>234.5</v>
      </c>
      <c r="U138" s="125">
        <v>0</v>
      </c>
      <c r="V138" s="48">
        <f t="shared" si="15"/>
        <v>0</v>
      </c>
      <c r="W138" s="48">
        <f t="shared" si="16"/>
        <v>26</v>
      </c>
      <c r="X138" s="49">
        <f t="shared" si="12"/>
        <v>6</v>
      </c>
      <c r="Y138" s="43">
        <f t="shared" si="13"/>
        <v>266.5</v>
      </c>
      <c r="Z138" s="50">
        <f t="shared" si="17"/>
        <v>267</v>
      </c>
    </row>
    <row r="139" spans="1:26" x14ac:dyDescent="0.3">
      <c r="A139" s="457" t="s">
        <v>526</v>
      </c>
      <c r="B139" s="457" t="s">
        <v>77</v>
      </c>
      <c r="C139" s="457" t="s">
        <v>560</v>
      </c>
      <c r="D139" s="457">
        <v>36126624</v>
      </c>
      <c r="E139" s="458" t="s">
        <v>561</v>
      </c>
      <c r="F139" s="457">
        <v>160628</v>
      </c>
      <c r="G139" s="458" t="s">
        <v>47</v>
      </c>
      <c r="H139" s="458" t="s">
        <v>558</v>
      </c>
      <c r="I139" s="459" t="s">
        <v>571</v>
      </c>
      <c r="J139" s="37">
        <v>4</v>
      </c>
      <c r="K139" s="32">
        <v>0</v>
      </c>
      <c r="L139" s="32">
        <v>7</v>
      </c>
      <c r="M139" s="32">
        <v>0</v>
      </c>
      <c r="N139" s="32">
        <v>0</v>
      </c>
      <c r="O139" s="32">
        <v>0</v>
      </c>
      <c r="P139" s="45">
        <v>0</v>
      </c>
      <c r="Q139" s="37">
        <v>0</v>
      </c>
      <c r="R139" s="32">
        <v>2</v>
      </c>
      <c r="S139" s="38">
        <v>8</v>
      </c>
      <c r="T139" s="46">
        <f t="shared" si="14"/>
        <v>234.5</v>
      </c>
      <c r="U139" s="125">
        <v>8.3000000000000007</v>
      </c>
      <c r="V139" s="48">
        <f t="shared" si="15"/>
        <v>0</v>
      </c>
      <c r="W139" s="48">
        <f t="shared" si="16"/>
        <v>4</v>
      </c>
      <c r="X139" s="49">
        <f t="shared" si="12"/>
        <v>12</v>
      </c>
      <c r="Y139" s="43">
        <f t="shared" si="13"/>
        <v>258.8</v>
      </c>
      <c r="Z139" s="50">
        <f t="shared" si="17"/>
        <v>259</v>
      </c>
    </row>
    <row r="140" spans="1:26" x14ac:dyDescent="0.3">
      <c r="A140" s="457" t="s">
        <v>526</v>
      </c>
      <c r="B140" s="457" t="s">
        <v>77</v>
      </c>
      <c r="C140" s="457" t="s">
        <v>560</v>
      </c>
      <c r="D140" s="457">
        <v>36126624</v>
      </c>
      <c r="E140" s="458" t="s">
        <v>561</v>
      </c>
      <c r="F140" s="457">
        <v>160741</v>
      </c>
      <c r="G140" s="458" t="s">
        <v>47</v>
      </c>
      <c r="H140" s="458" t="s">
        <v>496</v>
      </c>
      <c r="I140" s="459" t="s">
        <v>572</v>
      </c>
      <c r="J140" s="37">
        <v>2</v>
      </c>
      <c r="K140" s="32">
        <v>0</v>
      </c>
      <c r="L140" s="32">
        <v>2</v>
      </c>
      <c r="M140" s="32">
        <v>0</v>
      </c>
      <c r="N140" s="32">
        <v>0</v>
      </c>
      <c r="O140" s="32">
        <v>0</v>
      </c>
      <c r="P140" s="45">
        <v>1</v>
      </c>
      <c r="Q140" s="37">
        <v>0</v>
      </c>
      <c r="R140" s="32">
        <v>5</v>
      </c>
      <c r="S140" s="38">
        <v>6</v>
      </c>
      <c r="T140" s="46">
        <f t="shared" si="14"/>
        <v>67</v>
      </c>
      <c r="U140" s="125">
        <v>0</v>
      </c>
      <c r="V140" s="48">
        <f t="shared" si="15"/>
        <v>0</v>
      </c>
      <c r="W140" s="48">
        <f t="shared" si="16"/>
        <v>10</v>
      </c>
      <c r="X140" s="49">
        <f t="shared" si="12"/>
        <v>36</v>
      </c>
      <c r="Y140" s="43">
        <f t="shared" si="13"/>
        <v>113</v>
      </c>
      <c r="Z140" s="50">
        <f t="shared" si="17"/>
        <v>113</v>
      </c>
    </row>
    <row r="141" spans="1:26" x14ac:dyDescent="0.3">
      <c r="A141" s="457" t="s">
        <v>526</v>
      </c>
      <c r="B141" s="457" t="s">
        <v>77</v>
      </c>
      <c r="C141" s="457" t="s">
        <v>560</v>
      </c>
      <c r="D141" s="457">
        <v>36126624</v>
      </c>
      <c r="E141" s="458" t="s">
        <v>561</v>
      </c>
      <c r="F141" s="457">
        <v>160750</v>
      </c>
      <c r="G141" s="458" t="s">
        <v>573</v>
      </c>
      <c r="H141" s="458" t="s">
        <v>546</v>
      </c>
      <c r="I141" s="459" t="s">
        <v>574</v>
      </c>
      <c r="J141" s="37">
        <v>2</v>
      </c>
      <c r="K141" s="32">
        <v>0</v>
      </c>
      <c r="L141" s="32">
        <v>2</v>
      </c>
      <c r="M141" s="32">
        <v>0</v>
      </c>
      <c r="N141" s="32">
        <v>0</v>
      </c>
      <c r="O141" s="32">
        <v>0</v>
      </c>
      <c r="P141" s="45">
        <v>0</v>
      </c>
      <c r="Q141" s="37">
        <v>0</v>
      </c>
      <c r="R141" s="32">
        <v>8</v>
      </c>
      <c r="S141" s="38">
        <v>3</v>
      </c>
      <c r="T141" s="46">
        <f t="shared" si="14"/>
        <v>67</v>
      </c>
      <c r="U141" s="125">
        <v>289.60000000000002</v>
      </c>
      <c r="V141" s="48">
        <f t="shared" si="15"/>
        <v>0</v>
      </c>
      <c r="W141" s="48">
        <f t="shared" si="16"/>
        <v>16</v>
      </c>
      <c r="X141" s="49">
        <f t="shared" si="12"/>
        <v>4.5</v>
      </c>
      <c r="Y141" s="43">
        <f t="shared" si="13"/>
        <v>377.1</v>
      </c>
      <c r="Z141" s="50">
        <f t="shared" si="17"/>
        <v>377</v>
      </c>
    </row>
    <row r="142" spans="1:26" x14ac:dyDescent="0.3">
      <c r="A142" s="457" t="s">
        <v>526</v>
      </c>
      <c r="B142" s="457" t="s">
        <v>77</v>
      </c>
      <c r="C142" s="457" t="s">
        <v>560</v>
      </c>
      <c r="D142" s="457">
        <v>36126624</v>
      </c>
      <c r="E142" s="458" t="s">
        <v>561</v>
      </c>
      <c r="F142" s="457">
        <v>160768</v>
      </c>
      <c r="G142" s="458" t="s">
        <v>47</v>
      </c>
      <c r="H142" s="458" t="s">
        <v>548</v>
      </c>
      <c r="I142" s="459" t="s">
        <v>575</v>
      </c>
      <c r="J142" s="37">
        <v>1</v>
      </c>
      <c r="K142" s="32">
        <v>0</v>
      </c>
      <c r="L142" s="32">
        <v>1</v>
      </c>
      <c r="M142" s="32">
        <v>0</v>
      </c>
      <c r="N142" s="32">
        <v>0</v>
      </c>
      <c r="O142" s="32">
        <v>0</v>
      </c>
      <c r="P142" s="45">
        <v>0</v>
      </c>
      <c r="Q142" s="37">
        <v>0</v>
      </c>
      <c r="R142" s="32">
        <v>0</v>
      </c>
      <c r="S142" s="38">
        <v>1</v>
      </c>
      <c r="T142" s="46">
        <f t="shared" si="14"/>
        <v>33.5</v>
      </c>
      <c r="U142" s="125">
        <v>9.68</v>
      </c>
      <c r="V142" s="48">
        <f t="shared" si="15"/>
        <v>0</v>
      </c>
      <c r="W142" s="48">
        <f t="shared" si="16"/>
        <v>0</v>
      </c>
      <c r="X142" s="49">
        <f t="shared" si="12"/>
        <v>1.5</v>
      </c>
      <c r="Y142" s="43">
        <f t="shared" si="13"/>
        <v>44.68</v>
      </c>
      <c r="Z142" s="50">
        <f t="shared" si="17"/>
        <v>45</v>
      </c>
    </row>
    <row r="143" spans="1:26" x14ac:dyDescent="0.3">
      <c r="A143" s="457" t="s">
        <v>526</v>
      </c>
      <c r="B143" s="457" t="s">
        <v>77</v>
      </c>
      <c r="C143" s="457" t="s">
        <v>560</v>
      </c>
      <c r="D143" s="457">
        <v>36126624</v>
      </c>
      <c r="E143" s="458" t="s">
        <v>561</v>
      </c>
      <c r="F143" s="457">
        <v>161381</v>
      </c>
      <c r="G143" s="458" t="s">
        <v>576</v>
      </c>
      <c r="H143" s="458" t="s">
        <v>555</v>
      </c>
      <c r="I143" s="459" t="s">
        <v>577</v>
      </c>
      <c r="J143" s="37">
        <v>3</v>
      </c>
      <c r="K143" s="32">
        <v>0</v>
      </c>
      <c r="L143" s="32">
        <v>4</v>
      </c>
      <c r="M143" s="32">
        <v>0</v>
      </c>
      <c r="N143" s="32">
        <v>0</v>
      </c>
      <c r="O143" s="32">
        <v>0</v>
      </c>
      <c r="P143" s="45">
        <v>0</v>
      </c>
      <c r="Q143" s="37">
        <v>0</v>
      </c>
      <c r="R143" s="32">
        <v>0</v>
      </c>
      <c r="S143" s="38">
        <v>5</v>
      </c>
      <c r="T143" s="46">
        <f t="shared" si="14"/>
        <v>134</v>
      </c>
      <c r="U143" s="125">
        <v>0</v>
      </c>
      <c r="V143" s="48">
        <f t="shared" si="15"/>
        <v>0</v>
      </c>
      <c r="W143" s="48">
        <f t="shared" si="16"/>
        <v>0</v>
      </c>
      <c r="X143" s="49">
        <f t="shared" si="12"/>
        <v>7.5</v>
      </c>
      <c r="Y143" s="43">
        <f t="shared" si="13"/>
        <v>141.5</v>
      </c>
      <c r="Z143" s="50">
        <f t="shared" si="17"/>
        <v>142</v>
      </c>
    </row>
    <row r="144" spans="1:26" x14ac:dyDescent="0.3">
      <c r="A144" s="457" t="s">
        <v>526</v>
      </c>
      <c r="B144" s="457" t="s">
        <v>77</v>
      </c>
      <c r="C144" s="457" t="s">
        <v>560</v>
      </c>
      <c r="D144" s="457">
        <v>36126624</v>
      </c>
      <c r="E144" s="458" t="s">
        <v>561</v>
      </c>
      <c r="F144" s="457">
        <v>161403</v>
      </c>
      <c r="G144" s="458" t="s">
        <v>576</v>
      </c>
      <c r="H144" s="458" t="s">
        <v>553</v>
      </c>
      <c r="I144" s="459" t="s">
        <v>578</v>
      </c>
      <c r="J144" s="37">
        <v>5</v>
      </c>
      <c r="K144" s="32">
        <v>0</v>
      </c>
      <c r="L144" s="32">
        <v>5</v>
      </c>
      <c r="M144" s="32">
        <v>0</v>
      </c>
      <c r="N144" s="32">
        <v>0</v>
      </c>
      <c r="O144" s="32">
        <v>0</v>
      </c>
      <c r="P144" s="45">
        <v>0</v>
      </c>
      <c r="Q144" s="37">
        <v>0</v>
      </c>
      <c r="R144" s="32">
        <v>6</v>
      </c>
      <c r="S144" s="38">
        <v>2</v>
      </c>
      <c r="T144" s="46">
        <f t="shared" si="14"/>
        <v>167.5</v>
      </c>
      <c r="U144" s="125">
        <v>8.3000000000000007</v>
      </c>
      <c r="V144" s="48">
        <f t="shared" si="15"/>
        <v>0</v>
      </c>
      <c r="W144" s="48">
        <f t="shared" si="16"/>
        <v>12</v>
      </c>
      <c r="X144" s="49">
        <f t="shared" si="12"/>
        <v>3</v>
      </c>
      <c r="Y144" s="43">
        <f t="shared" si="13"/>
        <v>190.8</v>
      </c>
      <c r="Z144" s="50">
        <f t="shared" si="17"/>
        <v>191</v>
      </c>
    </row>
    <row r="145" spans="1:26" x14ac:dyDescent="0.3">
      <c r="A145" s="457" t="s">
        <v>526</v>
      </c>
      <c r="B145" s="457" t="s">
        <v>77</v>
      </c>
      <c r="C145" s="457" t="s">
        <v>560</v>
      </c>
      <c r="D145" s="457">
        <v>36126624</v>
      </c>
      <c r="E145" s="458" t="s">
        <v>561</v>
      </c>
      <c r="F145" s="457">
        <v>161438</v>
      </c>
      <c r="G145" s="458" t="s">
        <v>122</v>
      </c>
      <c r="H145" s="458" t="s">
        <v>534</v>
      </c>
      <c r="I145" s="459" t="s">
        <v>579</v>
      </c>
      <c r="J145" s="37">
        <v>2</v>
      </c>
      <c r="K145" s="32">
        <v>0</v>
      </c>
      <c r="L145" s="32">
        <v>2</v>
      </c>
      <c r="M145" s="32">
        <v>0</v>
      </c>
      <c r="N145" s="32">
        <v>0</v>
      </c>
      <c r="O145" s="32">
        <v>0</v>
      </c>
      <c r="P145" s="45">
        <v>0</v>
      </c>
      <c r="Q145" s="37">
        <v>0</v>
      </c>
      <c r="R145" s="32">
        <v>0</v>
      </c>
      <c r="S145" s="38">
        <v>2</v>
      </c>
      <c r="T145" s="46">
        <f t="shared" si="14"/>
        <v>67</v>
      </c>
      <c r="U145" s="125">
        <v>0</v>
      </c>
      <c r="V145" s="48">
        <f t="shared" si="15"/>
        <v>0</v>
      </c>
      <c r="W145" s="48">
        <f t="shared" si="16"/>
        <v>0</v>
      </c>
      <c r="X145" s="49">
        <f t="shared" si="12"/>
        <v>3</v>
      </c>
      <c r="Y145" s="43">
        <f t="shared" si="13"/>
        <v>70</v>
      </c>
      <c r="Z145" s="50">
        <f t="shared" si="17"/>
        <v>70</v>
      </c>
    </row>
    <row r="146" spans="1:26" x14ac:dyDescent="0.3">
      <c r="A146" s="457" t="s">
        <v>526</v>
      </c>
      <c r="B146" s="457" t="s">
        <v>77</v>
      </c>
      <c r="C146" s="457" t="s">
        <v>560</v>
      </c>
      <c r="D146" s="457">
        <v>36126624</v>
      </c>
      <c r="E146" s="458" t="s">
        <v>561</v>
      </c>
      <c r="F146" s="457">
        <v>161586</v>
      </c>
      <c r="G146" s="458" t="s">
        <v>576</v>
      </c>
      <c r="H146" s="458" t="s">
        <v>558</v>
      </c>
      <c r="I146" s="459" t="s">
        <v>580</v>
      </c>
      <c r="J146" s="37">
        <v>6</v>
      </c>
      <c r="K146" s="32">
        <v>0</v>
      </c>
      <c r="L146" s="32">
        <v>6</v>
      </c>
      <c r="M146" s="32">
        <v>0</v>
      </c>
      <c r="N146" s="32">
        <v>0</v>
      </c>
      <c r="O146" s="32">
        <v>0</v>
      </c>
      <c r="P146" s="45">
        <v>0</v>
      </c>
      <c r="Q146" s="37">
        <v>0</v>
      </c>
      <c r="R146" s="32">
        <v>16</v>
      </c>
      <c r="S146" s="38">
        <v>5</v>
      </c>
      <c r="T146" s="46">
        <f t="shared" si="14"/>
        <v>201</v>
      </c>
      <c r="U146" s="125">
        <v>0</v>
      </c>
      <c r="V146" s="48">
        <f t="shared" si="15"/>
        <v>0</v>
      </c>
      <c r="W146" s="48">
        <f t="shared" si="16"/>
        <v>32</v>
      </c>
      <c r="X146" s="49">
        <f t="shared" si="12"/>
        <v>7.5</v>
      </c>
      <c r="Y146" s="43">
        <f t="shared" si="13"/>
        <v>240.5</v>
      </c>
      <c r="Z146" s="50">
        <f t="shared" si="17"/>
        <v>241</v>
      </c>
    </row>
    <row r="147" spans="1:26" x14ac:dyDescent="0.3">
      <c r="A147" s="457" t="s">
        <v>526</v>
      </c>
      <c r="B147" s="457" t="s">
        <v>77</v>
      </c>
      <c r="C147" s="457" t="s">
        <v>560</v>
      </c>
      <c r="D147" s="457">
        <v>36126624</v>
      </c>
      <c r="E147" s="458" t="s">
        <v>561</v>
      </c>
      <c r="F147" s="457">
        <v>161594</v>
      </c>
      <c r="G147" s="458" t="s">
        <v>576</v>
      </c>
      <c r="H147" s="458" t="s">
        <v>496</v>
      </c>
      <c r="I147" s="459" t="s">
        <v>581</v>
      </c>
      <c r="J147" s="37">
        <v>2</v>
      </c>
      <c r="K147" s="32">
        <v>0</v>
      </c>
      <c r="L147" s="32">
        <v>2</v>
      </c>
      <c r="M147" s="32">
        <v>0</v>
      </c>
      <c r="N147" s="32">
        <v>0</v>
      </c>
      <c r="O147" s="32">
        <v>0</v>
      </c>
      <c r="P147" s="45">
        <v>0</v>
      </c>
      <c r="Q147" s="37">
        <v>0</v>
      </c>
      <c r="R147" s="32">
        <v>1</v>
      </c>
      <c r="S147" s="38">
        <v>1</v>
      </c>
      <c r="T147" s="46">
        <f t="shared" si="14"/>
        <v>67</v>
      </c>
      <c r="U147" s="125">
        <v>0</v>
      </c>
      <c r="V147" s="48">
        <f t="shared" si="15"/>
        <v>0</v>
      </c>
      <c r="W147" s="48">
        <f t="shared" si="16"/>
        <v>2</v>
      </c>
      <c r="X147" s="49">
        <f t="shared" si="12"/>
        <v>1.5</v>
      </c>
      <c r="Y147" s="43">
        <f t="shared" si="13"/>
        <v>70.5</v>
      </c>
      <c r="Z147" s="50">
        <f t="shared" si="17"/>
        <v>71</v>
      </c>
    </row>
    <row r="148" spans="1:26" x14ac:dyDescent="0.3">
      <c r="A148" s="457" t="s">
        <v>526</v>
      </c>
      <c r="B148" s="457" t="s">
        <v>77</v>
      </c>
      <c r="C148" s="457" t="s">
        <v>560</v>
      </c>
      <c r="D148" s="457">
        <v>36126624</v>
      </c>
      <c r="E148" s="458" t="s">
        <v>561</v>
      </c>
      <c r="F148" s="457">
        <v>161993</v>
      </c>
      <c r="G148" s="458" t="s">
        <v>582</v>
      </c>
      <c r="H148" s="458" t="s">
        <v>534</v>
      </c>
      <c r="I148" s="459" t="s">
        <v>583</v>
      </c>
      <c r="J148" s="37">
        <v>2</v>
      </c>
      <c r="K148" s="32">
        <v>0</v>
      </c>
      <c r="L148" s="32">
        <v>2</v>
      </c>
      <c r="M148" s="32">
        <v>0</v>
      </c>
      <c r="N148" s="32">
        <v>0</v>
      </c>
      <c r="O148" s="32">
        <v>0</v>
      </c>
      <c r="P148" s="45">
        <v>0</v>
      </c>
      <c r="Q148" s="37">
        <v>0</v>
      </c>
      <c r="R148" s="32">
        <v>0</v>
      </c>
      <c r="S148" s="38">
        <v>8</v>
      </c>
      <c r="T148" s="46">
        <f t="shared" si="14"/>
        <v>67</v>
      </c>
      <c r="U148" s="125">
        <v>16.600000000000001</v>
      </c>
      <c r="V148" s="48">
        <f t="shared" si="15"/>
        <v>0</v>
      </c>
      <c r="W148" s="48">
        <f t="shared" si="16"/>
        <v>0</v>
      </c>
      <c r="X148" s="49">
        <f t="shared" si="12"/>
        <v>12</v>
      </c>
      <c r="Y148" s="43">
        <f t="shared" si="13"/>
        <v>95.6</v>
      </c>
      <c r="Z148" s="50">
        <f t="shared" si="17"/>
        <v>96</v>
      </c>
    </row>
    <row r="149" spans="1:26" x14ac:dyDescent="0.3">
      <c r="A149" s="457" t="s">
        <v>526</v>
      </c>
      <c r="B149" s="457" t="s">
        <v>77</v>
      </c>
      <c r="C149" s="457" t="s">
        <v>560</v>
      </c>
      <c r="D149" s="457">
        <v>36126624</v>
      </c>
      <c r="E149" s="458" t="s">
        <v>561</v>
      </c>
      <c r="F149" s="457">
        <v>162086</v>
      </c>
      <c r="G149" s="458" t="s">
        <v>126</v>
      </c>
      <c r="H149" s="458" t="s">
        <v>496</v>
      </c>
      <c r="I149" s="459" t="s">
        <v>584</v>
      </c>
      <c r="J149" s="37">
        <v>3</v>
      </c>
      <c r="K149" s="32">
        <v>0</v>
      </c>
      <c r="L149" s="32">
        <v>6</v>
      </c>
      <c r="M149" s="32">
        <v>0</v>
      </c>
      <c r="N149" s="32">
        <v>0</v>
      </c>
      <c r="O149" s="32">
        <v>0</v>
      </c>
      <c r="P149" s="45">
        <v>0</v>
      </c>
      <c r="Q149" s="37">
        <v>0</v>
      </c>
      <c r="R149" s="32">
        <v>12</v>
      </c>
      <c r="S149" s="38">
        <v>0</v>
      </c>
      <c r="T149" s="46">
        <f t="shared" si="14"/>
        <v>201</v>
      </c>
      <c r="U149" s="125">
        <v>72.66</v>
      </c>
      <c r="V149" s="48">
        <f t="shared" si="15"/>
        <v>0</v>
      </c>
      <c r="W149" s="48">
        <f t="shared" si="16"/>
        <v>24</v>
      </c>
      <c r="X149" s="49">
        <f t="shared" si="12"/>
        <v>0</v>
      </c>
      <c r="Y149" s="43">
        <f t="shared" si="13"/>
        <v>297.65999999999997</v>
      </c>
      <c r="Z149" s="50">
        <f t="shared" si="17"/>
        <v>298</v>
      </c>
    </row>
    <row r="150" spans="1:26" x14ac:dyDescent="0.3">
      <c r="A150" s="457" t="s">
        <v>526</v>
      </c>
      <c r="B150" s="457" t="s">
        <v>77</v>
      </c>
      <c r="C150" s="457" t="s">
        <v>560</v>
      </c>
      <c r="D150" s="457">
        <v>36126624</v>
      </c>
      <c r="E150" s="458" t="s">
        <v>561</v>
      </c>
      <c r="F150" s="457">
        <v>162094</v>
      </c>
      <c r="G150" s="458" t="s">
        <v>126</v>
      </c>
      <c r="H150" s="458" t="s">
        <v>546</v>
      </c>
      <c r="I150" s="459" t="s">
        <v>585</v>
      </c>
      <c r="J150" s="37">
        <v>2</v>
      </c>
      <c r="K150" s="32">
        <v>0</v>
      </c>
      <c r="L150" s="32">
        <v>4</v>
      </c>
      <c r="M150" s="32">
        <v>0</v>
      </c>
      <c r="N150" s="32">
        <v>0</v>
      </c>
      <c r="O150" s="32">
        <v>0</v>
      </c>
      <c r="P150" s="45">
        <v>0</v>
      </c>
      <c r="Q150" s="37">
        <v>0</v>
      </c>
      <c r="R150" s="32">
        <v>0</v>
      </c>
      <c r="S150" s="38">
        <v>15</v>
      </c>
      <c r="T150" s="46">
        <f t="shared" si="14"/>
        <v>134</v>
      </c>
      <c r="U150" s="125">
        <v>24.9</v>
      </c>
      <c r="V150" s="48">
        <f t="shared" si="15"/>
        <v>0</v>
      </c>
      <c r="W150" s="48">
        <f t="shared" si="16"/>
        <v>0</v>
      </c>
      <c r="X150" s="49">
        <f t="shared" si="12"/>
        <v>22.5</v>
      </c>
      <c r="Y150" s="43">
        <f t="shared" si="13"/>
        <v>181.4</v>
      </c>
      <c r="Z150" s="50">
        <f t="shared" si="17"/>
        <v>181</v>
      </c>
    </row>
    <row r="151" spans="1:26" x14ac:dyDescent="0.3">
      <c r="A151" s="457" t="s">
        <v>526</v>
      </c>
      <c r="B151" s="457" t="s">
        <v>77</v>
      </c>
      <c r="C151" s="457" t="s">
        <v>560</v>
      </c>
      <c r="D151" s="457">
        <v>36126624</v>
      </c>
      <c r="E151" s="458" t="s">
        <v>561</v>
      </c>
      <c r="F151" s="457">
        <v>351806</v>
      </c>
      <c r="G151" s="458" t="s">
        <v>400</v>
      </c>
      <c r="H151" s="458" t="s">
        <v>534</v>
      </c>
      <c r="I151" s="459" t="s">
        <v>586</v>
      </c>
      <c r="J151" s="37">
        <v>3</v>
      </c>
      <c r="K151" s="32">
        <v>0</v>
      </c>
      <c r="L151" s="32">
        <v>4</v>
      </c>
      <c r="M151" s="32">
        <v>0</v>
      </c>
      <c r="N151" s="32">
        <v>0</v>
      </c>
      <c r="O151" s="32">
        <v>0</v>
      </c>
      <c r="P151" s="45">
        <v>0</v>
      </c>
      <c r="Q151" s="37">
        <v>0</v>
      </c>
      <c r="R151" s="32">
        <v>4</v>
      </c>
      <c r="S151" s="38">
        <v>7</v>
      </c>
      <c r="T151" s="46">
        <f t="shared" si="14"/>
        <v>134</v>
      </c>
      <c r="U151" s="125">
        <v>16.600000000000001</v>
      </c>
      <c r="V151" s="48">
        <f t="shared" si="15"/>
        <v>0</v>
      </c>
      <c r="W151" s="48">
        <f t="shared" si="16"/>
        <v>8</v>
      </c>
      <c r="X151" s="49">
        <f t="shared" si="12"/>
        <v>10.5</v>
      </c>
      <c r="Y151" s="43">
        <f t="shared" si="13"/>
        <v>169.1</v>
      </c>
      <c r="Z151" s="50">
        <f t="shared" si="17"/>
        <v>169</v>
      </c>
    </row>
    <row r="152" spans="1:26" x14ac:dyDescent="0.3">
      <c r="A152" s="457" t="s">
        <v>526</v>
      </c>
      <c r="B152" s="457" t="s">
        <v>77</v>
      </c>
      <c r="C152" s="457" t="s">
        <v>560</v>
      </c>
      <c r="D152" s="457">
        <v>36126624</v>
      </c>
      <c r="E152" s="458" t="s">
        <v>561</v>
      </c>
      <c r="F152" s="457">
        <v>515159</v>
      </c>
      <c r="G152" s="458" t="s">
        <v>587</v>
      </c>
      <c r="H152" s="458" t="s">
        <v>534</v>
      </c>
      <c r="I152" s="459" t="s">
        <v>588</v>
      </c>
      <c r="J152" s="37">
        <v>5</v>
      </c>
      <c r="K152" s="32">
        <v>0</v>
      </c>
      <c r="L152" s="32">
        <v>9</v>
      </c>
      <c r="M152" s="32">
        <v>0</v>
      </c>
      <c r="N152" s="32">
        <v>0</v>
      </c>
      <c r="O152" s="32">
        <v>0</v>
      </c>
      <c r="P152" s="45">
        <v>0</v>
      </c>
      <c r="Q152" s="37">
        <v>0</v>
      </c>
      <c r="R152" s="32">
        <v>16</v>
      </c>
      <c r="S152" s="38">
        <v>5</v>
      </c>
      <c r="T152" s="46">
        <f t="shared" si="14"/>
        <v>301.5</v>
      </c>
      <c r="U152" s="125">
        <v>0</v>
      </c>
      <c r="V152" s="48">
        <f t="shared" si="15"/>
        <v>0</v>
      </c>
      <c r="W152" s="48">
        <f t="shared" si="16"/>
        <v>32</v>
      </c>
      <c r="X152" s="49">
        <f t="shared" si="12"/>
        <v>7.5</v>
      </c>
      <c r="Y152" s="43">
        <f t="shared" si="13"/>
        <v>341</v>
      </c>
      <c r="Z152" s="50">
        <f t="shared" si="17"/>
        <v>341</v>
      </c>
    </row>
    <row r="153" spans="1:26" x14ac:dyDescent="0.3">
      <c r="A153" s="457" t="s">
        <v>526</v>
      </c>
      <c r="B153" s="457" t="s">
        <v>77</v>
      </c>
      <c r="C153" s="457" t="s">
        <v>560</v>
      </c>
      <c r="D153" s="457">
        <v>36126624</v>
      </c>
      <c r="E153" s="458" t="s">
        <v>561</v>
      </c>
      <c r="F153" s="457">
        <v>596680</v>
      </c>
      <c r="G153" s="458" t="s">
        <v>47</v>
      </c>
      <c r="H153" s="458" t="s">
        <v>555</v>
      </c>
      <c r="I153" s="459" t="s">
        <v>589</v>
      </c>
      <c r="J153" s="37">
        <v>1</v>
      </c>
      <c r="K153" s="32">
        <v>0</v>
      </c>
      <c r="L153" s="32">
        <v>1</v>
      </c>
      <c r="M153" s="32">
        <v>0</v>
      </c>
      <c r="N153" s="32">
        <v>0</v>
      </c>
      <c r="O153" s="32">
        <v>0</v>
      </c>
      <c r="P153" s="45">
        <v>0</v>
      </c>
      <c r="Q153" s="37">
        <v>0</v>
      </c>
      <c r="R153" s="32">
        <v>2</v>
      </c>
      <c r="S153" s="38">
        <v>0</v>
      </c>
      <c r="T153" s="46">
        <f t="shared" si="14"/>
        <v>33.5</v>
      </c>
      <c r="U153" s="125">
        <v>0</v>
      </c>
      <c r="V153" s="48">
        <f t="shared" si="15"/>
        <v>0</v>
      </c>
      <c r="W153" s="48">
        <f t="shared" si="16"/>
        <v>4</v>
      </c>
      <c r="X153" s="49">
        <f t="shared" si="12"/>
        <v>0</v>
      </c>
      <c r="Y153" s="43">
        <f t="shared" si="13"/>
        <v>37.5</v>
      </c>
      <c r="Z153" s="50">
        <f t="shared" si="17"/>
        <v>38</v>
      </c>
    </row>
    <row r="154" spans="1:26" x14ac:dyDescent="0.3">
      <c r="A154" s="457" t="s">
        <v>526</v>
      </c>
      <c r="B154" s="457" t="s">
        <v>77</v>
      </c>
      <c r="C154" s="457" t="s">
        <v>560</v>
      </c>
      <c r="D154" s="457">
        <v>36126624</v>
      </c>
      <c r="E154" s="458" t="s">
        <v>561</v>
      </c>
      <c r="F154" s="457">
        <v>607002</v>
      </c>
      <c r="G154" s="458" t="s">
        <v>97</v>
      </c>
      <c r="H154" s="458" t="s">
        <v>496</v>
      </c>
      <c r="I154" s="459" t="s">
        <v>590</v>
      </c>
      <c r="J154" s="37">
        <v>2</v>
      </c>
      <c r="K154" s="32">
        <v>0</v>
      </c>
      <c r="L154" s="32">
        <v>2</v>
      </c>
      <c r="M154" s="32">
        <v>0</v>
      </c>
      <c r="N154" s="32">
        <v>0</v>
      </c>
      <c r="O154" s="32">
        <v>0</v>
      </c>
      <c r="P154" s="45">
        <v>0</v>
      </c>
      <c r="Q154" s="37">
        <v>0</v>
      </c>
      <c r="R154" s="32">
        <v>1</v>
      </c>
      <c r="S154" s="38">
        <v>2</v>
      </c>
      <c r="T154" s="46">
        <f t="shared" si="14"/>
        <v>67</v>
      </c>
      <c r="U154" s="125">
        <v>25.25</v>
      </c>
      <c r="V154" s="48">
        <f t="shared" si="15"/>
        <v>0</v>
      </c>
      <c r="W154" s="48">
        <f t="shared" si="16"/>
        <v>2</v>
      </c>
      <c r="X154" s="49">
        <f t="shared" si="12"/>
        <v>3</v>
      </c>
      <c r="Y154" s="43">
        <f t="shared" si="13"/>
        <v>97.25</v>
      </c>
      <c r="Z154" s="50">
        <f t="shared" si="17"/>
        <v>97</v>
      </c>
    </row>
    <row r="155" spans="1:26" x14ac:dyDescent="0.3">
      <c r="A155" s="457" t="s">
        <v>526</v>
      </c>
      <c r="B155" s="457" t="s">
        <v>77</v>
      </c>
      <c r="C155" s="457" t="s">
        <v>560</v>
      </c>
      <c r="D155" s="457">
        <v>36126624</v>
      </c>
      <c r="E155" s="458" t="s">
        <v>561</v>
      </c>
      <c r="F155" s="457">
        <v>607363</v>
      </c>
      <c r="G155" s="458" t="s">
        <v>591</v>
      </c>
      <c r="H155" s="458" t="s">
        <v>534</v>
      </c>
      <c r="I155" s="459" t="s">
        <v>592</v>
      </c>
      <c r="J155" s="37">
        <v>7</v>
      </c>
      <c r="K155" s="32">
        <v>0</v>
      </c>
      <c r="L155" s="32">
        <v>9</v>
      </c>
      <c r="M155" s="32">
        <v>0</v>
      </c>
      <c r="N155" s="32">
        <v>0</v>
      </c>
      <c r="O155" s="32">
        <v>0</v>
      </c>
      <c r="P155" s="45">
        <v>0</v>
      </c>
      <c r="Q155" s="37">
        <v>0</v>
      </c>
      <c r="R155" s="32">
        <v>18</v>
      </c>
      <c r="S155" s="38">
        <v>9</v>
      </c>
      <c r="T155" s="46">
        <f t="shared" si="14"/>
        <v>301.5</v>
      </c>
      <c r="U155" s="125">
        <v>83.48</v>
      </c>
      <c r="V155" s="48">
        <f t="shared" si="15"/>
        <v>0</v>
      </c>
      <c r="W155" s="48">
        <f t="shared" si="16"/>
        <v>36</v>
      </c>
      <c r="X155" s="49">
        <f t="shared" si="12"/>
        <v>13.5</v>
      </c>
      <c r="Y155" s="43">
        <f t="shared" si="13"/>
        <v>434.48</v>
      </c>
      <c r="Z155" s="50">
        <f t="shared" si="17"/>
        <v>434</v>
      </c>
    </row>
    <row r="156" spans="1:26" x14ac:dyDescent="0.3">
      <c r="A156" s="457" t="s">
        <v>526</v>
      </c>
      <c r="B156" s="457" t="s">
        <v>77</v>
      </c>
      <c r="C156" s="457" t="s">
        <v>560</v>
      </c>
      <c r="D156" s="457">
        <v>36126624</v>
      </c>
      <c r="E156" s="458" t="s">
        <v>561</v>
      </c>
      <c r="F156" s="457">
        <v>893111</v>
      </c>
      <c r="G156" s="458" t="s">
        <v>400</v>
      </c>
      <c r="H156" s="458" t="s">
        <v>553</v>
      </c>
      <c r="I156" s="459" t="s">
        <v>593</v>
      </c>
      <c r="J156" s="37">
        <v>1</v>
      </c>
      <c r="K156" s="32">
        <v>0</v>
      </c>
      <c r="L156" s="32">
        <v>1</v>
      </c>
      <c r="M156" s="32">
        <v>0</v>
      </c>
      <c r="N156" s="32">
        <v>0</v>
      </c>
      <c r="O156" s="32">
        <v>0</v>
      </c>
      <c r="P156" s="45">
        <v>0</v>
      </c>
      <c r="Q156" s="37">
        <v>0</v>
      </c>
      <c r="R156" s="32">
        <v>3</v>
      </c>
      <c r="S156" s="38">
        <v>0</v>
      </c>
      <c r="T156" s="46">
        <f t="shared" si="14"/>
        <v>33.5</v>
      </c>
      <c r="U156" s="125">
        <v>0</v>
      </c>
      <c r="V156" s="48">
        <f t="shared" si="15"/>
        <v>0</v>
      </c>
      <c r="W156" s="48">
        <f t="shared" si="16"/>
        <v>6</v>
      </c>
      <c r="X156" s="49">
        <f t="shared" si="12"/>
        <v>0</v>
      </c>
      <c r="Y156" s="43">
        <f t="shared" si="13"/>
        <v>39.5</v>
      </c>
      <c r="Z156" s="50">
        <f t="shared" si="17"/>
        <v>40</v>
      </c>
    </row>
    <row r="157" spans="1:26" x14ac:dyDescent="0.3">
      <c r="A157" s="457" t="s">
        <v>526</v>
      </c>
      <c r="B157" s="457" t="s">
        <v>77</v>
      </c>
      <c r="C157" s="457" t="s">
        <v>560</v>
      </c>
      <c r="D157" s="457">
        <v>36126624</v>
      </c>
      <c r="E157" s="458" t="s">
        <v>561</v>
      </c>
      <c r="F157" s="457">
        <v>893188</v>
      </c>
      <c r="G157" s="458" t="s">
        <v>576</v>
      </c>
      <c r="H157" s="458" t="s">
        <v>594</v>
      </c>
      <c r="I157" s="459" t="s">
        <v>595</v>
      </c>
      <c r="J157" s="37">
        <v>1</v>
      </c>
      <c r="K157" s="32">
        <v>0</v>
      </c>
      <c r="L157" s="32">
        <v>1</v>
      </c>
      <c r="M157" s="32">
        <v>0</v>
      </c>
      <c r="N157" s="32">
        <v>0</v>
      </c>
      <c r="O157" s="32">
        <v>0</v>
      </c>
      <c r="P157" s="45">
        <v>0</v>
      </c>
      <c r="Q157" s="37">
        <v>0</v>
      </c>
      <c r="R157" s="32">
        <v>0</v>
      </c>
      <c r="S157" s="38">
        <v>1</v>
      </c>
      <c r="T157" s="46">
        <f t="shared" si="14"/>
        <v>33.5</v>
      </c>
      <c r="U157" s="125">
        <v>8.3000000000000007</v>
      </c>
      <c r="V157" s="48">
        <f t="shared" si="15"/>
        <v>0</v>
      </c>
      <c r="W157" s="48">
        <f t="shared" si="16"/>
        <v>0</v>
      </c>
      <c r="X157" s="49">
        <f t="shared" si="12"/>
        <v>1.5</v>
      </c>
      <c r="Y157" s="43">
        <f t="shared" si="13"/>
        <v>43.3</v>
      </c>
      <c r="Z157" s="50">
        <f t="shared" si="17"/>
        <v>43</v>
      </c>
    </row>
    <row r="158" spans="1:26" x14ac:dyDescent="0.3">
      <c r="A158" s="457" t="s">
        <v>526</v>
      </c>
      <c r="B158" s="457" t="s">
        <v>77</v>
      </c>
      <c r="C158" s="457" t="s">
        <v>560</v>
      </c>
      <c r="D158" s="457">
        <v>36126624</v>
      </c>
      <c r="E158" s="458" t="s">
        <v>561</v>
      </c>
      <c r="F158" s="457">
        <v>17050227</v>
      </c>
      <c r="G158" s="458" t="s">
        <v>596</v>
      </c>
      <c r="H158" s="458" t="s">
        <v>597</v>
      </c>
      <c r="I158" s="459" t="s">
        <v>598</v>
      </c>
      <c r="J158" s="37">
        <v>2</v>
      </c>
      <c r="K158" s="32">
        <v>0</v>
      </c>
      <c r="L158" s="32">
        <v>2</v>
      </c>
      <c r="M158" s="32">
        <v>0</v>
      </c>
      <c r="N158" s="32">
        <v>0</v>
      </c>
      <c r="O158" s="32">
        <v>0</v>
      </c>
      <c r="P158" s="45">
        <v>0</v>
      </c>
      <c r="Q158" s="37">
        <v>0</v>
      </c>
      <c r="R158" s="32">
        <v>2</v>
      </c>
      <c r="S158" s="38">
        <v>7</v>
      </c>
      <c r="T158" s="46">
        <f t="shared" si="14"/>
        <v>67</v>
      </c>
      <c r="U158" s="125">
        <v>8.3000000000000007</v>
      </c>
      <c r="V158" s="48">
        <f t="shared" si="15"/>
        <v>0</v>
      </c>
      <c r="W158" s="48">
        <f t="shared" si="16"/>
        <v>4</v>
      </c>
      <c r="X158" s="49">
        <f t="shared" si="12"/>
        <v>10.5</v>
      </c>
      <c r="Y158" s="43">
        <f t="shared" si="13"/>
        <v>89.8</v>
      </c>
      <c r="Z158" s="50">
        <f t="shared" si="17"/>
        <v>90</v>
      </c>
    </row>
    <row r="159" spans="1:26" x14ac:dyDescent="0.3">
      <c r="A159" s="457" t="s">
        <v>526</v>
      </c>
      <c r="B159" s="457" t="s">
        <v>77</v>
      </c>
      <c r="C159" s="457" t="s">
        <v>560</v>
      </c>
      <c r="D159" s="457">
        <v>36126624</v>
      </c>
      <c r="E159" s="458" t="s">
        <v>561</v>
      </c>
      <c r="F159" s="457">
        <v>17050561</v>
      </c>
      <c r="G159" s="458" t="s">
        <v>433</v>
      </c>
      <c r="H159" s="458" t="s">
        <v>496</v>
      </c>
      <c r="I159" s="459" t="s">
        <v>599</v>
      </c>
      <c r="J159" s="37">
        <v>2</v>
      </c>
      <c r="K159" s="32">
        <v>0</v>
      </c>
      <c r="L159" s="32">
        <v>3</v>
      </c>
      <c r="M159" s="32">
        <v>0</v>
      </c>
      <c r="N159" s="32">
        <v>0</v>
      </c>
      <c r="O159" s="32">
        <v>0</v>
      </c>
      <c r="P159" s="45">
        <v>0</v>
      </c>
      <c r="Q159" s="37">
        <v>0</v>
      </c>
      <c r="R159" s="32">
        <v>9</v>
      </c>
      <c r="S159" s="38">
        <v>0</v>
      </c>
      <c r="T159" s="46">
        <f t="shared" si="14"/>
        <v>100.5</v>
      </c>
      <c r="U159" s="125">
        <v>0</v>
      </c>
      <c r="V159" s="48">
        <f t="shared" si="15"/>
        <v>0</v>
      </c>
      <c r="W159" s="48">
        <f t="shared" si="16"/>
        <v>18</v>
      </c>
      <c r="X159" s="49">
        <f t="shared" si="12"/>
        <v>0</v>
      </c>
      <c r="Y159" s="43">
        <f t="shared" si="13"/>
        <v>118.5</v>
      </c>
      <c r="Z159" s="50">
        <f t="shared" si="17"/>
        <v>119</v>
      </c>
    </row>
    <row r="160" spans="1:26" x14ac:dyDescent="0.3">
      <c r="A160" s="457" t="s">
        <v>526</v>
      </c>
      <c r="B160" s="457" t="s">
        <v>77</v>
      </c>
      <c r="C160" s="457" t="s">
        <v>560</v>
      </c>
      <c r="D160" s="457">
        <v>36126624</v>
      </c>
      <c r="E160" s="458" t="s">
        <v>561</v>
      </c>
      <c r="F160" s="457">
        <v>17053668</v>
      </c>
      <c r="G160" s="458" t="s">
        <v>564</v>
      </c>
      <c r="H160" s="458" t="s">
        <v>534</v>
      </c>
      <c r="I160" s="459" t="s">
        <v>600</v>
      </c>
      <c r="J160" s="37">
        <v>5</v>
      </c>
      <c r="K160" s="32">
        <v>0</v>
      </c>
      <c r="L160" s="32">
        <v>8</v>
      </c>
      <c r="M160" s="32">
        <v>0</v>
      </c>
      <c r="N160" s="32">
        <v>0</v>
      </c>
      <c r="O160" s="32">
        <v>0</v>
      </c>
      <c r="P160" s="45">
        <v>0</v>
      </c>
      <c r="Q160" s="37">
        <v>5</v>
      </c>
      <c r="R160" s="32">
        <v>18</v>
      </c>
      <c r="S160" s="38">
        <v>14</v>
      </c>
      <c r="T160" s="46">
        <f t="shared" si="14"/>
        <v>268</v>
      </c>
      <c r="U160" s="125">
        <v>61.8</v>
      </c>
      <c r="V160" s="48">
        <f t="shared" si="15"/>
        <v>7.5</v>
      </c>
      <c r="W160" s="48">
        <f t="shared" si="16"/>
        <v>36</v>
      </c>
      <c r="X160" s="49">
        <f t="shared" si="12"/>
        <v>21</v>
      </c>
      <c r="Y160" s="43">
        <f t="shared" si="13"/>
        <v>394.3</v>
      </c>
      <c r="Z160" s="50">
        <f t="shared" si="17"/>
        <v>394</v>
      </c>
    </row>
    <row r="161" spans="1:26" x14ac:dyDescent="0.3">
      <c r="A161" s="457" t="s">
        <v>526</v>
      </c>
      <c r="B161" s="457" t="s">
        <v>77</v>
      </c>
      <c r="C161" s="457" t="s">
        <v>560</v>
      </c>
      <c r="D161" s="457">
        <v>36126624</v>
      </c>
      <c r="E161" s="458" t="s">
        <v>561</v>
      </c>
      <c r="F161" s="457">
        <v>37922459</v>
      </c>
      <c r="G161" s="458" t="s">
        <v>433</v>
      </c>
      <c r="H161" s="458" t="s">
        <v>597</v>
      </c>
      <c r="I161" s="459" t="s">
        <v>601</v>
      </c>
      <c r="J161" s="37">
        <v>4</v>
      </c>
      <c r="K161" s="32">
        <v>0</v>
      </c>
      <c r="L161" s="32">
        <v>5</v>
      </c>
      <c r="M161" s="32">
        <v>0</v>
      </c>
      <c r="N161" s="32">
        <v>0</v>
      </c>
      <c r="O161" s="32">
        <v>0</v>
      </c>
      <c r="P161" s="45">
        <v>0</v>
      </c>
      <c r="Q161" s="37">
        <v>0</v>
      </c>
      <c r="R161" s="32">
        <v>3</v>
      </c>
      <c r="S161" s="38">
        <v>2</v>
      </c>
      <c r="T161" s="46">
        <f t="shared" si="14"/>
        <v>167.5</v>
      </c>
      <c r="U161" s="125">
        <v>26.95</v>
      </c>
      <c r="V161" s="48">
        <f t="shared" si="15"/>
        <v>0</v>
      </c>
      <c r="W161" s="48">
        <f t="shared" si="16"/>
        <v>6</v>
      </c>
      <c r="X161" s="49">
        <f t="shared" si="12"/>
        <v>3</v>
      </c>
      <c r="Y161" s="43">
        <f t="shared" si="13"/>
        <v>203.45</v>
      </c>
      <c r="Z161" s="50">
        <f t="shared" si="17"/>
        <v>203</v>
      </c>
    </row>
    <row r="162" spans="1:26" x14ac:dyDescent="0.3">
      <c r="A162" s="457" t="s">
        <v>526</v>
      </c>
      <c r="B162" s="457" t="s">
        <v>77</v>
      </c>
      <c r="C162" s="457" t="s">
        <v>560</v>
      </c>
      <c r="D162" s="457">
        <v>36126624</v>
      </c>
      <c r="E162" s="458" t="s">
        <v>561</v>
      </c>
      <c r="F162" s="457">
        <v>37922467</v>
      </c>
      <c r="G162" s="458" t="s">
        <v>602</v>
      </c>
      <c r="H162" s="458" t="s">
        <v>534</v>
      </c>
      <c r="I162" s="459" t="s">
        <v>603</v>
      </c>
      <c r="J162" s="37">
        <v>2</v>
      </c>
      <c r="K162" s="32">
        <v>0</v>
      </c>
      <c r="L162" s="32">
        <v>3</v>
      </c>
      <c r="M162" s="32">
        <v>0</v>
      </c>
      <c r="N162" s="32">
        <v>0</v>
      </c>
      <c r="O162" s="32">
        <v>0</v>
      </c>
      <c r="P162" s="45">
        <v>0</v>
      </c>
      <c r="Q162" s="37">
        <v>0</v>
      </c>
      <c r="R162" s="32">
        <v>1</v>
      </c>
      <c r="S162" s="38">
        <v>2</v>
      </c>
      <c r="T162" s="46">
        <f t="shared" si="14"/>
        <v>100.5</v>
      </c>
      <c r="U162" s="125">
        <v>37.799999999999997</v>
      </c>
      <c r="V162" s="48">
        <f t="shared" si="15"/>
        <v>0</v>
      </c>
      <c r="W162" s="48">
        <f t="shared" si="16"/>
        <v>2</v>
      </c>
      <c r="X162" s="49">
        <f t="shared" si="12"/>
        <v>3</v>
      </c>
      <c r="Y162" s="43">
        <f t="shared" si="13"/>
        <v>143.30000000000001</v>
      </c>
      <c r="Z162" s="50">
        <f t="shared" si="17"/>
        <v>143</v>
      </c>
    </row>
    <row r="163" spans="1:26" x14ac:dyDescent="0.3">
      <c r="A163" s="457" t="s">
        <v>526</v>
      </c>
      <c r="B163" s="457" t="s">
        <v>77</v>
      </c>
      <c r="C163" s="457" t="s">
        <v>560</v>
      </c>
      <c r="D163" s="457">
        <v>36126624</v>
      </c>
      <c r="E163" s="458" t="s">
        <v>561</v>
      </c>
      <c r="F163" s="457">
        <v>42024471</v>
      </c>
      <c r="G163" s="458" t="s">
        <v>564</v>
      </c>
      <c r="H163" s="458" t="s">
        <v>604</v>
      </c>
      <c r="I163" s="459" t="s">
        <v>605</v>
      </c>
      <c r="J163" s="37">
        <v>5</v>
      </c>
      <c r="K163" s="32">
        <v>0</v>
      </c>
      <c r="L163" s="32">
        <v>7</v>
      </c>
      <c r="M163" s="32">
        <v>0</v>
      </c>
      <c r="N163" s="32">
        <v>0</v>
      </c>
      <c r="O163" s="32">
        <v>0</v>
      </c>
      <c r="P163" s="45">
        <v>0</v>
      </c>
      <c r="Q163" s="37">
        <v>0</v>
      </c>
      <c r="R163" s="32">
        <v>20</v>
      </c>
      <c r="S163" s="38">
        <v>0</v>
      </c>
      <c r="T163" s="46">
        <f t="shared" si="14"/>
        <v>234.5</v>
      </c>
      <c r="U163" s="125">
        <v>60.7</v>
      </c>
      <c r="V163" s="48">
        <f t="shared" si="15"/>
        <v>0</v>
      </c>
      <c r="W163" s="48">
        <f t="shared" si="16"/>
        <v>40</v>
      </c>
      <c r="X163" s="49">
        <f t="shared" si="12"/>
        <v>0</v>
      </c>
      <c r="Y163" s="43">
        <f t="shared" si="13"/>
        <v>335.2</v>
      </c>
      <c r="Z163" s="50">
        <f t="shared" si="17"/>
        <v>335</v>
      </c>
    </row>
    <row r="164" spans="1:26" x14ac:dyDescent="0.3">
      <c r="A164" s="457" t="s">
        <v>526</v>
      </c>
      <c r="B164" s="457" t="s">
        <v>77</v>
      </c>
      <c r="C164" s="457" t="s">
        <v>560</v>
      </c>
      <c r="D164" s="457">
        <v>36126624</v>
      </c>
      <c r="E164" s="458" t="s">
        <v>561</v>
      </c>
      <c r="F164" s="457">
        <v>42026393</v>
      </c>
      <c r="G164" s="458" t="s">
        <v>112</v>
      </c>
      <c r="H164" s="458" t="s">
        <v>558</v>
      </c>
      <c r="I164" s="459" t="s">
        <v>606</v>
      </c>
      <c r="J164" s="37">
        <v>2</v>
      </c>
      <c r="K164" s="32">
        <v>0</v>
      </c>
      <c r="L164" s="32">
        <v>2</v>
      </c>
      <c r="M164" s="32">
        <v>0</v>
      </c>
      <c r="N164" s="32">
        <v>0</v>
      </c>
      <c r="O164" s="32">
        <v>0</v>
      </c>
      <c r="P164" s="45">
        <v>0</v>
      </c>
      <c r="Q164" s="37">
        <v>0</v>
      </c>
      <c r="R164" s="32">
        <v>1</v>
      </c>
      <c r="S164" s="38">
        <v>0</v>
      </c>
      <c r="T164" s="46">
        <f t="shared" si="14"/>
        <v>67</v>
      </c>
      <c r="U164" s="125">
        <v>8.3000000000000007</v>
      </c>
      <c r="V164" s="48">
        <f t="shared" si="15"/>
        <v>0</v>
      </c>
      <c r="W164" s="48">
        <f t="shared" si="16"/>
        <v>2</v>
      </c>
      <c r="X164" s="49">
        <f t="shared" si="12"/>
        <v>0</v>
      </c>
      <c r="Y164" s="43">
        <f t="shared" si="13"/>
        <v>77.3</v>
      </c>
      <c r="Z164" s="50">
        <f t="shared" si="17"/>
        <v>77</v>
      </c>
    </row>
    <row r="165" spans="1:26" x14ac:dyDescent="0.3">
      <c r="A165" s="457" t="s">
        <v>526</v>
      </c>
      <c r="B165" s="457" t="s">
        <v>77</v>
      </c>
      <c r="C165" s="457" t="s">
        <v>560</v>
      </c>
      <c r="D165" s="457">
        <v>36126624</v>
      </c>
      <c r="E165" s="458" t="s">
        <v>561</v>
      </c>
      <c r="F165" s="457">
        <v>42141443</v>
      </c>
      <c r="G165" s="458" t="s">
        <v>564</v>
      </c>
      <c r="H165" s="458" t="s">
        <v>496</v>
      </c>
      <c r="I165" s="459" t="s">
        <v>608</v>
      </c>
      <c r="J165" s="37">
        <v>4</v>
      </c>
      <c r="K165" s="32">
        <v>0</v>
      </c>
      <c r="L165" s="32">
        <v>5</v>
      </c>
      <c r="M165" s="32">
        <v>0</v>
      </c>
      <c r="N165" s="32">
        <v>0</v>
      </c>
      <c r="O165" s="32">
        <v>0</v>
      </c>
      <c r="P165" s="45">
        <v>0</v>
      </c>
      <c r="Q165" s="37">
        <v>0</v>
      </c>
      <c r="R165" s="32">
        <v>7</v>
      </c>
      <c r="S165" s="38">
        <v>6</v>
      </c>
      <c r="T165" s="46">
        <f t="shared" si="14"/>
        <v>167.5</v>
      </c>
      <c r="U165" s="125">
        <v>16.600000000000001</v>
      </c>
      <c r="V165" s="48">
        <f t="shared" si="15"/>
        <v>0</v>
      </c>
      <c r="W165" s="48">
        <f t="shared" si="16"/>
        <v>14</v>
      </c>
      <c r="X165" s="49">
        <f t="shared" si="12"/>
        <v>9</v>
      </c>
      <c r="Y165" s="43">
        <f t="shared" si="13"/>
        <v>207.1</v>
      </c>
      <c r="Z165" s="50">
        <f t="shared" si="17"/>
        <v>207</v>
      </c>
    </row>
    <row r="166" spans="1:26" x14ac:dyDescent="0.3">
      <c r="A166" s="457" t="s">
        <v>526</v>
      </c>
      <c r="B166" s="457" t="s">
        <v>77</v>
      </c>
      <c r="C166" s="457" t="s">
        <v>560</v>
      </c>
      <c r="D166" s="457">
        <v>36126624</v>
      </c>
      <c r="E166" s="458" t="s">
        <v>561</v>
      </c>
      <c r="F166" s="457">
        <v>50424891</v>
      </c>
      <c r="G166" s="458" t="s">
        <v>609</v>
      </c>
      <c r="H166" s="458" t="s">
        <v>543</v>
      </c>
      <c r="I166" s="459" t="s">
        <v>610</v>
      </c>
      <c r="J166" s="37">
        <v>1</v>
      </c>
      <c r="K166" s="32">
        <v>0</v>
      </c>
      <c r="L166" s="32">
        <v>1</v>
      </c>
      <c r="M166" s="32">
        <v>0</v>
      </c>
      <c r="N166" s="32">
        <v>0</v>
      </c>
      <c r="O166" s="32">
        <v>0</v>
      </c>
      <c r="P166" s="45">
        <v>0</v>
      </c>
      <c r="Q166" s="37">
        <v>0</v>
      </c>
      <c r="R166" s="32">
        <v>2</v>
      </c>
      <c r="S166" s="38">
        <v>0</v>
      </c>
      <c r="T166" s="46">
        <f t="shared" si="14"/>
        <v>33.5</v>
      </c>
      <c r="U166" s="125">
        <v>11.2</v>
      </c>
      <c r="V166" s="48">
        <f t="shared" si="15"/>
        <v>0</v>
      </c>
      <c r="W166" s="48">
        <f t="shared" si="16"/>
        <v>4</v>
      </c>
      <c r="X166" s="49">
        <f t="shared" si="12"/>
        <v>0</v>
      </c>
      <c r="Y166" s="43">
        <f t="shared" si="13"/>
        <v>48.7</v>
      </c>
      <c r="Z166" s="50">
        <f t="shared" si="17"/>
        <v>49</v>
      </c>
    </row>
    <row r="167" spans="1:26" x14ac:dyDescent="0.3">
      <c r="A167" s="457" t="s">
        <v>526</v>
      </c>
      <c r="B167" s="457" t="s">
        <v>77</v>
      </c>
      <c r="C167" s="457" t="s">
        <v>560</v>
      </c>
      <c r="D167" s="457">
        <v>36126624</v>
      </c>
      <c r="E167" s="458" t="s">
        <v>561</v>
      </c>
      <c r="F167" s="457">
        <v>52164284</v>
      </c>
      <c r="G167" s="458" t="s">
        <v>97</v>
      </c>
      <c r="H167" s="458" t="s">
        <v>546</v>
      </c>
      <c r="I167" s="459" t="s">
        <v>611</v>
      </c>
      <c r="J167" s="37">
        <v>1</v>
      </c>
      <c r="K167" s="32">
        <v>0</v>
      </c>
      <c r="L167" s="32">
        <v>2</v>
      </c>
      <c r="M167" s="32">
        <v>0</v>
      </c>
      <c r="N167" s="32">
        <v>0</v>
      </c>
      <c r="O167" s="32">
        <v>0</v>
      </c>
      <c r="P167" s="45">
        <v>0</v>
      </c>
      <c r="Q167" s="37">
        <v>0</v>
      </c>
      <c r="R167" s="32">
        <v>9</v>
      </c>
      <c r="S167" s="38">
        <v>0</v>
      </c>
      <c r="T167" s="46">
        <f t="shared" si="14"/>
        <v>67</v>
      </c>
      <c r="U167" s="125">
        <v>0</v>
      </c>
      <c r="V167" s="48">
        <f t="shared" si="15"/>
        <v>0</v>
      </c>
      <c r="W167" s="48">
        <f t="shared" si="16"/>
        <v>18</v>
      </c>
      <c r="X167" s="49">
        <f t="shared" si="12"/>
        <v>0</v>
      </c>
      <c r="Y167" s="43">
        <f t="shared" si="13"/>
        <v>85</v>
      </c>
      <c r="Z167" s="50">
        <f t="shared" si="17"/>
        <v>85</v>
      </c>
    </row>
    <row r="168" spans="1:26" x14ac:dyDescent="0.3">
      <c r="A168" s="457" t="s">
        <v>526</v>
      </c>
      <c r="B168" s="457" t="s">
        <v>77</v>
      </c>
      <c r="C168" s="457" t="s">
        <v>560</v>
      </c>
      <c r="D168" s="457">
        <v>36126624</v>
      </c>
      <c r="E168" s="458" t="s">
        <v>561</v>
      </c>
      <c r="F168" s="457">
        <v>52375277</v>
      </c>
      <c r="G168" s="458" t="s">
        <v>564</v>
      </c>
      <c r="H168" s="458" t="s">
        <v>612</v>
      </c>
      <c r="I168" s="459" t="s">
        <v>613</v>
      </c>
      <c r="J168" s="37">
        <v>2</v>
      </c>
      <c r="K168" s="32">
        <v>0</v>
      </c>
      <c r="L168" s="32">
        <v>2</v>
      </c>
      <c r="M168" s="32">
        <v>0</v>
      </c>
      <c r="N168" s="32">
        <v>0</v>
      </c>
      <c r="O168" s="32">
        <v>0</v>
      </c>
      <c r="P168" s="45">
        <v>0</v>
      </c>
      <c r="Q168" s="37">
        <v>1</v>
      </c>
      <c r="R168" s="32">
        <v>6</v>
      </c>
      <c r="S168" s="38">
        <v>0</v>
      </c>
      <c r="T168" s="46">
        <f t="shared" si="14"/>
        <v>67</v>
      </c>
      <c r="U168" s="125">
        <v>18.88</v>
      </c>
      <c r="V168" s="48">
        <f t="shared" si="15"/>
        <v>1.5</v>
      </c>
      <c r="W168" s="48">
        <f t="shared" si="16"/>
        <v>12</v>
      </c>
      <c r="X168" s="49">
        <f t="shared" si="12"/>
        <v>0</v>
      </c>
      <c r="Y168" s="43">
        <f t="shared" si="13"/>
        <v>99.38</v>
      </c>
      <c r="Z168" s="50">
        <f t="shared" si="17"/>
        <v>99</v>
      </c>
    </row>
    <row r="169" spans="1:26" x14ac:dyDescent="0.3">
      <c r="A169" s="457" t="s">
        <v>526</v>
      </c>
      <c r="B169" s="457" t="s">
        <v>77</v>
      </c>
      <c r="C169" s="457" t="s">
        <v>560</v>
      </c>
      <c r="D169" s="457">
        <v>36126624</v>
      </c>
      <c r="E169" s="458" t="s">
        <v>561</v>
      </c>
      <c r="F169" s="457">
        <v>52439585</v>
      </c>
      <c r="G169" s="458" t="s">
        <v>63</v>
      </c>
      <c r="H169" s="458" t="s">
        <v>548</v>
      </c>
      <c r="I169" s="459" t="s">
        <v>614</v>
      </c>
      <c r="J169" s="37">
        <v>2</v>
      </c>
      <c r="K169" s="32">
        <v>0</v>
      </c>
      <c r="L169" s="32">
        <v>3</v>
      </c>
      <c r="M169" s="32">
        <v>0</v>
      </c>
      <c r="N169" s="32">
        <v>0</v>
      </c>
      <c r="O169" s="32">
        <v>0</v>
      </c>
      <c r="P169" s="45">
        <v>0</v>
      </c>
      <c r="Q169" s="37">
        <v>0</v>
      </c>
      <c r="R169" s="32">
        <v>3</v>
      </c>
      <c r="S169" s="38">
        <v>0</v>
      </c>
      <c r="T169" s="46">
        <f t="shared" si="14"/>
        <v>100.5</v>
      </c>
      <c r="U169" s="125">
        <v>11.5</v>
      </c>
      <c r="V169" s="48">
        <f t="shared" si="15"/>
        <v>0</v>
      </c>
      <c r="W169" s="48">
        <f t="shared" si="16"/>
        <v>6</v>
      </c>
      <c r="X169" s="49">
        <f t="shared" si="12"/>
        <v>0</v>
      </c>
      <c r="Y169" s="43">
        <f t="shared" si="13"/>
        <v>118</v>
      </c>
      <c r="Z169" s="50">
        <f t="shared" si="17"/>
        <v>118</v>
      </c>
    </row>
    <row r="170" spans="1:26" x14ac:dyDescent="0.3">
      <c r="A170" s="457" t="s">
        <v>526</v>
      </c>
      <c r="B170" s="457" t="s">
        <v>179</v>
      </c>
      <c r="C170" s="457" t="s">
        <v>615</v>
      </c>
      <c r="D170" s="457">
        <v>677574</v>
      </c>
      <c r="E170" s="458" t="s">
        <v>616</v>
      </c>
      <c r="F170" s="457">
        <v>17643066</v>
      </c>
      <c r="G170" s="458" t="s">
        <v>617</v>
      </c>
      <c r="H170" s="458" t="s">
        <v>553</v>
      </c>
      <c r="I170" s="459" t="s">
        <v>618</v>
      </c>
      <c r="J170" s="37">
        <v>1</v>
      </c>
      <c r="K170" s="32">
        <v>0</v>
      </c>
      <c r="L170" s="32">
        <v>1</v>
      </c>
      <c r="M170" s="32">
        <v>0</v>
      </c>
      <c r="N170" s="32">
        <v>0</v>
      </c>
      <c r="O170" s="32">
        <v>0</v>
      </c>
      <c r="P170" s="45">
        <v>0</v>
      </c>
      <c r="Q170" s="37">
        <v>0</v>
      </c>
      <c r="R170" s="32">
        <v>0</v>
      </c>
      <c r="S170" s="38">
        <v>3</v>
      </c>
      <c r="T170" s="46">
        <f t="shared" si="14"/>
        <v>33.5</v>
      </c>
      <c r="U170" s="125">
        <v>0</v>
      </c>
      <c r="V170" s="48">
        <f t="shared" si="15"/>
        <v>0</v>
      </c>
      <c r="W170" s="48">
        <f t="shared" si="16"/>
        <v>0</v>
      </c>
      <c r="X170" s="49">
        <f t="shared" si="12"/>
        <v>4.5</v>
      </c>
      <c r="Y170" s="43">
        <f t="shared" si="13"/>
        <v>38</v>
      </c>
      <c r="Z170" s="50">
        <f t="shared" si="17"/>
        <v>38</v>
      </c>
    </row>
    <row r="171" spans="1:26" x14ac:dyDescent="0.3">
      <c r="A171" s="457" t="s">
        <v>526</v>
      </c>
      <c r="B171" s="457" t="s">
        <v>224</v>
      </c>
      <c r="C171" s="457" t="s">
        <v>622</v>
      </c>
      <c r="D171" s="457">
        <v>36323373</v>
      </c>
      <c r="E171" s="458" t="s">
        <v>623</v>
      </c>
      <c r="F171" s="457">
        <v>37922866</v>
      </c>
      <c r="G171" s="458" t="s">
        <v>342</v>
      </c>
      <c r="H171" s="458" t="s">
        <v>624</v>
      </c>
      <c r="I171" s="459" t="s">
        <v>625</v>
      </c>
      <c r="J171" s="37">
        <v>1</v>
      </c>
      <c r="K171" s="32">
        <v>0</v>
      </c>
      <c r="L171" s="32">
        <v>1</v>
      </c>
      <c r="M171" s="32">
        <v>0</v>
      </c>
      <c r="N171" s="32">
        <v>0</v>
      </c>
      <c r="O171" s="32">
        <v>0</v>
      </c>
      <c r="P171" s="45">
        <v>0</v>
      </c>
      <c r="Q171" s="37">
        <v>0</v>
      </c>
      <c r="R171" s="32">
        <v>1</v>
      </c>
      <c r="S171" s="38">
        <v>0</v>
      </c>
      <c r="T171" s="46">
        <f t="shared" si="14"/>
        <v>33.5</v>
      </c>
      <c r="U171" s="125">
        <v>0</v>
      </c>
      <c r="V171" s="48">
        <f t="shared" si="15"/>
        <v>0</v>
      </c>
      <c r="W171" s="48">
        <f t="shared" si="16"/>
        <v>2</v>
      </c>
      <c r="X171" s="49">
        <f t="shared" si="12"/>
        <v>0</v>
      </c>
      <c r="Y171" s="43">
        <f t="shared" si="13"/>
        <v>35.5</v>
      </c>
      <c r="Z171" s="50">
        <f t="shared" si="17"/>
        <v>36</v>
      </c>
    </row>
    <row r="172" spans="1:26" s="524" customFormat="1" x14ac:dyDescent="0.3">
      <c r="A172" s="568" t="s">
        <v>629</v>
      </c>
      <c r="B172" s="569" t="s">
        <v>41</v>
      </c>
      <c r="C172" s="570" t="s">
        <v>630</v>
      </c>
      <c r="D172" s="571">
        <v>54130590</v>
      </c>
      <c r="E172" s="572" t="s">
        <v>631</v>
      </c>
      <c r="F172" s="569">
        <v>160253</v>
      </c>
      <c r="G172" s="573" t="s">
        <v>47</v>
      </c>
      <c r="H172" s="573" t="s">
        <v>632</v>
      </c>
      <c r="I172" s="574" t="s">
        <v>633</v>
      </c>
      <c r="J172" s="139">
        <v>5</v>
      </c>
      <c r="K172" s="140">
        <v>0</v>
      </c>
      <c r="L172" s="140">
        <v>6</v>
      </c>
      <c r="M172" s="140">
        <v>0</v>
      </c>
      <c r="N172" s="140">
        <v>0</v>
      </c>
      <c r="O172" s="140">
        <v>0</v>
      </c>
      <c r="P172" s="142">
        <v>0</v>
      </c>
      <c r="Q172" s="139">
        <v>0</v>
      </c>
      <c r="R172" s="140">
        <v>4</v>
      </c>
      <c r="S172" s="142">
        <v>1</v>
      </c>
      <c r="T172" s="575">
        <f>$T$3*L172</f>
        <v>201</v>
      </c>
      <c r="U172" s="48">
        <v>0</v>
      </c>
      <c r="V172" s="125">
        <f>$U$3*N172+$V$3*Q172</f>
        <v>0</v>
      </c>
      <c r="W172" s="125">
        <f>$U$3*O172+$W$3*R172</f>
        <v>8</v>
      </c>
      <c r="X172" s="576">
        <f>$X$3*P172+$V$3*S172</f>
        <v>1.5</v>
      </c>
      <c r="Y172" s="577">
        <f>T172+U172+V172+W172+X172</f>
        <v>210.5</v>
      </c>
      <c r="Z172" s="578">
        <f>ROUND(Y172,0)</f>
        <v>211</v>
      </c>
    </row>
    <row r="173" spans="1:26" x14ac:dyDescent="0.3">
      <c r="A173" s="457" t="s">
        <v>629</v>
      </c>
      <c r="B173" s="457" t="s">
        <v>77</v>
      </c>
      <c r="C173" s="457" t="s">
        <v>647</v>
      </c>
      <c r="D173" s="457">
        <v>37861298</v>
      </c>
      <c r="E173" s="458" t="s">
        <v>648</v>
      </c>
      <c r="F173" s="457">
        <v>12432</v>
      </c>
      <c r="G173" s="458" t="s">
        <v>63</v>
      </c>
      <c r="H173" s="458" t="s">
        <v>649</v>
      </c>
      <c r="I173" s="459" t="s">
        <v>650</v>
      </c>
      <c r="J173" s="37">
        <v>2</v>
      </c>
      <c r="K173" s="32">
        <v>0</v>
      </c>
      <c r="L173" s="32">
        <v>3</v>
      </c>
      <c r="M173" s="32">
        <v>0</v>
      </c>
      <c r="N173" s="32">
        <v>0</v>
      </c>
      <c r="O173" s="32">
        <v>0</v>
      </c>
      <c r="P173" s="45">
        <v>0</v>
      </c>
      <c r="Q173" s="37">
        <v>0</v>
      </c>
      <c r="R173" s="32">
        <v>4</v>
      </c>
      <c r="S173" s="38">
        <v>0</v>
      </c>
      <c r="T173" s="46">
        <f t="shared" ref="T173:T220" si="18">$T$3*L173</f>
        <v>100.5</v>
      </c>
      <c r="U173" s="125">
        <v>0</v>
      </c>
      <c r="V173" s="48">
        <f t="shared" ref="V173:V220" si="19">$U$3*N173+$V$3*Q173</f>
        <v>0</v>
      </c>
      <c r="W173" s="48">
        <f t="shared" ref="W173:W220" si="20">$U$3*O173+$W$3*R173</f>
        <v>8</v>
      </c>
      <c r="X173" s="49">
        <f t="shared" ref="X173:X220" si="21">$X$3*P173+$V$3*S173</f>
        <v>0</v>
      </c>
      <c r="Y173" s="43">
        <f t="shared" ref="Y173:Y220" si="22">T173+U173+V173+W173+X173</f>
        <v>108.5</v>
      </c>
      <c r="Z173" s="50">
        <f t="shared" ref="Z173:Z220" si="23">ROUND(Y173,0)</f>
        <v>109</v>
      </c>
    </row>
    <row r="174" spans="1:26" x14ac:dyDescent="0.3">
      <c r="A174" s="457" t="s">
        <v>629</v>
      </c>
      <c r="B174" s="457" t="s">
        <v>77</v>
      </c>
      <c r="C174" s="457" t="s">
        <v>647</v>
      </c>
      <c r="D174" s="457">
        <v>37861298</v>
      </c>
      <c r="E174" s="458" t="s">
        <v>648</v>
      </c>
      <c r="F174" s="457">
        <v>44717</v>
      </c>
      <c r="G174" s="458" t="s">
        <v>651</v>
      </c>
      <c r="H174" s="458" t="s">
        <v>652</v>
      </c>
      <c r="I174" s="459" t="s">
        <v>653</v>
      </c>
      <c r="J174" s="37">
        <v>3</v>
      </c>
      <c r="K174" s="32">
        <v>0</v>
      </c>
      <c r="L174" s="32">
        <v>4</v>
      </c>
      <c r="M174" s="32">
        <v>0</v>
      </c>
      <c r="N174" s="32">
        <v>0</v>
      </c>
      <c r="O174" s="32">
        <v>0</v>
      </c>
      <c r="P174" s="45">
        <v>0</v>
      </c>
      <c r="Q174" s="37">
        <v>0</v>
      </c>
      <c r="R174" s="32">
        <v>7</v>
      </c>
      <c r="S174" s="38">
        <v>1</v>
      </c>
      <c r="T174" s="46">
        <f t="shared" si="18"/>
        <v>134</v>
      </c>
      <c r="U174" s="125">
        <v>25.6</v>
      </c>
      <c r="V174" s="48">
        <f t="shared" si="19"/>
        <v>0</v>
      </c>
      <c r="W174" s="48">
        <f t="shared" si="20"/>
        <v>14</v>
      </c>
      <c r="X174" s="49">
        <f t="shared" si="21"/>
        <v>1.5</v>
      </c>
      <c r="Y174" s="43">
        <f t="shared" si="22"/>
        <v>175.1</v>
      </c>
      <c r="Z174" s="50">
        <f t="shared" si="23"/>
        <v>175</v>
      </c>
    </row>
    <row r="175" spans="1:26" x14ac:dyDescent="0.3">
      <c r="A175" s="457" t="s">
        <v>629</v>
      </c>
      <c r="B175" s="457" t="s">
        <v>77</v>
      </c>
      <c r="C175" s="457" t="s">
        <v>647</v>
      </c>
      <c r="D175" s="457">
        <v>37861298</v>
      </c>
      <c r="E175" s="458" t="s">
        <v>648</v>
      </c>
      <c r="F175" s="457">
        <v>159000</v>
      </c>
      <c r="G175" s="458" t="s">
        <v>655</v>
      </c>
      <c r="H175" s="458" t="s">
        <v>656</v>
      </c>
      <c r="I175" s="459" t="s">
        <v>657</v>
      </c>
      <c r="J175" s="37">
        <v>1</v>
      </c>
      <c r="K175" s="32">
        <v>0</v>
      </c>
      <c r="L175" s="32">
        <v>1</v>
      </c>
      <c r="M175" s="32">
        <v>0</v>
      </c>
      <c r="N175" s="32">
        <v>0</v>
      </c>
      <c r="O175" s="32">
        <v>0</v>
      </c>
      <c r="P175" s="45">
        <v>0</v>
      </c>
      <c r="Q175" s="37">
        <v>0</v>
      </c>
      <c r="R175" s="32">
        <v>1</v>
      </c>
      <c r="S175" s="38">
        <v>2</v>
      </c>
      <c r="T175" s="46">
        <f t="shared" si="18"/>
        <v>33.5</v>
      </c>
      <c r="U175" s="125">
        <v>0</v>
      </c>
      <c r="V175" s="48">
        <f t="shared" si="19"/>
        <v>0</v>
      </c>
      <c r="W175" s="48">
        <f t="shared" si="20"/>
        <v>2</v>
      </c>
      <c r="X175" s="49">
        <f t="shared" si="21"/>
        <v>3</v>
      </c>
      <c r="Y175" s="43">
        <f t="shared" si="22"/>
        <v>38.5</v>
      </c>
      <c r="Z175" s="50">
        <f t="shared" si="23"/>
        <v>39</v>
      </c>
    </row>
    <row r="176" spans="1:26" x14ac:dyDescent="0.3">
      <c r="A176" s="457" t="s">
        <v>629</v>
      </c>
      <c r="B176" s="457" t="s">
        <v>77</v>
      </c>
      <c r="C176" s="457" t="s">
        <v>647</v>
      </c>
      <c r="D176" s="457">
        <v>37861298</v>
      </c>
      <c r="E176" s="458" t="s">
        <v>648</v>
      </c>
      <c r="F176" s="457">
        <v>159026</v>
      </c>
      <c r="G176" s="458" t="s">
        <v>658</v>
      </c>
      <c r="H176" s="458" t="s">
        <v>652</v>
      </c>
      <c r="I176" s="459" t="s">
        <v>659</v>
      </c>
      <c r="J176" s="37">
        <v>2</v>
      </c>
      <c r="K176" s="32">
        <v>0</v>
      </c>
      <c r="L176" s="32">
        <v>2</v>
      </c>
      <c r="M176" s="32">
        <v>0</v>
      </c>
      <c r="N176" s="32">
        <v>0</v>
      </c>
      <c r="O176" s="32">
        <v>0</v>
      </c>
      <c r="P176" s="45">
        <v>0</v>
      </c>
      <c r="Q176" s="37">
        <v>0</v>
      </c>
      <c r="R176" s="32">
        <v>1</v>
      </c>
      <c r="S176" s="38">
        <v>3</v>
      </c>
      <c r="T176" s="46">
        <f t="shared" si="18"/>
        <v>67</v>
      </c>
      <c r="U176" s="125">
        <v>13.05</v>
      </c>
      <c r="V176" s="48">
        <f t="shared" si="19"/>
        <v>0</v>
      </c>
      <c r="W176" s="48">
        <f t="shared" si="20"/>
        <v>2</v>
      </c>
      <c r="X176" s="49">
        <f t="shared" si="21"/>
        <v>4.5</v>
      </c>
      <c r="Y176" s="43">
        <f t="shared" si="22"/>
        <v>86.55</v>
      </c>
      <c r="Z176" s="50">
        <f t="shared" si="23"/>
        <v>87</v>
      </c>
    </row>
    <row r="177" spans="1:26" x14ac:dyDescent="0.3">
      <c r="A177" s="457" t="s">
        <v>629</v>
      </c>
      <c r="B177" s="457" t="s">
        <v>77</v>
      </c>
      <c r="C177" s="457" t="s">
        <v>647</v>
      </c>
      <c r="D177" s="457">
        <v>37861298</v>
      </c>
      <c r="E177" s="458" t="s">
        <v>648</v>
      </c>
      <c r="F177" s="457">
        <v>159093</v>
      </c>
      <c r="G177" s="458" t="s">
        <v>663</v>
      </c>
      <c r="H177" s="458" t="s">
        <v>635</v>
      </c>
      <c r="I177" s="459" t="s">
        <v>664</v>
      </c>
      <c r="J177" s="37">
        <v>5</v>
      </c>
      <c r="K177" s="32">
        <v>0</v>
      </c>
      <c r="L177" s="32">
        <v>5</v>
      </c>
      <c r="M177" s="32">
        <v>0</v>
      </c>
      <c r="N177" s="32">
        <v>1</v>
      </c>
      <c r="O177" s="32">
        <v>1</v>
      </c>
      <c r="P177" s="45">
        <v>1</v>
      </c>
      <c r="Q177" s="37">
        <v>5</v>
      </c>
      <c r="R177" s="32">
        <v>14</v>
      </c>
      <c r="S177" s="38">
        <v>5</v>
      </c>
      <c r="T177" s="46">
        <f t="shared" si="18"/>
        <v>167.5</v>
      </c>
      <c r="U177" s="125">
        <v>8.3000000000000007</v>
      </c>
      <c r="V177" s="48">
        <f t="shared" si="19"/>
        <v>21</v>
      </c>
      <c r="W177" s="48">
        <f t="shared" si="20"/>
        <v>41.5</v>
      </c>
      <c r="X177" s="49">
        <f t="shared" si="21"/>
        <v>34.5</v>
      </c>
      <c r="Y177" s="43">
        <f t="shared" si="22"/>
        <v>272.8</v>
      </c>
      <c r="Z177" s="50">
        <f t="shared" si="23"/>
        <v>273</v>
      </c>
    </row>
    <row r="178" spans="1:26" x14ac:dyDescent="0.3">
      <c r="A178" s="457" t="s">
        <v>629</v>
      </c>
      <c r="B178" s="457" t="s">
        <v>77</v>
      </c>
      <c r="C178" s="457" t="s">
        <v>647</v>
      </c>
      <c r="D178" s="457">
        <v>37861298</v>
      </c>
      <c r="E178" s="458" t="s">
        <v>648</v>
      </c>
      <c r="F178" s="457">
        <v>159841</v>
      </c>
      <c r="G178" s="458" t="s">
        <v>126</v>
      </c>
      <c r="H178" s="458" t="s">
        <v>637</v>
      </c>
      <c r="I178" s="459" t="s">
        <v>665</v>
      </c>
      <c r="J178" s="37">
        <v>2</v>
      </c>
      <c r="K178" s="32">
        <v>0</v>
      </c>
      <c r="L178" s="32">
        <v>3</v>
      </c>
      <c r="M178" s="32">
        <v>0</v>
      </c>
      <c r="N178" s="32">
        <v>0</v>
      </c>
      <c r="O178" s="32">
        <v>0</v>
      </c>
      <c r="P178" s="45">
        <v>0</v>
      </c>
      <c r="Q178" s="37">
        <v>0</v>
      </c>
      <c r="R178" s="32">
        <v>4</v>
      </c>
      <c r="S178" s="38">
        <v>4</v>
      </c>
      <c r="T178" s="46">
        <f t="shared" si="18"/>
        <v>100.5</v>
      </c>
      <c r="U178" s="125">
        <v>24.9</v>
      </c>
      <c r="V178" s="48">
        <f t="shared" si="19"/>
        <v>0</v>
      </c>
      <c r="W178" s="48">
        <f t="shared" si="20"/>
        <v>8</v>
      </c>
      <c r="X178" s="49">
        <f t="shared" si="21"/>
        <v>6</v>
      </c>
      <c r="Y178" s="43">
        <f t="shared" si="22"/>
        <v>139.4</v>
      </c>
      <c r="Z178" s="50">
        <f t="shared" si="23"/>
        <v>139</v>
      </c>
    </row>
    <row r="179" spans="1:26" x14ac:dyDescent="0.3">
      <c r="A179" s="457" t="s">
        <v>629</v>
      </c>
      <c r="B179" s="457" t="s">
        <v>77</v>
      </c>
      <c r="C179" s="457" t="s">
        <v>647</v>
      </c>
      <c r="D179" s="457">
        <v>37861298</v>
      </c>
      <c r="E179" s="458" t="s">
        <v>648</v>
      </c>
      <c r="F179" s="457">
        <v>160261</v>
      </c>
      <c r="G179" s="458" t="s">
        <v>47</v>
      </c>
      <c r="H179" s="458" t="s">
        <v>632</v>
      </c>
      <c r="I179" s="459" t="s">
        <v>670</v>
      </c>
      <c r="J179" s="37">
        <v>1</v>
      </c>
      <c r="K179" s="32">
        <v>0</v>
      </c>
      <c r="L179" s="32">
        <v>1</v>
      </c>
      <c r="M179" s="32">
        <v>0</v>
      </c>
      <c r="N179" s="32">
        <v>0</v>
      </c>
      <c r="O179" s="32">
        <v>0</v>
      </c>
      <c r="P179" s="45">
        <v>0</v>
      </c>
      <c r="Q179" s="37">
        <v>0</v>
      </c>
      <c r="R179" s="32">
        <v>1</v>
      </c>
      <c r="S179" s="38">
        <v>0</v>
      </c>
      <c r="T179" s="46">
        <f t="shared" si="18"/>
        <v>33.5</v>
      </c>
      <c r="U179" s="125">
        <v>0</v>
      </c>
      <c r="V179" s="48">
        <f t="shared" si="19"/>
        <v>0</v>
      </c>
      <c r="W179" s="48">
        <f t="shared" si="20"/>
        <v>2</v>
      </c>
      <c r="X179" s="49">
        <f t="shared" si="21"/>
        <v>0</v>
      </c>
      <c r="Y179" s="43">
        <f t="shared" si="22"/>
        <v>35.5</v>
      </c>
      <c r="Z179" s="50">
        <f t="shared" si="23"/>
        <v>36</v>
      </c>
    </row>
    <row r="180" spans="1:26" x14ac:dyDescent="0.3">
      <c r="A180" s="457" t="s">
        <v>629</v>
      </c>
      <c r="B180" s="457" t="s">
        <v>77</v>
      </c>
      <c r="C180" s="457" t="s">
        <v>647</v>
      </c>
      <c r="D180" s="457">
        <v>37861298</v>
      </c>
      <c r="E180" s="458" t="s">
        <v>648</v>
      </c>
      <c r="F180" s="457">
        <v>160288</v>
      </c>
      <c r="G180" s="458" t="s">
        <v>47</v>
      </c>
      <c r="H180" s="458" t="s">
        <v>649</v>
      </c>
      <c r="I180" s="459" t="s">
        <v>671</v>
      </c>
      <c r="J180" s="37">
        <v>2</v>
      </c>
      <c r="K180" s="32">
        <v>0</v>
      </c>
      <c r="L180" s="32">
        <v>4</v>
      </c>
      <c r="M180" s="32">
        <v>0</v>
      </c>
      <c r="N180" s="32">
        <v>0</v>
      </c>
      <c r="O180" s="32">
        <v>0</v>
      </c>
      <c r="P180" s="45">
        <v>0</v>
      </c>
      <c r="Q180" s="37">
        <v>0</v>
      </c>
      <c r="R180" s="32">
        <v>1</v>
      </c>
      <c r="S180" s="38">
        <v>7</v>
      </c>
      <c r="T180" s="46">
        <f t="shared" si="18"/>
        <v>134</v>
      </c>
      <c r="U180" s="125">
        <v>10.050000000000001</v>
      </c>
      <c r="V180" s="48">
        <f t="shared" si="19"/>
        <v>0</v>
      </c>
      <c r="W180" s="48">
        <f t="shared" si="20"/>
        <v>2</v>
      </c>
      <c r="X180" s="49">
        <f t="shared" si="21"/>
        <v>10.5</v>
      </c>
      <c r="Y180" s="43">
        <f t="shared" si="22"/>
        <v>156.55000000000001</v>
      </c>
      <c r="Z180" s="50">
        <f t="shared" si="23"/>
        <v>157</v>
      </c>
    </row>
    <row r="181" spans="1:26" x14ac:dyDescent="0.3">
      <c r="A181" s="457" t="s">
        <v>629</v>
      </c>
      <c r="B181" s="457" t="s">
        <v>77</v>
      </c>
      <c r="C181" s="457" t="s">
        <v>647</v>
      </c>
      <c r="D181" s="457">
        <v>37861298</v>
      </c>
      <c r="E181" s="458" t="s">
        <v>648</v>
      </c>
      <c r="F181" s="457">
        <v>160440</v>
      </c>
      <c r="G181" s="458" t="s">
        <v>47</v>
      </c>
      <c r="H181" s="458" t="s">
        <v>637</v>
      </c>
      <c r="I181" s="459" t="s">
        <v>675</v>
      </c>
      <c r="J181" s="37">
        <v>2</v>
      </c>
      <c r="K181" s="32">
        <v>0</v>
      </c>
      <c r="L181" s="32">
        <v>4</v>
      </c>
      <c r="M181" s="32">
        <v>0</v>
      </c>
      <c r="N181" s="32">
        <v>0</v>
      </c>
      <c r="O181" s="32">
        <v>0</v>
      </c>
      <c r="P181" s="45">
        <v>0</v>
      </c>
      <c r="Q181" s="37">
        <v>0</v>
      </c>
      <c r="R181" s="32">
        <v>0</v>
      </c>
      <c r="S181" s="38">
        <v>7</v>
      </c>
      <c r="T181" s="46">
        <f t="shared" si="18"/>
        <v>134</v>
      </c>
      <c r="U181" s="125">
        <v>0</v>
      </c>
      <c r="V181" s="48">
        <f t="shared" si="19"/>
        <v>0</v>
      </c>
      <c r="W181" s="48">
        <f t="shared" si="20"/>
        <v>0</v>
      </c>
      <c r="X181" s="49">
        <f t="shared" si="21"/>
        <v>10.5</v>
      </c>
      <c r="Y181" s="43">
        <f t="shared" si="22"/>
        <v>144.5</v>
      </c>
      <c r="Z181" s="50">
        <f t="shared" si="23"/>
        <v>145</v>
      </c>
    </row>
    <row r="182" spans="1:26" x14ac:dyDescent="0.3">
      <c r="A182" s="457" t="s">
        <v>629</v>
      </c>
      <c r="B182" s="457" t="s">
        <v>77</v>
      </c>
      <c r="C182" s="457" t="s">
        <v>647</v>
      </c>
      <c r="D182" s="457">
        <v>37861298</v>
      </c>
      <c r="E182" s="458" t="s">
        <v>648</v>
      </c>
      <c r="F182" s="457">
        <v>161357</v>
      </c>
      <c r="G182" s="458" t="s">
        <v>681</v>
      </c>
      <c r="H182" s="458" t="s">
        <v>455</v>
      </c>
      <c r="I182" s="459" t="s">
        <v>682</v>
      </c>
      <c r="J182" s="37">
        <v>5</v>
      </c>
      <c r="K182" s="32">
        <v>0</v>
      </c>
      <c r="L182" s="32">
        <v>10</v>
      </c>
      <c r="M182" s="32">
        <v>0</v>
      </c>
      <c r="N182" s="32">
        <v>0</v>
      </c>
      <c r="O182" s="32">
        <v>0</v>
      </c>
      <c r="P182" s="45">
        <v>0</v>
      </c>
      <c r="Q182" s="37">
        <v>0</v>
      </c>
      <c r="R182" s="32">
        <v>17</v>
      </c>
      <c r="S182" s="38">
        <v>17</v>
      </c>
      <c r="T182" s="46">
        <f t="shared" si="18"/>
        <v>335</v>
      </c>
      <c r="U182" s="125">
        <v>121.9</v>
      </c>
      <c r="V182" s="48">
        <f t="shared" si="19"/>
        <v>0</v>
      </c>
      <c r="W182" s="48">
        <f t="shared" si="20"/>
        <v>34</v>
      </c>
      <c r="X182" s="49">
        <f t="shared" si="21"/>
        <v>25.5</v>
      </c>
      <c r="Y182" s="43">
        <f t="shared" si="22"/>
        <v>516.4</v>
      </c>
      <c r="Z182" s="50">
        <f t="shared" si="23"/>
        <v>516</v>
      </c>
    </row>
    <row r="183" spans="1:26" x14ac:dyDescent="0.3">
      <c r="A183" s="457" t="s">
        <v>629</v>
      </c>
      <c r="B183" s="457" t="s">
        <v>77</v>
      </c>
      <c r="C183" s="457" t="s">
        <v>647</v>
      </c>
      <c r="D183" s="457">
        <v>37861298</v>
      </c>
      <c r="E183" s="458" t="s">
        <v>648</v>
      </c>
      <c r="F183" s="457">
        <v>161365</v>
      </c>
      <c r="G183" s="458" t="s">
        <v>63</v>
      </c>
      <c r="H183" s="458" t="s">
        <v>632</v>
      </c>
      <c r="I183" s="459" t="s">
        <v>683</v>
      </c>
      <c r="J183" s="37">
        <v>6</v>
      </c>
      <c r="K183" s="32">
        <v>1</v>
      </c>
      <c r="L183" s="32">
        <v>7</v>
      </c>
      <c r="M183" s="32">
        <v>0</v>
      </c>
      <c r="N183" s="32">
        <v>0</v>
      </c>
      <c r="O183" s="32">
        <v>0</v>
      </c>
      <c r="P183" s="45">
        <v>0</v>
      </c>
      <c r="Q183" s="37">
        <v>1</v>
      </c>
      <c r="R183" s="32">
        <v>6</v>
      </c>
      <c r="S183" s="38">
        <v>7</v>
      </c>
      <c r="T183" s="46">
        <f t="shared" si="18"/>
        <v>234.5</v>
      </c>
      <c r="U183" s="125">
        <v>0</v>
      </c>
      <c r="V183" s="48">
        <f t="shared" si="19"/>
        <v>1.5</v>
      </c>
      <c r="W183" s="48">
        <f t="shared" si="20"/>
        <v>12</v>
      </c>
      <c r="X183" s="49">
        <f t="shared" si="21"/>
        <v>10.5</v>
      </c>
      <c r="Y183" s="43">
        <f t="shared" si="22"/>
        <v>258.5</v>
      </c>
      <c r="Z183" s="50">
        <f t="shared" si="23"/>
        <v>259</v>
      </c>
    </row>
    <row r="184" spans="1:26" x14ac:dyDescent="0.3">
      <c r="A184" s="457" t="s">
        <v>629</v>
      </c>
      <c r="B184" s="457" t="s">
        <v>77</v>
      </c>
      <c r="C184" s="457" t="s">
        <v>647</v>
      </c>
      <c r="D184" s="457">
        <v>37861298</v>
      </c>
      <c r="E184" s="458" t="s">
        <v>648</v>
      </c>
      <c r="F184" s="457">
        <v>161373</v>
      </c>
      <c r="G184" s="458" t="s">
        <v>684</v>
      </c>
      <c r="H184" s="458" t="s">
        <v>632</v>
      </c>
      <c r="I184" s="459" t="s">
        <v>685</v>
      </c>
      <c r="J184" s="37">
        <v>4</v>
      </c>
      <c r="K184" s="32">
        <v>0</v>
      </c>
      <c r="L184" s="32">
        <v>4</v>
      </c>
      <c r="M184" s="32">
        <v>0</v>
      </c>
      <c r="N184" s="32">
        <v>0</v>
      </c>
      <c r="O184" s="32">
        <v>0</v>
      </c>
      <c r="P184" s="45">
        <v>1</v>
      </c>
      <c r="Q184" s="37">
        <v>0</v>
      </c>
      <c r="R184" s="32">
        <v>5</v>
      </c>
      <c r="S184" s="38">
        <v>4</v>
      </c>
      <c r="T184" s="46">
        <f t="shared" si="18"/>
        <v>134</v>
      </c>
      <c r="U184" s="125">
        <v>0</v>
      </c>
      <c r="V184" s="48">
        <f t="shared" si="19"/>
        <v>0</v>
      </c>
      <c r="W184" s="48">
        <f t="shared" si="20"/>
        <v>10</v>
      </c>
      <c r="X184" s="49">
        <f t="shared" si="21"/>
        <v>33</v>
      </c>
      <c r="Y184" s="43">
        <f t="shared" si="22"/>
        <v>177</v>
      </c>
      <c r="Z184" s="50">
        <f t="shared" si="23"/>
        <v>177</v>
      </c>
    </row>
    <row r="185" spans="1:26" x14ac:dyDescent="0.3">
      <c r="A185" s="457" t="s">
        <v>629</v>
      </c>
      <c r="B185" s="457" t="s">
        <v>77</v>
      </c>
      <c r="C185" s="457" t="s">
        <v>647</v>
      </c>
      <c r="D185" s="457">
        <v>37861298</v>
      </c>
      <c r="E185" s="458" t="s">
        <v>648</v>
      </c>
      <c r="F185" s="457">
        <v>161934</v>
      </c>
      <c r="G185" s="458" t="s">
        <v>126</v>
      </c>
      <c r="H185" s="458" t="s">
        <v>639</v>
      </c>
      <c r="I185" s="459" t="s">
        <v>686</v>
      </c>
      <c r="J185" s="37">
        <v>5</v>
      </c>
      <c r="K185" s="32">
        <v>0</v>
      </c>
      <c r="L185" s="32">
        <v>8</v>
      </c>
      <c r="M185" s="32">
        <v>0</v>
      </c>
      <c r="N185" s="32">
        <v>0</v>
      </c>
      <c r="O185" s="32">
        <v>0</v>
      </c>
      <c r="P185" s="45">
        <v>0</v>
      </c>
      <c r="Q185" s="37">
        <v>0</v>
      </c>
      <c r="R185" s="32">
        <v>5</v>
      </c>
      <c r="S185" s="38">
        <v>5</v>
      </c>
      <c r="T185" s="46">
        <f t="shared" si="18"/>
        <v>268</v>
      </c>
      <c r="U185" s="125">
        <v>0</v>
      </c>
      <c r="V185" s="48">
        <f t="shared" si="19"/>
        <v>0</v>
      </c>
      <c r="W185" s="48">
        <f t="shared" si="20"/>
        <v>10</v>
      </c>
      <c r="X185" s="49">
        <f t="shared" si="21"/>
        <v>7.5</v>
      </c>
      <c r="Y185" s="43">
        <f t="shared" si="22"/>
        <v>285.5</v>
      </c>
      <c r="Z185" s="50">
        <f t="shared" si="23"/>
        <v>286</v>
      </c>
    </row>
    <row r="186" spans="1:26" x14ac:dyDescent="0.3">
      <c r="A186" s="457" t="s">
        <v>629</v>
      </c>
      <c r="B186" s="457" t="s">
        <v>77</v>
      </c>
      <c r="C186" s="457" t="s">
        <v>647</v>
      </c>
      <c r="D186" s="457">
        <v>37861298</v>
      </c>
      <c r="E186" s="458" t="s">
        <v>648</v>
      </c>
      <c r="F186" s="457">
        <v>161942</v>
      </c>
      <c r="G186" s="458" t="s">
        <v>126</v>
      </c>
      <c r="H186" s="458" t="s">
        <v>632</v>
      </c>
      <c r="I186" s="459" t="s">
        <v>687</v>
      </c>
      <c r="J186" s="37">
        <v>1</v>
      </c>
      <c r="K186" s="32">
        <v>0</v>
      </c>
      <c r="L186" s="32">
        <v>2</v>
      </c>
      <c r="M186" s="32">
        <v>0</v>
      </c>
      <c r="N186" s="32">
        <v>0</v>
      </c>
      <c r="O186" s="32">
        <v>0</v>
      </c>
      <c r="P186" s="45">
        <v>1</v>
      </c>
      <c r="Q186" s="37">
        <v>0</v>
      </c>
      <c r="R186" s="32">
        <v>1</v>
      </c>
      <c r="S186" s="38">
        <v>5</v>
      </c>
      <c r="T186" s="46">
        <f t="shared" si="18"/>
        <v>67</v>
      </c>
      <c r="U186" s="125">
        <v>8.3000000000000007</v>
      </c>
      <c r="V186" s="48">
        <f t="shared" si="19"/>
        <v>0</v>
      </c>
      <c r="W186" s="48">
        <f t="shared" si="20"/>
        <v>2</v>
      </c>
      <c r="X186" s="49">
        <f t="shared" si="21"/>
        <v>34.5</v>
      </c>
      <c r="Y186" s="43">
        <f t="shared" si="22"/>
        <v>111.8</v>
      </c>
      <c r="Z186" s="50">
        <f t="shared" si="23"/>
        <v>112</v>
      </c>
    </row>
    <row r="187" spans="1:26" x14ac:dyDescent="0.3">
      <c r="A187" s="457" t="s">
        <v>629</v>
      </c>
      <c r="B187" s="457" t="s">
        <v>77</v>
      </c>
      <c r="C187" s="457" t="s">
        <v>647</v>
      </c>
      <c r="D187" s="457">
        <v>37861298</v>
      </c>
      <c r="E187" s="458" t="s">
        <v>648</v>
      </c>
      <c r="F187" s="457">
        <v>161951</v>
      </c>
      <c r="G187" s="458" t="s">
        <v>126</v>
      </c>
      <c r="H187" s="458" t="s">
        <v>688</v>
      </c>
      <c r="I187" s="459" t="s">
        <v>689</v>
      </c>
      <c r="J187" s="37">
        <v>1</v>
      </c>
      <c r="K187" s="32">
        <v>0</v>
      </c>
      <c r="L187" s="32">
        <v>1</v>
      </c>
      <c r="M187" s="32">
        <v>0</v>
      </c>
      <c r="N187" s="32">
        <v>1</v>
      </c>
      <c r="O187" s="32">
        <v>0</v>
      </c>
      <c r="P187" s="45">
        <v>0</v>
      </c>
      <c r="Q187" s="37">
        <v>2</v>
      </c>
      <c r="R187" s="32">
        <v>0</v>
      </c>
      <c r="S187" s="38">
        <v>0</v>
      </c>
      <c r="T187" s="46">
        <f t="shared" si="18"/>
        <v>33.5</v>
      </c>
      <c r="U187" s="125">
        <v>0</v>
      </c>
      <c r="V187" s="48">
        <f t="shared" si="19"/>
        <v>16.5</v>
      </c>
      <c r="W187" s="48">
        <f t="shared" si="20"/>
        <v>0</v>
      </c>
      <c r="X187" s="49">
        <f t="shared" si="21"/>
        <v>0</v>
      </c>
      <c r="Y187" s="43">
        <f t="shared" si="22"/>
        <v>50</v>
      </c>
      <c r="Z187" s="50">
        <f t="shared" si="23"/>
        <v>50</v>
      </c>
    </row>
    <row r="188" spans="1:26" x14ac:dyDescent="0.3">
      <c r="A188" s="457" t="s">
        <v>629</v>
      </c>
      <c r="B188" s="457" t="s">
        <v>77</v>
      </c>
      <c r="C188" s="457" t="s">
        <v>647</v>
      </c>
      <c r="D188" s="457">
        <v>37861298</v>
      </c>
      <c r="E188" s="458" t="s">
        <v>648</v>
      </c>
      <c r="F188" s="457">
        <v>162353</v>
      </c>
      <c r="G188" s="458" t="s">
        <v>444</v>
      </c>
      <c r="H188" s="458" t="s">
        <v>639</v>
      </c>
      <c r="I188" s="459" t="s">
        <v>690</v>
      </c>
      <c r="J188" s="37">
        <v>1</v>
      </c>
      <c r="K188" s="32">
        <v>0</v>
      </c>
      <c r="L188" s="32">
        <v>1</v>
      </c>
      <c r="M188" s="32">
        <v>0</v>
      </c>
      <c r="N188" s="32">
        <v>0</v>
      </c>
      <c r="O188" s="32">
        <v>0</v>
      </c>
      <c r="P188" s="45">
        <v>0</v>
      </c>
      <c r="Q188" s="37">
        <v>0</v>
      </c>
      <c r="R188" s="32">
        <v>1</v>
      </c>
      <c r="S188" s="38">
        <v>0</v>
      </c>
      <c r="T188" s="46">
        <f t="shared" si="18"/>
        <v>33.5</v>
      </c>
      <c r="U188" s="125">
        <v>0</v>
      </c>
      <c r="V188" s="48">
        <f t="shared" si="19"/>
        <v>0</v>
      </c>
      <c r="W188" s="48">
        <f t="shared" si="20"/>
        <v>2</v>
      </c>
      <c r="X188" s="49">
        <f t="shared" si="21"/>
        <v>0</v>
      </c>
      <c r="Y188" s="43">
        <f t="shared" si="22"/>
        <v>35.5</v>
      </c>
      <c r="Z188" s="50">
        <f t="shared" si="23"/>
        <v>36</v>
      </c>
    </row>
    <row r="189" spans="1:26" x14ac:dyDescent="0.3">
      <c r="A189" s="457" t="s">
        <v>629</v>
      </c>
      <c r="B189" s="457" t="s">
        <v>77</v>
      </c>
      <c r="C189" s="457" t="s">
        <v>647</v>
      </c>
      <c r="D189" s="457">
        <v>37861298</v>
      </c>
      <c r="E189" s="458" t="s">
        <v>648</v>
      </c>
      <c r="F189" s="457">
        <v>162370</v>
      </c>
      <c r="G189" s="458" t="s">
        <v>691</v>
      </c>
      <c r="H189" s="458" t="s">
        <v>632</v>
      </c>
      <c r="I189" s="459" t="s">
        <v>692</v>
      </c>
      <c r="J189" s="37">
        <v>1</v>
      </c>
      <c r="K189" s="32">
        <v>0</v>
      </c>
      <c r="L189" s="32">
        <v>1</v>
      </c>
      <c r="M189" s="32">
        <v>0</v>
      </c>
      <c r="N189" s="32">
        <v>0</v>
      </c>
      <c r="O189" s="32">
        <v>0</v>
      </c>
      <c r="P189" s="45">
        <v>0</v>
      </c>
      <c r="Q189" s="37">
        <v>0</v>
      </c>
      <c r="R189" s="32">
        <v>3</v>
      </c>
      <c r="S189" s="38">
        <v>0</v>
      </c>
      <c r="T189" s="46">
        <f t="shared" si="18"/>
        <v>33.5</v>
      </c>
      <c r="U189" s="125">
        <v>14.7</v>
      </c>
      <c r="V189" s="48">
        <f t="shared" si="19"/>
        <v>0</v>
      </c>
      <c r="W189" s="48">
        <f t="shared" si="20"/>
        <v>6</v>
      </c>
      <c r="X189" s="49">
        <f t="shared" si="21"/>
        <v>0</v>
      </c>
      <c r="Y189" s="43">
        <f t="shared" si="22"/>
        <v>54.2</v>
      </c>
      <c r="Z189" s="50">
        <f t="shared" si="23"/>
        <v>54</v>
      </c>
    </row>
    <row r="190" spans="1:26" x14ac:dyDescent="0.3">
      <c r="A190" s="457" t="s">
        <v>629</v>
      </c>
      <c r="B190" s="457" t="s">
        <v>77</v>
      </c>
      <c r="C190" s="457" t="s">
        <v>647</v>
      </c>
      <c r="D190" s="457">
        <v>37861298</v>
      </c>
      <c r="E190" s="458" t="s">
        <v>648</v>
      </c>
      <c r="F190" s="457">
        <v>352098</v>
      </c>
      <c r="G190" s="458" t="s">
        <v>696</v>
      </c>
      <c r="H190" s="458" t="s">
        <v>639</v>
      </c>
      <c r="I190" s="459" t="s">
        <v>697</v>
      </c>
      <c r="J190" s="37">
        <v>1</v>
      </c>
      <c r="K190" s="32">
        <v>0</v>
      </c>
      <c r="L190" s="32">
        <v>1</v>
      </c>
      <c r="M190" s="32">
        <v>0</v>
      </c>
      <c r="N190" s="32">
        <v>0</v>
      </c>
      <c r="O190" s="32">
        <v>0</v>
      </c>
      <c r="P190" s="45">
        <v>0</v>
      </c>
      <c r="Q190" s="37">
        <v>0</v>
      </c>
      <c r="R190" s="32">
        <v>0</v>
      </c>
      <c r="S190" s="38">
        <v>1</v>
      </c>
      <c r="T190" s="46">
        <f t="shared" si="18"/>
        <v>33.5</v>
      </c>
      <c r="U190" s="125">
        <v>0</v>
      </c>
      <c r="V190" s="48">
        <f t="shared" si="19"/>
        <v>0</v>
      </c>
      <c r="W190" s="48">
        <f t="shared" si="20"/>
        <v>0</v>
      </c>
      <c r="X190" s="49">
        <f t="shared" si="21"/>
        <v>1.5</v>
      </c>
      <c r="Y190" s="43">
        <f t="shared" si="22"/>
        <v>35</v>
      </c>
      <c r="Z190" s="50">
        <f t="shared" si="23"/>
        <v>35</v>
      </c>
    </row>
    <row r="191" spans="1:26" x14ac:dyDescent="0.3">
      <c r="A191" s="457" t="s">
        <v>629</v>
      </c>
      <c r="B191" s="457" t="s">
        <v>77</v>
      </c>
      <c r="C191" s="457" t="s">
        <v>647</v>
      </c>
      <c r="D191" s="457">
        <v>37861298</v>
      </c>
      <c r="E191" s="458" t="s">
        <v>648</v>
      </c>
      <c r="F191" s="457">
        <v>352233</v>
      </c>
      <c r="G191" s="458" t="s">
        <v>698</v>
      </c>
      <c r="H191" s="458" t="s">
        <v>455</v>
      </c>
      <c r="I191" s="459" t="s">
        <v>699</v>
      </c>
      <c r="J191" s="37">
        <v>1</v>
      </c>
      <c r="K191" s="32">
        <v>0</v>
      </c>
      <c r="L191" s="32">
        <v>2</v>
      </c>
      <c r="M191" s="32">
        <v>0</v>
      </c>
      <c r="N191" s="32">
        <v>0</v>
      </c>
      <c r="O191" s="32">
        <v>0</v>
      </c>
      <c r="P191" s="45">
        <v>0</v>
      </c>
      <c r="Q191" s="37">
        <v>0</v>
      </c>
      <c r="R191" s="32">
        <v>2</v>
      </c>
      <c r="S191" s="38">
        <v>0</v>
      </c>
      <c r="T191" s="46">
        <f t="shared" si="18"/>
        <v>67</v>
      </c>
      <c r="U191" s="125">
        <v>44.36</v>
      </c>
      <c r="V191" s="48">
        <f t="shared" si="19"/>
        <v>0</v>
      </c>
      <c r="W191" s="48">
        <f t="shared" si="20"/>
        <v>4</v>
      </c>
      <c r="X191" s="49">
        <f t="shared" si="21"/>
        <v>0</v>
      </c>
      <c r="Y191" s="43">
        <f t="shared" si="22"/>
        <v>115.36</v>
      </c>
      <c r="Z191" s="50">
        <f t="shared" si="23"/>
        <v>115</v>
      </c>
    </row>
    <row r="192" spans="1:26" x14ac:dyDescent="0.3">
      <c r="A192" s="457" t="s">
        <v>629</v>
      </c>
      <c r="B192" s="457" t="s">
        <v>77</v>
      </c>
      <c r="C192" s="457" t="s">
        <v>647</v>
      </c>
      <c r="D192" s="457">
        <v>37861298</v>
      </c>
      <c r="E192" s="458" t="s">
        <v>648</v>
      </c>
      <c r="F192" s="457">
        <v>399388</v>
      </c>
      <c r="G192" s="458" t="s">
        <v>701</v>
      </c>
      <c r="H192" s="458" t="s">
        <v>645</v>
      </c>
      <c r="I192" s="459" t="s">
        <v>702</v>
      </c>
      <c r="J192" s="37">
        <v>1</v>
      </c>
      <c r="K192" s="32">
        <v>0</v>
      </c>
      <c r="L192" s="32">
        <v>3</v>
      </c>
      <c r="M192" s="32">
        <v>0</v>
      </c>
      <c r="N192" s="32">
        <v>0</v>
      </c>
      <c r="O192" s="32">
        <v>0</v>
      </c>
      <c r="P192" s="45">
        <v>0</v>
      </c>
      <c r="Q192" s="37">
        <v>0</v>
      </c>
      <c r="R192" s="32">
        <v>6</v>
      </c>
      <c r="S192" s="38">
        <v>0</v>
      </c>
      <c r="T192" s="46">
        <f t="shared" si="18"/>
        <v>100.5</v>
      </c>
      <c r="U192" s="125">
        <v>0</v>
      </c>
      <c r="V192" s="48">
        <f t="shared" si="19"/>
        <v>0</v>
      </c>
      <c r="W192" s="48">
        <f t="shared" si="20"/>
        <v>12</v>
      </c>
      <c r="X192" s="49">
        <f t="shared" si="21"/>
        <v>0</v>
      </c>
      <c r="Y192" s="43">
        <f t="shared" si="22"/>
        <v>112.5</v>
      </c>
      <c r="Z192" s="50">
        <f t="shared" si="23"/>
        <v>113</v>
      </c>
    </row>
    <row r="193" spans="1:26" x14ac:dyDescent="0.3">
      <c r="A193" s="457" t="s">
        <v>629</v>
      </c>
      <c r="B193" s="457" t="s">
        <v>77</v>
      </c>
      <c r="C193" s="457" t="s">
        <v>647</v>
      </c>
      <c r="D193" s="457">
        <v>37861298</v>
      </c>
      <c r="E193" s="458" t="s">
        <v>648</v>
      </c>
      <c r="F193" s="457">
        <v>399850</v>
      </c>
      <c r="G193" s="458" t="s">
        <v>703</v>
      </c>
      <c r="H193" s="458" t="s">
        <v>656</v>
      </c>
      <c r="I193" s="459" t="s">
        <v>704</v>
      </c>
      <c r="J193" s="37">
        <v>1</v>
      </c>
      <c r="K193" s="32">
        <v>0</v>
      </c>
      <c r="L193" s="32">
        <v>1</v>
      </c>
      <c r="M193" s="32">
        <v>0</v>
      </c>
      <c r="N193" s="32">
        <v>0</v>
      </c>
      <c r="O193" s="32">
        <v>0</v>
      </c>
      <c r="P193" s="45">
        <v>0</v>
      </c>
      <c r="Q193" s="37">
        <v>0</v>
      </c>
      <c r="R193" s="32">
        <v>1</v>
      </c>
      <c r="S193" s="38">
        <v>0</v>
      </c>
      <c r="T193" s="46">
        <f t="shared" si="18"/>
        <v>33.5</v>
      </c>
      <c r="U193" s="125">
        <v>0</v>
      </c>
      <c r="V193" s="48">
        <f t="shared" si="19"/>
        <v>0</v>
      </c>
      <c r="W193" s="48">
        <f t="shared" si="20"/>
        <v>2</v>
      </c>
      <c r="X193" s="49">
        <f t="shared" si="21"/>
        <v>0</v>
      </c>
      <c r="Y193" s="43">
        <f t="shared" si="22"/>
        <v>35.5</v>
      </c>
      <c r="Z193" s="50">
        <f t="shared" si="23"/>
        <v>36</v>
      </c>
    </row>
    <row r="194" spans="1:26" x14ac:dyDescent="0.3">
      <c r="A194" s="457" t="s">
        <v>629</v>
      </c>
      <c r="B194" s="457" t="s">
        <v>77</v>
      </c>
      <c r="C194" s="457" t="s">
        <v>647</v>
      </c>
      <c r="D194" s="457">
        <v>37861298</v>
      </c>
      <c r="E194" s="458" t="s">
        <v>648</v>
      </c>
      <c r="F194" s="457">
        <v>399965</v>
      </c>
      <c r="G194" s="458" t="s">
        <v>705</v>
      </c>
      <c r="H194" s="458" t="s">
        <v>455</v>
      </c>
      <c r="I194" s="459" t="s">
        <v>706</v>
      </c>
      <c r="J194" s="37">
        <v>1</v>
      </c>
      <c r="K194" s="32">
        <v>0</v>
      </c>
      <c r="L194" s="32">
        <v>1</v>
      </c>
      <c r="M194" s="32">
        <v>0</v>
      </c>
      <c r="N194" s="32">
        <v>0</v>
      </c>
      <c r="O194" s="32">
        <v>0</v>
      </c>
      <c r="P194" s="45">
        <v>0</v>
      </c>
      <c r="Q194" s="37">
        <v>0</v>
      </c>
      <c r="R194" s="32">
        <v>4</v>
      </c>
      <c r="S194" s="38">
        <v>0</v>
      </c>
      <c r="T194" s="46">
        <f t="shared" si="18"/>
        <v>33.5</v>
      </c>
      <c r="U194" s="125">
        <v>0</v>
      </c>
      <c r="V194" s="48">
        <f t="shared" si="19"/>
        <v>0</v>
      </c>
      <c r="W194" s="48">
        <f t="shared" si="20"/>
        <v>8</v>
      </c>
      <c r="X194" s="49">
        <f t="shared" si="21"/>
        <v>0</v>
      </c>
      <c r="Y194" s="43">
        <f t="shared" si="22"/>
        <v>41.5</v>
      </c>
      <c r="Z194" s="50">
        <f t="shared" si="23"/>
        <v>42</v>
      </c>
    </row>
    <row r="195" spans="1:26" x14ac:dyDescent="0.3">
      <c r="A195" s="457" t="s">
        <v>629</v>
      </c>
      <c r="B195" s="457" t="s">
        <v>77</v>
      </c>
      <c r="C195" s="457" t="s">
        <v>647</v>
      </c>
      <c r="D195" s="457">
        <v>37861298</v>
      </c>
      <c r="E195" s="458" t="s">
        <v>648</v>
      </c>
      <c r="F195" s="457">
        <v>420191</v>
      </c>
      <c r="G195" s="458" t="s">
        <v>707</v>
      </c>
      <c r="H195" s="458" t="s">
        <v>639</v>
      </c>
      <c r="I195" s="459" t="s">
        <v>708</v>
      </c>
      <c r="J195" s="37">
        <v>5</v>
      </c>
      <c r="K195" s="32">
        <v>0</v>
      </c>
      <c r="L195" s="32">
        <v>7</v>
      </c>
      <c r="M195" s="32">
        <v>0</v>
      </c>
      <c r="N195" s="32">
        <v>0</v>
      </c>
      <c r="O195" s="32">
        <v>0</v>
      </c>
      <c r="P195" s="45">
        <v>0</v>
      </c>
      <c r="Q195" s="37">
        <v>0</v>
      </c>
      <c r="R195" s="32">
        <v>6</v>
      </c>
      <c r="S195" s="38">
        <v>8</v>
      </c>
      <c r="T195" s="46">
        <f t="shared" si="18"/>
        <v>234.5</v>
      </c>
      <c r="U195" s="125">
        <v>40.200000000000003</v>
      </c>
      <c r="V195" s="48">
        <f t="shared" si="19"/>
        <v>0</v>
      </c>
      <c r="W195" s="48">
        <f t="shared" si="20"/>
        <v>12</v>
      </c>
      <c r="X195" s="49">
        <f t="shared" si="21"/>
        <v>12</v>
      </c>
      <c r="Y195" s="43">
        <f t="shared" si="22"/>
        <v>298.7</v>
      </c>
      <c r="Z195" s="50">
        <f t="shared" si="23"/>
        <v>299</v>
      </c>
    </row>
    <row r="196" spans="1:26" x14ac:dyDescent="0.3">
      <c r="A196" s="457" t="s">
        <v>629</v>
      </c>
      <c r="B196" s="457" t="s">
        <v>77</v>
      </c>
      <c r="C196" s="457" t="s">
        <v>647</v>
      </c>
      <c r="D196" s="457">
        <v>37861298</v>
      </c>
      <c r="E196" s="458" t="s">
        <v>648</v>
      </c>
      <c r="F196" s="457">
        <v>596868</v>
      </c>
      <c r="G196" s="458" t="s">
        <v>694</v>
      </c>
      <c r="H196" s="458" t="s">
        <v>632</v>
      </c>
      <c r="I196" s="459" t="s">
        <v>711</v>
      </c>
      <c r="J196" s="37">
        <v>3</v>
      </c>
      <c r="K196" s="32">
        <v>0</v>
      </c>
      <c r="L196" s="32">
        <v>3</v>
      </c>
      <c r="M196" s="32">
        <v>0</v>
      </c>
      <c r="N196" s="32">
        <v>0</v>
      </c>
      <c r="O196" s="32">
        <v>0</v>
      </c>
      <c r="P196" s="45">
        <v>0</v>
      </c>
      <c r="Q196" s="37">
        <v>0</v>
      </c>
      <c r="R196" s="32">
        <v>4</v>
      </c>
      <c r="S196" s="38">
        <v>8</v>
      </c>
      <c r="T196" s="46">
        <f t="shared" si="18"/>
        <v>100.5</v>
      </c>
      <c r="U196" s="125">
        <v>29.55</v>
      </c>
      <c r="V196" s="48">
        <f t="shared" si="19"/>
        <v>0</v>
      </c>
      <c r="W196" s="48">
        <f t="shared" si="20"/>
        <v>8</v>
      </c>
      <c r="X196" s="49">
        <f t="shared" si="21"/>
        <v>12</v>
      </c>
      <c r="Y196" s="43">
        <f t="shared" si="22"/>
        <v>150.05000000000001</v>
      </c>
      <c r="Z196" s="50">
        <f t="shared" si="23"/>
        <v>150</v>
      </c>
    </row>
    <row r="197" spans="1:26" x14ac:dyDescent="0.3">
      <c r="A197" s="457" t="s">
        <v>629</v>
      </c>
      <c r="B197" s="457" t="s">
        <v>77</v>
      </c>
      <c r="C197" s="457" t="s">
        <v>647</v>
      </c>
      <c r="D197" s="457">
        <v>37861298</v>
      </c>
      <c r="E197" s="458" t="s">
        <v>648</v>
      </c>
      <c r="F197" s="457">
        <v>596876</v>
      </c>
      <c r="G197" s="458" t="s">
        <v>712</v>
      </c>
      <c r="H197" s="458" t="s">
        <v>632</v>
      </c>
      <c r="I197" s="459" t="s">
        <v>713</v>
      </c>
      <c r="J197" s="37">
        <v>5</v>
      </c>
      <c r="K197" s="32">
        <v>0</v>
      </c>
      <c r="L197" s="32">
        <v>7</v>
      </c>
      <c r="M197" s="32">
        <v>0</v>
      </c>
      <c r="N197" s="32">
        <v>0</v>
      </c>
      <c r="O197" s="32">
        <v>0</v>
      </c>
      <c r="P197" s="45">
        <v>0</v>
      </c>
      <c r="Q197" s="37">
        <v>3</v>
      </c>
      <c r="R197" s="32">
        <v>9</v>
      </c>
      <c r="S197" s="38">
        <v>2</v>
      </c>
      <c r="T197" s="46">
        <f t="shared" si="18"/>
        <v>234.5</v>
      </c>
      <c r="U197" s="125">
        <v>24.9</v>
      </c>
      <c r="V197" s="48">
        <f t="shared" si="19"/>
        <v>4.5</v>
      </c>
      <c r="W197" s="48">
        <f t="shared" si="20"/>
        <v>18</v>
      </c>
      <c r="X197" s="49">
        <f t="shared" si="21"/>
        <v>3</v>
      </c>
      <c r="Y197" s="43">
        <f t="shared" si="22"/>
        <v>284.89999999999998</v>
      </c>
      <c r="Z197" s="50">
        <f t="shared" si="23"/>
        <v>285</v>
      </c>
    </row>
    <row r="198" spans="1:26" x14ac:dyDescent="0.3">
      <c r="A198" s="457" t="s">
        <v>629</v>
      </c>
      <c r="B198" s="457" t="s">
        <v>77</v>
      </c>
      <c r="C198" s="457" t="s">
        <v>647</v>
      </c>
      <c r="D198" s="457">
        <v>37861298</v>
      </c>
      <c r="E198" s="458" t="s">
        <v>648</v>
      </c>
      <c r="F198" s="457">
        <v>607321</v>
      </c>
      <c r="G198" s="458" t="s">
        <v>97</v>
      </c>
      <c r="H198" s="458" t="s">
        <v>632</v>
      </c>
      <c r="I198" s="459" t="s">
        <v>714</v>
      </c>
      <c r="J198" s="37">
        <v>2</v>
      </c>
      <c r="K198" s="32">
        <v>0</v>
      </c>
      <c r="L198" s="32">
        <v>2</v>
      </c>
      <c r="M198" s="32">
        <v>0</v>
      </c>
      <c r="N198" s="32">
        <v>0</v>
      </c>
      <c r="O198" s="32">
        <v>0</v>
      </c>
      <c r="P198" s="45">
        <v>0</v>
      </c>
      <c r="Q198" s="37">
        <v>0</v>
      </c>
      <c r="R198" s="32">
        <v>5</v>
      </c>
      <c r="S198" s="38">
        <v>0</v>
      </c>
      <c r="T198" s="46">
        <f t="shared" si="18"/>
        <v>67</v>
      </c>
      <c r="U198" s="125">
        <v>16.600000000000001</v>
      </c>
      <c r="V198" s="48">
        <f t="shared" si="19"/>
        <v>0</v>
      </c>
      <c r="W198" s="48">
        <f t="shared" si="20"/>
        <v>10</v>
      </c>
      <c r="X198" s="49">
        <f t="shared" si="21"/>
        <v>0</v>
      </c>
      <c r="Y198" s="43">
        <f t="shared" si="22"/>
        <v>93.6</v>
      </c>
      <c r="Z198" s="50">
        <f t="shared" si="23"/>
        <v>94</v>
      </c>
    </row>
    <row r="199" spans="1:26" x14ac:dyDescent="0.3">
      <c r="A199" s="457" t="s">
        <v>629</v>
      </c>
      <c r="B199" s="457" t="s">
        <v>77</v>
      </c>
      <c r="C199" s="457" t="s">
        <v>647</v>
      </c>
      <c r="D199" s="457">
        <v>37861298</v>
      </c>
      <c r="E199" s="458" t="s">
        <v>648</v>
      </c>
      <c r="F199" s="457">
        <v>607339</v>
      </c>
      <c r="G199" s="458" t="s">
        <v>715</v>
      </c>
      <c r="H199" s="458" t="s">
        <v>649</v>
      </c>
      <c r="I199" s="459" t="s">
        <v>716</v>
      </c>
      <c r="J199" s="37">
        <v>1</v>
      </c>
      <c r="K199" s="32">
        <v>0</v>
      </c>
      <c r="L199" s="32">
        <v>2</v>
      </c>
      <c r="M199" s="32">
        <v>0</v>
      </c>
      <c r="N199" s="32">
        <v>0</v>
      </c>
      <c r="O199" s="32">
        <v>0</v>
      </c>
      <c r="P199" s="45">
        <v>0</v>
      </c>
      <c r="Q199" s="37">
        <v>0</v>
      </c>
      <c r="R199" s="32">
        <v>4</v>
      </c>
      <c r="S199" s="38">
        <v>0</v>
      </c>
      <c r="T199" s="46">
        <f t="shared" si="18"/>
        <v>67</v>
      </c>
      <c r="U199" s="125">
        <v>0</v>
      </c>
      <c r="V199" s="48">
        <f t="shared" si="19"/>
        <v>0</v>
      </c>
      <c r="W199" s="48">
        <f t="shared" si="20"/>
        <v>8</v>
      </c>
      <c r="X199" s="49">
        <f t="shared" si="21"/>
        <v>0</v>
      </c>
      <c r="Y199" s="43">
        <f t="shared" si="22"/>
        <v>75</v>
      </c>
      <c r="Z199" s="50">
        <f t="shared" si="23"/>
        <v>75</v>
      </c>
    </row>
    <row r="200" spans="1:26" x14ac:dyDescent="0.3">
      <c r="A200" s="457" t="s">
        <v>629</v>
      </c>
      <c r="B200" s="457" t="s">
        <v>77</v>
      </c>
      <c r="C200" s="457" t="s">
        <v>647</v>
      </c>
      <c r="D200" s="457">
        <v>37861298</v>
      </c>
      <c r="E200" s="458" t="s">
        <v>648</v>
      </c>
      <c r="F200" s="457">
        <v>654230</v>
      </c>
      <c r="G200" s="458" t="s">
        <v>717</v>
      </c>
      <c r="H200" s="458" t="s">
        <v>649</v>
      </c>
      <c r="I200" s="459" t="s">
        <v>718</v>
      </c>
      <c r="J200" s="37">
        <v>3</v>
      </c>
      <c r="K200" s="32">
        <v>0</v>
      </c>
      <c r="L200" s="32">
        <v>3</v>
      </c>
      <c r="M200" s="32">
        <v>0</v>
      </c>
      <c r="N200" s="32">
        <v>0</v>
      </c>
      <c r="O200" s="32">
        <v>0</v>
      </c>
      <c r="P200" s="45">
        <v>0</v>
      </c>
      <c r="Q200" s="37">
        <v>0</v>
      </c>
      <c r="R200" s="32">
        <v>2</v>
      </c>
      <c r="S200" s="38">
        <v>1</v>
      </c>
      <c r="T200" s="46">
        <f t="shared" si="18"/>
        <v>100.5</v>
      </c>
      <c r="U200" s="125">
        <v>0</v>
      </c>
      <c r="V200" s="48">
        <f t="shared" si="19"/>
        <v>0</v>
      </c>
      <c r="W200" s="48">
        <f t="shared" si="20"/>
        <v>4</v>
      </c>
      <c r="X200" s="49">
        <f t="shared" si="21"/>
        <v>1.5</v>
      </c>
      <c r="Y200" s="43">
        <f t="shared" si="22"/>
        <v>106</v>
      </c>
      <c r="Z200" s="50">
        <f t="shared" si="23"/>
        <v>106</v>
      </c>
    </row>
    <row r="201" spans="1:26" x14ac:dyDescent="0.3">
      <c r="A201" s="457" t="s">
        <v>629</v>
      </c>
      <c r="B201" s="457" t="s">
        <v>77</v>
      </c>
      <c r="C201" s="457" t="s">
        <v>647</v>
      </c>
      <c r="D201" s="457">
        <v>37861298</v>
      </c>
      <c r="E201" s="458" t="s">
        <v>648</v>
      </c>
      <c r="F201" s="457">
        <v>891592</v>
      </c>
      <c r="G201" s="458" t="s">
        <v>720</v>
      </c>
      <c r="H201" s="458" t="s">
        <v>455</v>
      </c>
      <c r="I201" s="459" t="s">
        <v>721</v>
      </c>
      <c r="J201" s="37">
        <v>1</v>
      </c>
      <c r="K201" s="32">
        <v>0</v>
      </c>
      <c r="L201" s="32">
        <v>1</v>
      </c>
      <c r="M201" s="32">
        <v>0</v>
      </c>
      <c r="N201" s="32">
        <v>0</v>
      </c>
      <c r="O201" s="32">
        <v>0</v>
      </c>
      <c r="P201" s="45">
        <v>0</v>
      </c>
      <c r="Q201" s="37">
        <v>0</v>
      </c>
      <c r="R201" s="32">
        <v>0</v>
      </c>
      <c r="S201" s="38">
        <v>4</v>
      </c>
      <c r="T201" s="46">
        <f t="shared" si="18"/>
        <v>33.5</v>
      </c>
      <c r="U201" s="125">
        <v>0</v>
      </c>
      <c r="V201" s="48">
        <f t="shared" si="19"/>
        <v>0</v>
      </c>
      <c r="W201" s="48">
        <f t="shared" si="20"/>
        <v>0</v>
      </c>
      <c r="X201" s="49">
        <f t="shared" si="21"/>
        <v>6</v>
      </c>
      <c r="Y201" s="43">
        <f t="shared" si="22"/>
        <v>39.5</v>
      </c>
      <c r="Z201" s="50">
        <f t="shared" si="23"/>
        <v>40</v>
      </c>
    </row>
    <row r="202" spans="1:26" x14ac:dyDescent="0.3">
      <c r="A202" s="457" t="s">
        <v>629</v>
      </c>
      <c r="B202" s="457" t="s">
        <v>77</v>
      </c>
      <c r="C202" s="457" t="s">
        <v>647</v>
      </c>
      <c r="D202" s="457">
        <v>37861298</v>
      </c>
      <c r="E202" s="458" t="s">
        <v>648</v>
      </c>
      <c r="F202" s="457">
        <v>891606</v>
      </c>
      <c r="G202" s="458" t="s">
        <v>104</v>
      </c>
      <c r="H202" s="458" t="s">
        <v>649</v>
      </c>
      <c r="I202" s="459" t="s">
        <v>722</v>
      </c>
      <c r="J202" s="37">
        <v>1</v>
      </c>
      <c r="K202" s="32">
        <v>0</v>
      </c>
      <c r="L202" s="32">
        <v>1</v>
      </c>
      <c r="M202" s="32">
        <v>0</v>
      </c>
      <c r="N202" s="32">
        <v>0</v>
      </c>
      <c r="O202" s="32">
        <v>0</v>
      </c>
      <c r="P202" s="45">
        <v>0</v>
      </c>
      <c r="Q202" s="37">
        <v>0</v>
      </c>
      <c r="R202" s="32">
        <v>1</v>
      </c>
      <c r="S202" s="38">
        <v>0</v>
      </c>
      <c r="T202" s="46">
        <f t="shared" si="18"/>
        <v>33.5</v>
      </c>
      <c r="U202" s="125">
        <v>0</v>
      </c>
      <c r="V202" s="48">
        <f t="shared" si="19"/>
        <v>0</v>
      </c>
      <c r="W202" s="48">
        <f t="shared" si="20"/>
        <v>2</v>
      </c>
      <c r="X202" s="49">
        <f t="shared" si="21"/>
        <v>0</v>
      </c>
      <c r="Y202" s="43">
        <f t="shared" si="22"/>
        <v>35.5</v>
      </c>
      <c r="Z202" s="50">
        <f t="shared" si="23"/>
        <v>36</v>
      </c>
    </row>
    <row r="203" spans="1:26" x14ac:dyDescent="0.3">
      <c r="A203" s="457" t="s">
        <v>629</v>
      </c>
      <c r="B203" s="457" t="s">
        <v>77</v>
      </c>
      <c r="C203" s="457" t="s">
        <v>647</v>
      </c>
      <c r="D203" s="457">
        <v>37861298</v>
      </c>
      <c r="E203" s="458" t="s">
        <v>648</v>
      </c>
      <c r="F203" s="457">
        <v>891860</v>
      </c>
      <c r="G203" s="458" t="s">
        <v>723</v>
      </c>
      <c r="H203" s="458" t="s">
        <v>637</v>
      </c>
      <c r="I203" s="459" t="s">
        <v>724</v>
      </c>
      <c r="J203" s="37">
        <v>3</v>
      </c>
      <c r="K203" s="32">
        <v>0</v>
      </c>
      <c r="L203" s="32">
        <v>3</v>
      </c>
      <c r="M203" s="32">
        <v>0</v>
      </c>
      <c r="N203" s="32">
        <v>0</v>
      </c>
      <c r="O203" s="32">
        <v>0</v>
      </c>
      <c r="P203" s="45">
        <v>0</v>
      </c>
      <c r="Q203" s="37">
        <v>0</v>
      </c>
      <c r="R203" s="32">
        <v>9</v>
      </c>
      <c r="S203" s="38">
        <v>0</v>
      </c>
      <c r="T203" s="46">
        <f t="shared" si="18"/>
        <v>100.5</v>
      </c>
      <c r="U203" s="125">
        <v>24.9</v>
      </c>
      <c r="V203" s="48">
        <f t="shared" si="19"/>
        <v>0</v>
      </c>
      <c r="W203" s="48">
        <f t="shared" si="20"/>
        <v>18</v>
      </c>
      <c r="X203" s="49">
        <f t="shared" si="21"/>
        <v>0</v>
      </c>
      <c r="Y203" s="43">
        <f t="shared" si="22"/>
        <v>143.4</v>
      </c>
      <c r="Z203" s="50">
        <f t="shared" si="23"/>
        <v>143</v>
      </c>
    </row>
    <row r="204" spans="1:26" x14ac:dyDescent="0.3">
      <c r="A204" s="457" t="s">
        <v>629</v>
      </c>
      <c r="B204" s="457" t="s">
        <v>77</v>
      </c>
      <c r="C204" s="457" t="s">
        <v>647</v>
      </c>
      <c r="D204" s="457">
        <v>37861298</v>
      </c>
      <c r="E204" s="458" t="s">
        <v>648</v>
      </c>
      <c r="F204" s="457">
        <v>893129</v>
      </c>
      <c r="G204" s="458" t="s">
        <v>112</v>
      </c>
      <c r="H204" s="458" t="s">
        <v>635</v>
      </c>
      <c r="I204" s="459" t="s">
        <v>727</v>
      </c>
      <c r="J204" s="37">
        <v>3</v>
      </c>
      <c r="K204" s="32">
        <v>0</v>
      </c>
      <c r="L204" s="32">
        <v>3</v>
      </c>
      <c r="M204" s="32">
        <v>0</v>
      </c>
      <c r="N204" s="32">
        <v>0</v>
      </c>
      <c r="O204" s="32">
        <v>0</v>
      </c>
      <c r="P204" s="45">
        <v>0</v>
      </c>
      <c r="Q204" s="37">
        <v>0</v>
      </c>
      <c r="R204" s="32">
        <v>2</v>
      </c>
      <c r="S204" s="38">
        <v>1</v>
      </c>
      <c r="T204" s="46">
        <f t="shared" si="18"/>
        <v>100.5</v>
      </c>
      <c r="U204" s="125">
        <v>0</v>
      </c>
      <c r="V204" s="48">
        <f t="shared" si="19"/>
        <v>0</v>
      </c>
      <c r="W204" s="48">
        <f t="shared" si="20"/>
        <v>4</v>
      </c>
      <c r="X204" s="49">
        <f t="shared" si="21"/>
        <v>1.5</v>
      </c>
      <c r="Y204" s="43">
        <f t="shared" si="22"/>
        <v>106</v>
      </c>
      <c r="Z204" s="50">
        <f t="shared" si="23"/>
        <v>106</v>
      </c>
    </row>
    <row r="205" spans="1:26" x14ac:dyDescent="0.3">
      <c r="A205" s="457" t="s">
        <v>629</v>
      </c>
      <c r="B205" s="457" t="s">
        <v>77</v>
      </c>
      <c r="C205" s="457" t="s">
        <v>647</v>
      </c>
      <c r="D205" s="457">
        <v>37861298</v>
      </c>
      <c r="E205" s="458" t="s">
        <v>648</v>
      </c>
      <c r="F205" s="457">
        <v>893293</v>
      </c>
      <c r="G205" s="458" t="s">
        <v>728</v>
      </c>
      <c r="H205" s="458" t="s">
        <v>632</v>
      </c>
      <c r="I205" s="459" t="s">
        <v>729</v>
      </c>
      <c r="J205" s="37">
        <v>2</v>
      </c>
      <c r="K205" s="32">
        <v>0</v>
      </c>
      <c r="L205" s="32">
        <v>3</v>
      </c>
      <c r="M205" s="32">
        <v>0</v>
      </c>
      <c r="N205" s="32">
        <v>0</v>
      </c>
      <c r="O205" s="32">
        <v>0</v>
      </c>
      <c r="P205" s="45">
        <v>0</v>
      </c>
      <c r="Q205" s="37">
        <v>0</v>
      </c>
      <c r="R205" s="32">
        <v>2</v>
      </c>
      <c r="S205" s="38">
        <v>0</v>
      </c>
      <c r="T205" s="46">
        <f t="shared" si="18"/>
        <v>100.5</v>
      </c>
      <c r="U205" s="125">
        <v>0</v>
      </c>
      <c r="V205" s="48">
        <f t="shared" si="19"/>
        <v>0</v>
      </c>
      <c r="W205" s="48">
        <f t="shared" si="20"/>
        <v>4</v>
      </c>
      <c r="X205" s="49">
        <f t="shared" si="21"/>
        <v>0</v>
      </c>
      <c r="Y205" s="43">
        <f t="shared" si="22"/>
        <v>104.5</v>
      </c>
      <c r="Z205" s="50">
        <f t="shared" si="23"/>
        <v>105</v>
      </c>
    </row>
    <row r="206" spans="1:26" x14ac:dyDescent="0.3">
      <c r="A206" s="457" t="s">
        <v>629</v>
      </c>
      <c r="B206" s="457" t="s">
        <v>77</v>
      </c>
      <c r="C206" s="457" t="s">
        <v>647</v>
      </c>
      <c r="D206" s="457">
        <v>37861298</v>
      </c>
      <c r="E206" s="458" t="s">
        <v>648</v>
      </c>
      <c r="F206" s="457">
        <v>893315</v>
      </c>
      <c r="G206" s="458" t="s">
        <v>694</v>
      </c>
      <c r="H206" s="458" t="s">
        <v>639</v>
      </c>
      <c r="I206" s="459" t="s">
        <v>730</v>
      </c>
      <c r="J206" s="37">
        <v>1</v>
      </c>
      <c r="K206" s="32">
        <v>0</v>
      </c>
      <c r="L206" s="32">
        <v>1</v>
      </c>
      <c r="M206" s="32">
        <v>0</v>
      </c>
      <c r="N206" s="32">
        <v>0</v>
      </c>
      <c r="O206" s="32">
        <v>0</v>
      </c>
      <c r="P206" s="45">
        <v>0</v>
      </c>
      <c r="Q206" s="37">
        <v>0</v>
      </c>
      <c r="R206" s="32">
        <v>1</v>
      </c>
      <c r="S206" s="38">
        <v>0</v>
      </c>
      <c r="T206" s="46">
        <f t="shared" si="18"/>
        <v>33.5</v>
      </c>
      <c r="U206" s="125">
        <v>10.6</v>
      </c>
      <c r="V206" s="48">
        <f t="shared" si="19"/>
        <v>0</v>
      </c>
      <c r="W206" s="48">
        <f t="shared" si="20"/>
        <v>2</v>
      </c>
      <c r="X206" s="49">
        <f t="shared" si="21"/>
        <v>0</v>
      </c>
      <c r="Y206" s="43">
        <f t="shared" si="22"/>
        <v>46.1</v>
      </c>
      <c r="Z206" s="50">
        <f t="shared" si="23"/>
        <v>46</v>
      </c>
    </row>
    <row r="207" spans="1:26" x14ac:dyDescent="0.3">
      <c r="A207" s="457" t="s">
        <v>629</v>
      </c>
      <c r="B207" s="457" t="s">
        <v>77</v>
      </c>
      <c r="C207" s="457" t="s">
        <v>647</v>
      </c>
      <c r="D207" s="457">
        <v>37861298</v>
      </c>
      <c r="E207" s="458" t="s">
        <v>648</v>
      </c>
      <c r="F207" s="457">
        <v>893421</v>
      </c>
      <c r="G207" s="458" t="s">
        <v>731</v>
      </c>
      <c r="H207" s="458" t="s">
        <v>649</v>
      </c>
      <c r="I207" s="459" t="s">
        <v>732</v>
      </c>
      <c r="J207" s="37">
        <v>6</v>
      </c>
      <c r="K207" s="32">
        <v>0</v>
      </c>
      <c r="L207" s="32">
        <v>7</v>
      </c>
      <c r="M207" s="32">
        <v>0</v>
      </c>
      <c r="N207" s="32">
        <v>0</v>
      </c>
      <c r="O207" s="32">
        <v>0</v>
      </c>
      <c r="P207" s="45">
        <v>0</v>
      </c>
      <c r="Q207" s="37">
        <v>0</v>
      </c>
      <c r="R207" s="32">
        <v>13</v>
      </c>
      <c r="S207" s="38">
        <v>1</v>
      </c>
      <c r="T207" s="46">
        <f t="shared" si="18"/>
        <v>234.5</v>
      </c>
      <c r="U207" s="125">
        <v>0</v>
      </c>
      <c r="V207" s="48">
        <f t="shared" si="19"/>
        <v>0</v>
      </c>
      <c r="W207" s="48">
        <f t="shared" si="20"/>
        <v>26</v>
      </c>
      <c r="X207" s="49">
        <f t="shared" si="21"/>
        <v>1.5</v>
      </c>
      <c r="Y207" s="43">
        <f t="shared" si="22"/>
        <v>262</v>
      </c>
      <c r="Z207" s="50">
        <f t="shared" si="23"/>
        <v>262</v>
      </c>
    </row>
    <row r="208" spans="1:26" x14ac:dyDescent="0.3">
      <c r="A208" s="457" t="s">
        <v>629</v>
      </c>
      <c r="B208" s="457" t="s">
        <v>77</v>
      </c>
      <c r="C208" s="457" t="s">
        <v>647</v>
      </c>
      <c r="D208" s="457">
        <v>37861298</v>
      </c>
      <c r="E208" s="458" t="s">
        <v>648</v>
      </c>
      <c r="F208" s="457">
        <v>893498</v>
      </c>
      <c r="G208" s="458" t="s">
        <v>400</v>
      </c>
      <c r="H208" s="458" t="s">
        <v>635</v>
      </c>
      <c r="I208" s="459" t="s">
        <v>734</v>
      </c>
      <c r="J208" s="37">
        <v>2</v>
      </c>
      <c r="K208" s="32">
        <v>0</v>
      </c>
      <c r="L208" s="32">
        <v>3</v>
      </c>
      <c r="M208" s="32">
        <v>0</v>
      </c>
      <c r="N208" s="32">
        <v>0</v>
      </c>
      <c r="O208" s="32">
        <v>0</v>
      </c>
      <c r="P208" s="45">
        <v>0</v>
      </c>
      <c r="Q208" s="37">
        <v>0</v>
      </c>
      <c r="R208" s="32">
        <v>3</v>
      </c>
      <c r="S208" s="38">
        <v>0</v>
      </c>
      <c r="T208" s="46">
        <f t="shared" si="18"/>
        <v>100.5</v>
      </c>
      <c r="U208" s="125">
        <v>0</v>
      </c>
      <c r="V208" s="48">
        <f t="shared" si="19"/>
        <v>0</v>
      </c>
      <c r="W208" s="48">
        <f t="shared" si="20"/>
        <v>6</v>
      </c>
      <c r="X208" s="49">
        <f t="shared" si="21"/>
        <v>0</v>
      </c>
      <c r="Y208" s="43">
        <f t="shared" si="22"/>
        <v>106.5</v>
      </c>
      <c r="Z208" s="50">
        <f t="shared" si="23"/>
        <v>107</v>
      </c>
    </row>
    <row r="209" spans="1:28" x14ac:dyDescent="0.3">
      <c r="A209" s="457" t="s">
        <v>629</v>
      </c>
      <c r="B209" s="457" t="s">
        <v>77</v>
      </c>
      <c r="C209" s="457" t="s">
        <v>647</v>
      </c>
      <c r="D209" s="457">
        <v>37861298</v>
      </c>
      <c r="E209" s="458" t="s">
        <v>648</v>
      </c>
      <c r="F209" s="457">
        <v>17050073</v>
      </c>
      <c r="G209" s="458" t="s">
        <v>707</v>
      </c>
      <c r="H209" s="458" t="s">
        <v>632</v>
      </c>
      <c r="I209" s="459" t="s">
        <v>735</v>
      </c>
      <c r="J209" s="37">
        <v>3</v>
      </c>
      <c r="K209" s="32">
        <v>0</v>
      </c>
      <c r="L209" s="32">
        <v>3</v>
      </c>
      <c r="M209" s="32">
        <v>0</v>
      </c>
      <c r="N209" s="32">
        <v>0</v>
      </c>
      <c r="O209" s="32">
        <v>1</v>
      </c>
      <c r="P209" s="45">
        <v>0</v>
      </c>
      <c r="Q209" s="37">
        <v>0</v>
      </c>
      <c r="R209" s="32">
        <v>3</v>
      </c>
      <c r="S209" s="38">
        <v>1</v>
      </c>
      <c r="T209" s="46">
        <f t="shared" si="18"/>
        <v>100.5</v>
      </c>
      <c r="U209" s="125">
        <v>0</v>
      </c>
      <c r="V209" s="48">
        <f t="shared" si="19"/>
        <v>0</v>
      </c>
      <c r="W209" s="48">
        <f t="shared" si="20"/>
        <v>19.5</v>
      </c>
      <c r="X209" s="49">
        <f t="shared" si="21"/>
        <v>1.5</v>
      </c>
      <c r="Y209" s="43">
        <f t="shared" si="22"/>
        <v>121.5</v>
      </c>
      <c r="Z209" s="50">
        <f t="shared" si="23"/>
        <v>122</v>
      </c>
    </row>
    <row r="210" spans="1:28" x14ac:dyDescent="0.3">
      <c r="A210" s="457" t="s">
        <v>629</v>
      </c>
      <c r="B210" s="457" t="s">
        <v>77</v>
      </c>
      <c r="C210" s="457" t="s">
        <v>647</v>
      </c>
      <c r="D210" s="457">
        <v>37861298</v>
      </c>
      <c r="E210" s="458" t="s">
        <v>648</v>
      </c>
      <c r="F210" s="457">
        <v>17050308</v>
      </c>
      <c r="G210" s="458" t="s">
        <v>112</v>
      </c>
      <c r="H210" s="458" t="s">
        <v>738</v>
      </c>
      <c r="I210" s="459" t="s">
        <v>739</v>
      </c>
      <c r="J210" s="37">
        <v>2</v>
      </c>
      <c r="K210" s="32">
        <v>0</v>
      </c>
      <c r="L210" s="32">
        <v>2</v>
      </c>
      <c r="M210" s="32">
        <v>0</v>
      </c>
      <c r="N210" s="32">
        <v>0</v>
      </c>
      <c r="O210" s="32">
        <v>0</v>
      </c>
      <c r="P210" s="45">
        <v>0</v>
      </c>
      <c r="Q210" s="37">
        <v>0</v>
      </c>
      <c r="R210" s="32">
        <v>2</v>
      </c>
      <c r="S210" s="38">
        <v>0</v>
      </c>
      <c r="T210" s="46">
        <f t="shared" si="18"/>
        <v>67</v>
      </c>
      <c r="U210" s="125">
        <v>0</v>
      </c>
      <c r="V210" s="48">
        <f t="shared" si="19"/>
        <v>0</v>
      </c>
      <c r="W210" s="48">
        <f t="shared" si="20"/>
        <v>4</v>
      </c>
      <c r="X210" s="49">
        <f t="shared" si="21"/>
        <v>0</v>
      </c>
      <c r="Y210" s="43">
        <f t="shared" si="22"/>
        <v>71</v>
      </c>
      <c r="Z210" s="50">
        <f t="shared" si="23"/>
        <v>71</v>
      </c>
    </row>
    <row r="211" spans="1:28" x14ac:dyDescent="0.3">
      <c r="A211" s="457" t="s">
        <v>629</v>
      </c>
      <c r="B211" s="457" t="s">
        <v>77</v>
      </c>
      <c r="C211" s="457" t="s">
        <v>647</v>
      </c>
      <c r="D211" s="457">
        <v>37861298</v>
      </c>
      <c r="E211" s="458" t="s">
        <v>648</v>
      </c>
      <c r="F211" s="457">
        <v>17053889</v>
      </c>
      <c r="G211" s="458" t="s">
        <v>741</v>
      </c>
      <c r="H211" s="458" t="s">
        <v>639</v>
      </c>
      <c r="I211" s="459" t="s">
        <v>742</v>
      </c>
      <c r="J211" s="37">
        <v>1</v>
      </c>
      <c r="K211" s="32">
        <v>0</v>
      </c>
      <c r="L211" s="32">
        <v>1</v>
      </c>
      <c r="M211" s="32">
        <v>0</v>
      </c>
      <c r="N211" s="32">
        <v>0</v>
      </c>
      <c r="O211" s="32">
        <v>0</v>
      </c>
      <c r="P211" s="45">
        <v>0</v>
      </c>
      <c r="Q211" s="37">
        <v>0</v>
      </c>
      <c r="R211" s="32">
        <v>1</v>
      </c>
      <c r="S211" s="38">
        <v>0</v>
      </c>
      <c r="T211" s="46">
        <f t="shared" si="18"/>
        <v>33.5</v>
      </c>
      <c r="U211" s="125">
        <v>0</v>
      </c>
      <c r="V211" s="48">
        <f t="shared" si="19"/>
        <v>0</v>
      </c>
      <c r="W211" s="48">
        <f t="shared" si="20"/>
        <v>2</v>
      </c>
      <c r="X211" s="49">
        <f t="shared" si="21"/>
        <v>0</v>
      </c>
      <c r="Y211" s="43">
        <f t="shared" si="22"/>
        <v>35.5</v>
      </c>
      <c r="Z211" s="50">
        <f t="shared" si="23"/>
        <v>36</v>
      </c>
    </row>
    <row r="212" spans="1:28" x14ac:dyDescent="0.3">
      <c r="A212" s="457" t="s">
        <v>629</v>
      </c>
      <c r="B212" s="457" t="s">
        <v>77</v>
      </c>
      <c r="C212" s="457" t="s">
        <v>647</v>
      </c>
      <c r="D212" s="457">
        <v>37861298</v>
      </c>
      <c r="E212" s="458" t="s">
        <v>648</v>
      </c>
      <c r="F212" s="457">
        <v>17054222</v>
      </c>
      <c r="G212" s="458" t="s">
        <v>743</v>
      </c>
      <c r="H212" s="458" t="s">
        <v>632</v>
      </c>
      <c r="I212" s="459" t="s">
        <v>744</v>
      </c>
      <c r="J212" s="37">
        <v>3</v>
      </c>
      <c r="K212" s="32">
        <v>0</v>
      </c>
      <c r="L212" s="32">
        <v>4</v>
      </c>
      <c r="M212" s="32">
        <v>0</v>
      </c>
      <c r="N212" s="32">
        <v>0</v>
      </c>
      <c r="O212" s="32">
        <v>0</v>
      </c>
      <c r="P212" s="45">
        <v>0</v>
      </c>
      <c r="Q212" s="37">
        <v>0</v>
      </c>
      <c r="R212" s="32">
        <v>2</v>
      </c>
      <c r="S212" s="38">
        <v>1</v>
      </c>
      <c r="T212" s="46">
        <f t="shared" si="18"/>
        <v>134</v>
      </c>
      <c r="U212" s="125">
        <v>29.4</v>
      </c>
      <c r="V212" s="48">
        <f t="shared" si="19"/>
        <v>0</v>
      </c>
      <c r="W212" s="48">
        <f t="shared" si="20"/>
        <v>4</v>
      </c>
      <c r="X212" s="49">
        <f t="shared" si="21"/>
        <v>1.5</v>
      </c>
      <c r="Y212" s="43">
        <f t="shared" si="22"/>
        <v>168.9</v>
      </c>
      <c r="Z212" s="50">
        <f t="shared" si="23"/>
        <v>169</v>
      </c>
    </row>
    <row r="213" spans="1:28" x14ac:dyDescent="0.3">
      <c r="A213" s="457" t="s">
        <v>629</v>
      </c>
      <c r="B213" s="457" t="s">
        <v>77</v>
      </c>
      <c r="C213" s="457" t="s">
        <v>647</v>
      </c>
      <c r="D213" s="457">
        <v>37861298</v>
      </c>
      <c r="E213" s="458" t="s">
        <v>648</v>
      </c>
      <c r="F213" s="457">
        <v>17054249</v>
      </c>
      <c r="G213" s="458" t="s">
        <v>743</v>
      </c>
      <c r="H213" s="458" t="s">
        <v>637</v>
      </c>
      <c r="I213" s="459" t="s">
        <v>745</v>
      </c>
      <c r="J213" s="37">
        <v>1</v>
      </c>
      <c r="K213" s="32">
        <v>0</v>
      </c>
      <c r="L213" s="32">
        <v>2</v>
      </c>
      <c r="M213" s="32">
        <v>0</v>
      </c>
      <c r="N213" s="32">
        <v>0</v>
      </c>
      <c r="O213" s="32">
        <v>0</v>
      </c>
      <c r="P213" s="45">
        <v>0</v>
      </c>
      <c r="Q213" s="37">
        <v>0</v>
      </c>
      <c r="R213" s="32">
        <v>0</v>
      </c>
      <c r="S213" s="38">
        <v>3</v>
      </c>
      <c r="T213" s="46">
        <f t="shared" si="18"/>
        <v>67</v>
      </c>
      <c r="U213" s="125">
        <v>0</v>
      </c>
      <c r="V213" s="48">
        <f t="shared" si="19"/>
        <v>0</v>
      </c>
      <c r="W213" s="48">
        <f t="shared" si="20"/>
        <v>0</v>
      </c>
      <c r="X213" s="49">
        <f t="shared" si="21"/>
        <v>4.5</v>
      </c>
      <c r="Y213" s="43">
        <f t="shared" si="22"/>
        <v>71.5</v>
      </c>
      <c r="Z213" s="50">
        <f t="shared" si="23"/>
        <v>72</v>
      </c>
    </row>
    <row r="214" spans="1:28" x14ac:dyDescent="0.3">
      <c r="A214" s="457" t="s">
        <v>629</v>
      </c>
      <c r="B214" s="457" t="s">
        <v>77</v>
      </c>
      <c r="C214" s="457" t="s">
        <v>647</v>
      </c>
      <c r="D214" s="457">
        <v>37861298</v>
      </c>
      <c r="E214" s="458" t="s">
        <v>648</v>
      </c>
      <c r="F214" s="457">
        <v>31873715</v>
      </c>
      <c r="G214" s="458" t="s">
        <v>63</v>
      </c>
      <c r="H214" s="458" t="s">
        <v>656</v>
      </c>
      <c r="I214" s="459" t="s">
        <v>746</v>
      </c>
      <c r="J214" s="37">
        <v>2</v>
      </c>
      <c r="K214" s="32">
        <v>0</v>
      </c>
      <c r="L214" s="32">
        <v>2</v>
      </c>
      <c r="M214" s="32">
        <v>0</v>
      </c>
      <c r="N214" s="32">
        <v>0</v>
      </c>
      <c r="O214" s="32">
        <v>0</v>
      </c>
      <c r="P214" s="45">
        <v>0</v>
      </c>
      <c r="Q214" s="37">
        <v>0</v>
      </c>
      <c r="R214" s="32">
        <v>2</v>
      </c>
      <c r="S214" s="38">
        <v>2</v>
      </c>
      <c r="T214" s="46">
        <f t="shared" si="18"/>
        <v>67</v>
      </c>
      <c r="U214" s="125">
        <v>11.3</v>
      </c>
      <c r="V214" s="48">
        <f t="shared" si="19"/>
        <v>0</v>
      </c>
      <c r="W214" s="48">
        <f t="shared" si="20"/>
        <v>4</v>
      </c>
      <c r="X214" s="49">
        <f t="shared" si="21"/>
        <v>3</v>
      </c>
      <c r="Y214" s="43">
        <f t="shared" si="22"/>
        <v>85.3</v>
      </c>
      <c r="Z214" s="50">
        <f t="shared" si="23"/>
        <v>85</v>
      </c>
    </row>
    <row r="215" spans="1:28" x14ac:dyDescent="0.3">
      <c r="A215" s="457" t="s">
        <v>629</v>
      </c>
      <c r="B215" s="457" t="s">
        <v>77</v>
      </c>
      <c r="C215" s="457" t="s">
        <v>647</v>
      </c>
      <c r="D215" s="457">
        <v>37861298</v>
      </c>
      <c r="E215" s="458" t="s">
        <v>648</v>
      </c>
      <c r="F215" s="457">
        <v>42114977</v>
      </c>
      <c r="G215" s="458" t="s">
        <v>750</v>
      </c>
      <c r="H215" s="458" t="s">
        <v>688</v>
      </c>
      <c r="I215" s="459" t="s">
        <v>751</v>
      </c>
      <c r="J215" s="37">
        <v>2</v>
      </c>
      <c r="K215" s="32">
        <v>0</v>
      </c>
      <c r="L215" s="32">
        <v>2</v>
      </c>
      <c r="M215" s="32">
        <v>0</v>
      </c>
      <c r="N215" s="32">
        <v>0</v>
      </c>
      <c r="O215" s="32">
        <v>0</v>
      </c>
      <c r="P215" s="45">
        <v>0</v>
      </c>
      <c r="Q215" s="37">
        <v>0</v>
      </c>
      <c r="R215" s="32">
        <v>3</v>
      </c>
      <c r="S215" s="38">
        <v>1</v>
      </c>
      <c r="T215" s="46">
        <f t="shared" si="18"/>
        <v>67</v>
      </c>
      <c r="U215" s="125">
        <v>0</v>
      </c>
      <c r="V215" s="48">
        <f t="shared" si="19"/>
        <v>0</v>
      </c>
      <c r="W215" s="48">
        <f t="shared" si="20"/>
        <v>6</v>
      </c>
      <c r="X215" s="49">
        <f t="shared" si="21"/>
        <v>1.5</v>
      </c>
      <c r="Y215" s="43">
        <f t="shared" si="22"/>
        <v>74.5</v>
      </c>
      <c r="Z215" s="50">
        <f t="shared" si="23"/>
        <v>75</v>
      </c>
    </row>
    <row r="216" spans="1:28" s="587" customFormat="1" ht="16.5" customHeight="1" x14ac:dyDescent="0.3">
      <c r="A216" s="164" t="s">
        <v>629</v>
      </c>
      <c r="B216" s="164" t="s">
        <v>179</v>
      </c>
      <c r="C216" s="579" t="s">
        <v>762</v>
      </c>
      <c r="D216" s="164">
        <v>586315</v>
      </c>
      <c r="E216" s="580" t="s">
        <v>1617</v>
      </c>
      <c r="F216" s="164">
        <v>588024</v>
      </c>
      <c r="G216" s="581" t="s">
        <v>764</v>
      </c>
      <c r="H216" s="167" t="s">
        <v>534</v>
      </c>
      <c r="I216" s="582" t="s">
        <v>765</v>
      </c>
      <c r="J216" s="139">
        <v>0</v>
      </c>
      <c r="K216" s="140">
        <v>0</v>
      </c>
      <c r="L216" s="140">
        <v>1</v>
      </c>
      <c r="M216" s="140">
        <v>0</v>
      </c>
      <c r="N216" s="140">
        <v>0</v>
      </c>
      <c r="O216" s="140">
        <v>0</v>
      </c>
      <c r="P216" s="140">
        <v>0</v>
      </c>
      <c r="Q216" s="140">
        <v>0</v>
      </c>
      <c r="R216" s="140">
        <v>1</v>
      </c>
      <c r="S216" s="142">
        <v>0</v>
      </c>
      <c r="T216" s="583">
        <f t="shared" si="18"/>
        <v>33.5</v>
      </c>
      <c r="U216" s="144">
        <v>7.8</v>
      </c>
      <c r="V216" s="144">
        <f t="shared" si="19"/>
        <v>0</v>
      </c>
      <c r="W216" s="144">
        <f t="shared" si="20"/>
        <v>2</v>
      </c>
      <c r="X216" s="584">
        <f t="shared" si="21"/>
        <v>0</v>
      </c>
      <c r="Y216" s="585">
        <f t="shared" si="22"/>
        <v>43.3</v>
      </c>
      <c r="Z216" s="586">
        <f t="shared" si="23"/>
        <v>43</v>
      </c>
    </row>
    <row r="217" spans="1:28" s="587" customFormat="1" ht="16.5" customHeight="1" x14ac:dyDescent="0.3">
      <c r="A217" s="164" t="s">
        <v>629</v>
      </c>
      <c r="B217" s="164" t="s">
        <v>179</v>
      </c>
      <c r="C217" s="579" t="s">
        <v>762</v>
      </c>
      <c r="D217" s="164">
        <v>586315</v>
      </c>
      <c r="E217" s="580" t="s">
        <v>1617</v>
      </c>
      <c r="F217" s="164">
        <v>31824986</v>
      </c>
      <c r="G217" s="581" t="s">
        <v>1618</v>
      </c>
      <c r="H217" s="580" t="s">
        <v>1619</v>
      </c>
      <c r="I217" s="580" t="s">
        <v>767</v>
      </c>
      <c r="J217" s="139">
        <v>6</v>
      </c>
      <c r="K217" s="140">
        <v>0</v>
      </c>
      <c r="L217" s="140">
        <v>6</v>
      </c>
      <c r="M217" s="140">
        <v>0</v>
      </c>
      <c r="N217" s="140">
        <v>0</v>
      </c>
      <c r="O217" s="140">
        <v>2</v>
      </c>
      <c r="P217" s="140">
        <v>0</v>
      </c>
      <c r="Q217" s="140">
        <v>0</v>
      </c>
      <c r="R217" s="140">
        <v>4</v>
      </c>
      <c r="S217" s="142">
        <v>2</v>
      </c>
      <c r="T217" s="583">
        <f t="shared" si="18"/>
        <v>201</v>
      </c>
      <c r="U217" s="144">
        <v>0</v>
      </c>
      <c r="V217" s="144">
        <f t="shared" si="19"/>
        <v>0</v>
      </c>
      <c r="W217" s="144">
        <f t="shared" si="20"/>
        <v>35</v>
      </c>
      <c r="X217" s="584">
        <f t="shared" si="21"/>
        <v>3</v>
      </c>
      <c r="Y217" s="585">
        <f t="shared" si="22"/>
        <v>239</v>
      </c>
      <c r="Z217" s="586">
        <f t="shared" si="23"/>
        <v>239</v>
      </c>
    </row>
    <row r="218" spans="1:28" s="587" customFormat="1" ht="13.2" x14ac:dyDescent="0.3">
      <c r="A218" s="588" t="s">
        <v>629</v>
      </c>
      <c r="B218" s="164" t="s">
        <v>179</v>
      </c>
      <c r="C218" s="579" t="s">
        <v>752</v>
      </c>
      <c r="D218" s="164">
        <v>35593008</v>
      </c>
      <c r="E218" s="580" t="s">
        <v>1620</v>
      </c>
      <c r="F218" s="164">
        <v>52089291</v>
      </c>
      <c r="G218" s="580" t="s">
        <v>1621</v>
      </c>
      <c r="H218" s="167" t="s">
        <v>597</v>
      </c>
      <c r="I218" s="582" t="s">
        <v>761</v>
      </c>
      <c r="J218" s="139">
        <v>1</v>
      </c>
      <c r="K218" s="140">
        <v>0</v>
      </c>
      <c r="L218" s="140">
        <v>1</v>
      </c>
      <c r="M218" s="140">
        <v>0</v>
      </c>
      <c r="N218" s="140">
        <v>0</v>
      </c>
      <c r="O218" s="140">
        <v>0</v>
      </c>
      <c r="P218" s="140">
        <v>0</v>
      </c>
      <c r="Q218" s="140">
        <v>0</v>
      </c>
      <c r="R218" s="140">
        <v>1</v>
      </c>
      <c r="S218" s="142"/>
      <c r="T218" s="583">
        <f t="shared" si="18"/>
        <v>33.5</v>
      </c>
      <c r="U218" s="144">
        <v>0</v>
      </c>
      <c r="V218" s="144">
        <f t="shared" si="19"/>
        <v>0</v>
      </c>
      <c r="W218" s="144">
        <f t="shared" si="20"/>
        <v>2</v>
      </c>
      <c r="X218" s="145">
        <f t="shared" si="21"/>
        <v>0</v>
      </c>
      <c r="Y218" s="585">
        <f t="shared" si="22"/>
        <v>35.5</v>
      </c>
      <c r="Z218" s="589">
        <f t="shared" si="23"/>
        <v>36</v>
      </c>
    </row>
    <row r="219" spans="1:28" s="587" customFormat="1" ht="13.2" x14ac:dyDescent="0.3">
      <c r="A219" s="588" t="s">
        <v>629</v>
      </c>
      <c r="B219" s="164" t="s">
        <v>179</v>
      </c>
      <c r="C219" s="579" t="s">
        <v>752</v>
      </c>
      <c r="D219" s="164">
        <v>35593008</v>
      </c>
      <c r="E219" s="580" t="s">
        <v>1620</v>
      </c>
      <c r="F219" s="164">
        <v>17055351</v>
      </c>
      <c r="G219" s="580" t="s">
        <v>756</v>
      </c>
      <c r="H219" s="167" t="s">
        <v>632</v>
      </c>
      <c r="I219" s="582" t="s">
        <v>757</v>
      </c>
      <c r="J219" s="159">
        <v>7</v>
      </c>
      <c r="K219" s="160">
        <v>0</v>
      </c>
      <c r="L219" s="160">
        <v>7</v>
      </c>
      <c r="M219" s="160">
        <v>0</v>
      </c>
      <c r="N219" s="160">
        <v>0</v>
      </c>
      <c r="O219" s="160">
        <v>0</v>
      </c>
      <c r="P219" s="160">
        <v>0</v>
      </c>
      <c r="Q219" s="160">
        <v>0</v>
      </c>
      <c r="R219" s="160">
        <v>14</v>
      </c>
      <c r="S219" s="590">
        <v>8</v>
      </c>
      <c r="T219" s="583">
        <f t="shared" si="18"/>
        <v>234.5</v>
      </c>
      <c r="U219" s="144">
        <v>0</v>
      </c>
      <c r="V219" s="144">
        <f t="shared" si="19"/>
        <v>0</v>
      </c>
      <c r="W219" s="144">
        <f t="shared" si="20"/>
        <v>28</v>
      </c>
      <c r="X219" s="145">
        <f t="shared" si="21"/>
        <v>12</v>
      </c>
      <c r="Y219" s="585">
        <f t="shared" si="22"/>
        <v>274.5</v>
      </c>
      <c r="Z219" s="589">
        <f t="shared" si="23"/>
        <v>275</v>
      </c>
    </row>
    <row r="220" spans="1:28" s="587" customFormat="1" ht="13.2" x14ac:dyDescent="0.3">
      <c r="A220" s="164" t="s">
        <v>629</v>
      </c>
      <c r="B220" s="164" t="s">
        <v>224</v>
      </c>
      <c r="C220" s="579" t="s">
        <v>775</v>
      </c>
      <c r="D220" s="164">
        <v>90000176</v>
      </c>
      <c r="E220" s="580" t="s">
        <v>776</v>
      </c>
      <c r="F220" s="164">
        <v>55620892</v>
      </c>
      <c r="G220" s="580" t="s">
        <v>777</v>
      </c>
      <c r="H220" s="167" t="s">
        <v>778</v>
      </c>
      <c r="I220" s="582" t="s">
        <v>779</v>
      </c>
      <c r="J220" s="139">
        <v>3</v>
      </c>
      <c r="K220" s="140"/>
      <c r="L220" s="140">
        <v>4</v>
      </c>
      <c r="M220" s="140">
        <v>0</v>
      </c>
      <c r="N220" s="140">
        <v>0</v>
      </c>
      <c r="O220" s="140">
        <v>0</v>
      </c>
      <c r="P220" s="140">
        <v>1</v>
      </c>
      <c r="Q220" s="140">
        <v>0</v>
      </c>
      <c r="R220" s="140">
        <v>3</v>
      </c>
      <c r="S220" s="142">
        <v>1</v>
      </c>
      <c r="T220" s="583">
        <f t="shared" si="18"/>
        <v>134</v>
      </c>
      <c r="U220" s="144">
        <v>45.2</v>
      </c>
      <c r="V220" s="144">
        <f t="shared" si="19"/>
        <v>0</v>
      </c>
      <c r="W220" s="144">
        <f t="shared" si="20"/>
        <v>6</v>
      </c>
      <c r="X220" s="145">
        <f t="shared" si="21"/>
        <v>28.5</v>
      </c>
      <c r="Y220" s="591">
        <f t="shared" si="22"/>
        <v>213.7</v>
      </c>
      <c r="Z220" s="163">
        <f t="shared" si="23"/>
        <v>214</v>
      </c>
    </row>
    <row r="221" spans="1:28" s="587" customFormat="1" ht="18" customHeight="1" x14ac:dyDescent="0.3">
      <c r="A221" s="164" t="s">
        <v>629</v>
      </c>
      <c r="B221" s="164" t="s">
        <v>224</v>
      </c>
      <c r="C221" s="579" t="s">
        <v>780</v>
      </c>
      <c r="D221" s="164">
        <v>34104691</v>
      </c>
      <c r="E221" s="580" t="s">
        <v>781</v>
      </c>
      <c r="F221" s="164">
        <v>37854950</v>
      </c>
      <c r="G221" s="580" t="s">
        <v>782</v>
      </c>
      <c r="H221" s="167" t="s">
        <v>632</v>
      </c>
      <c r="I221" s="582" t="s">
        <v>783</v>
      </c>
      <c r="J221" s="139">
        <v>1</v>
      </c>
      <c r="K221" s="140">
        <v>0</v>
      </c>
      <c r="L221" s="140">
        <v>1</v>
      </c>
      <c r="M221" s="140">
        <v>0</v>
      </c>
      <c r="N221" s="140">
        <v>0</v>
      </c>
      <c r="O221" s="140">
        <v>0</v>
      </c>
      <c r="P221" s="140">
        <v>0</v>
      </c>
      <c r="Q221" s="140">
        <v>0</v>
      </c>
      <c r="R221" s="140">
        <v>1</v>
      </c>
      <c r="S221" s="142">
        <v>0</v>
      </c>
      <c r="T221" s="583">
        <v>33.5</v>
      </c>
      <c r="U221" s="144">
        <v>0</v>
      </c>
      <c r="V221" s="144">
        <v>0</v>
      </c>
      <c r="W221" s="144">
        <v>2</v>
      </c>
      <c r="X221" s="145">
        <v>0</v>
      </c>
      <c r="Y221" s="591">
        <v>35.5</v>
      </c>
      <c r="Z221" s="163">
        <v>36</v>
      </c>
      <c r="AA221"/>
      <c r="AB221"/>
    </row>
    <row r="222" spans="1:28" s="587" customFormat="1" ht="13.2" x14ac:dyDescent="0.3">
      <c r="A222" s="164" t="s">
        <v>629</v>
      </c>
      <c r="B222" s="164" t="s">
        <v>224</v>
      </c>
      <c r="C222" s="579" t="s">
        <v>798</v>
      </c>
      <c r="D222" s="164">
        <v>50172891</v>
      </c>
      <c r="E222" s="580" t="s">
        <v>799</v>
      </c>
      <c r="F222" s="164">
        <v>42124956</v>
      </c>
      <c r="G222" s="580" t="s">
        <v>1622</v>
      </c>
      <c r="H222" s="167" t="s">
        <v>632</v>
      </c>
      <c r="I222" s="582" t="s">
        <v>800</v>
      </c>
      <c r="J222" s="139">
        <v>3</v>
      </c>
      <c r="K222" s="140">
        <v>1</v>
      </c>
      <c r="L222" s="140">
        <v>3</v>
      </c>
      <c r="M222" s="140">
        <v>1</v>
      </c>
      <c r="N222" s="140">
        <v>1</v>
      </c>
      <c r="O222" s="140">
        <v>0</v>
      </c>
      <c r="P222" s="140">
        <v>0</v>
      </c>
      <c r="Q222" s="140">
        <v>4</v>
      </c>
      <c r="R222" s="140">
        <v>2</v>
      </c>
      <c r="S222" s="142">
        <v>1</v>
      </c>
      <c r="T222" s="583">
        <f t="shared" ref="T222:T284" si="24">$T$3*L222</f>
        <v>100.5</v>
      </c>
      <c r="U222" s="144">
        <v>0</v>
      </c>
      <c r="V222" s="144">
        <f t="shared" ref="V222:V284" si="25">$U$3*N222+$V$3*Q222</f>
        <v>19.5</v>
      </c>
      <c r="W222" s="144">
        <f t="shared" ref="W222:W283" si="26">$U$3*O222+$W$3*R222</f>
        <v>4</v>
      </c>
      <c r="X222" s="584">
        <f t="shared" ref="X222:X284" si="27">$X$3*P222+$V$3*S222</f>
        <v>1.5</v>
      </c>
      <c r="Y222" s="585">
        <f t="shared" ref="Y222:Y284" si="28">T222+U222+V222+W222+X222</f>
        <v>125.5</v>
      </c>
      <c r="Z222" s="586">
        <f t="shared" ref="Z222:Z284" si="29">ROUND(Y222,0)</f>
        <v>126</v>
      </c>
    </row>
    <row r="223" spans="1:28" x14ac:dyDescent="0.3">
      <c r="A223" s="592" t="s">
        <v>629</v>
      </c>
      <c r="B223" s="593" t="s">
        <v>224</v>
      </c>
      <c r="C223" s="594" t="s">
        <v>794</v>
      </c>
      <c r="D223" s="592">
        <v>45691908</v>
      </c>
      <c r="E223" s="595" t="s">
        <v>795</v>
      </c>
      <c r="F223" s="593">
        <v>42120420</v>
      </c>
      <c r="G223" s="595" t="s">
        <v>797</v>
      </c>
      <c r="H223" s="595" t="s">
        <v>637</v>
      </c>
      <c r="I223" s="596" t="s">
        <v>786</v>
      </c>
      <c r="J223" s="597">
        <v>3</v>
      </c>
      <c r="K223" s="598">
        <v>0</v>
      </c>
      <c r="L223" s="598">
        <v>3</v>
      </c>
      <c r="M223" s="598">
        <v>0</v>
      </c>
      <c r="N223" s="598">
        <v>0</v>
      </c>
      <c r="O223" s="598">
        <v>1</v>
      </c>
      <c r="P223" s="599">
        <v>0</v>
      </c>
      <c r="Q223" s="597">
        <v>0</v>
      </c>
      <c r="R223" s="598">
        <v>10</v>
      </c>
      <c r="S223" s="599">
        <v>0</v>
      </c>
      <c r="T223" s="600">
        <f t="shared" si="24"/>
        <v>100.5</v>
      </c>
      <c r="U223" s="601">
        <v>0</v>
      </c>
      <c r="V223" s="602">
        <f t="shared" si="25"/>
        <v>0</v>
      </c>
      <c r="W223" s="602">
        <f t="shared" si="26"/>
        <v>33.5</v>
      </c>
      <c r="X223" s="603">
        <f t="shared" si="27"/>
        <v>0</v>
      </c>
      <c r="Y223" s="492">
        <f t="shared" si="28"/>
        <v>134</v>
      </c>
      <c r="Z223" s="604">
        <f t="shared" si="29"/>
        <v>134</v>
      </c>
    </row>
    <row r="224" spans="1:28" x14ac:dyDescent="0.3">
      <c r="A224" s="605" t="s">
        <v>810</v>
      </c>
      <c r="B224" s="605" t="s">
        <v>41</v>
      </c>
      <c r="C224" s="605" t="s">
        <v>811</v>
      </c>
      <c r="D224" s="605">
        <v>54132975</v>
      </c>
      <c r="E224" s="606" t="s">
        <v>812</v>
      </c>
      <c r="F224" s="605">
        <v>160563</v>
      </c>
      <c r="G224" s="606" t="s">
        <v>813</v>
      </c>
      <c r="H224" s="606" t="s">
        <v>814</v>
      </c>
      <c r="I224" s="607" t="s">
        <v>815</v>
      </c>
      <c r="J224" s="608">
        <v>2</v>
      </c>
      <c r="K224" s="128">
        <v>0</v>
      </c>
      <c r="L224" s="128">
        <v>2</v>
      </c>
      <c r="M224" s="128">
        <v>0</v>
      </c>
      <c r="N224" s="128">
        <v>0</v>
      </c>
      <c r="O224" s="128">
        <v>0</v>
      </c>
      <c r="P224" s="609">
        <v>0</v>
      </c>
      <c r="Q224" s="608">
        <v>0</v>
      </c>
      <c r="R224" s="128">
        <v>1</v>
      </c>
      <c r="S224" s="610">
        <v>1</v>
      </c>
      <c r="T224" s="611">
        <f t="shared" si="24"/>
        <v>67</v>
      </c>
      <c r="U224" s="612">
        <v>4</v>
      </c>
      <c r="V224" s="613">
        <f t="shared" si="25"/>
        <v>0</v>
      </c>
      <c r="W224" s="613">
        <f t="shared" si="26"/>
        <v>2</v>
      </c>
      <c r="X224" s="614">
        <f t="shared" si="27"/>
        <v>1.5</v>
      </c>
      <c r="Y224" s="615">
        <f t="shared" si="28"/>
        <v>74.5</v>
      </c>
      <c r="Z224" s="616">
        <f t="shared" si="29"/>
        <v>75</v>
      </c>
    </row>
    <row r="225" spans="1:26" x14ac:dyDescent="0.3">
      <c r="A225" s="605" t="s">
        <v>810</v>
      </c>
      <c r="B225" s="605" t="s">
        <v>41</v>
      </c>
      <c r="C225" s="605" t="s">
        <v>811</v>
      </c>
      <c r="D225" s="605">
        <v>54132975</v>
      </c>
      <c r="E225" s="606" t="s">
        <v>812</v>
      </c>
      <c r="F225" s="605">
        <v>627844</v>
      </c>
      <c r="G225" s="606" t="s">
        <v>823</v>
      </c>
      <c r="H225" s="606" t="s">
        <v>824</v>
      </c>
      <c r="I225" s="607" t="s">
        <v>825</v>
      </c>
      <c r="J225" s="608">
        <v>3</v>
      </c>
      <c r="K225" s="128">
        <v>0</v>
      </c>
      <c r="L225" s="128">
        <v>6</v>
      </c>
      <c r="M225" s="128">
        <v>0</v>
      </c>
      <c r="N225" s="128">
        <v>0</v>
      </c>
      <c r="O225" s="128">
        <v>1</v>
      </c>
      <c r="P225" s="609">
        <v>1</v>
      </c>
      <c r="Q225" s="608">
        <v>0</v>
      </c>
      <c r="R225" s="128">
        <v>24</v>
      </c>
      <c r="S225" s="610">
        <v>49</v>
      </c>
      <c r="T225" s="611">
        <f t="shared" si="24"/>
        <v>201</v>
      </c>
      <c r="U225" s="612">
        <v>6.36</v>
      </c>
      <c r="V225" s="613">
        <f t="shared" si="25"/>
        <v>0</v>
      </c>
      <c r="W225" s="613">
        <f t="shared" si="26"/>
        <v>61.5</v>
      </c>
      <c r="X225" s="614">
        <f t="shared" si="27"/>
        <v>100.5</v>
      </c>
      <c r="Y225" s="615">
        <f t="shared" si="28"/>
        <v>369.36</v>
      </c>
      <c r="Z225" s="616">
        <f t="shared" si="29"/>
        <v>369</v>
      </c>
    </row>
    <row r="226" spans="1:26" x14ac:dyDescent="0.3">
      <c r="A226" s="605" t="s">
        <v>810</v>
      </c>
      <c r="B226" s="605" t="s">
        <v>41</v>
      </c>
      <c r="C226" s="605" t="s">
        <v>811</v>
      </c>
      <c r="D226" s="605">
        <v>54132975</v>
      </c>
      <c r="E226" s="606" t="s">
        <v>812</v>
      </c>
      <c r="F226" s="605">
        <v>36133442</v>
      </c>
      <c r="G226" s="606" t="s">
        <v>826</v>
      </c>
      <c r="H226" s="606" t="s">
        <v>827</v>
      </c>
      <c r="I226" s="607" t="s">
        <v>828</v>
      </c>
      <c r="J226" s="608">
        <v>1</v>
      </c>
      <c r="K226" s="128">
        <v>0</v>
      </c>
      <c r="L226" s="128">
        <v>3</v>
      </c>
      <c r="M226" s="128">
        <v>0</v>
      </c>
      <c r="N226" s="128">
        <v>0</v>
      </c>
      <c r="O226" s="128">
        <v>1</v>
      </c>
      <c r="P226" s="609">
        <v>0</v>
      </c>
      <c r="Q226" s="608">
        <v>0</v>
      </c>
      <c r="R226" s="128">
        <v>5</v>
      </c>
      <c r="S226" s="610">
        <v>0</v>
      </c>
      <c r="T226" s="611">
        <f t="shared" si="24"/>
        <v>100.5</v>
      </c>
      <c r="U226" s="612">
        <v>0</v>
      </c>
      <c r="V226" s="613">
        <f t="shared" si="25"/>
        <v>0</v>
      </c>
      <c r="W226" s="613">
        <f t="shared" si="26"/>
        <v>23.5</v>
      </c>
      <c r="X226" s="614">
        <f t="shared" si="27"/>
        <v>0</v>
      </c>
      <c r="Y226" s="615">
        <f t="shared" si="28"/>
        <v>124</v>
      </c>
      <c r="Z226" s="616">
        <f t="shared" si="29"/>
        <v>124</v>
      </c>
    </row>
    <row r="227" spans="1:26" x14ac:dyDescent="0.3">
      <c r="A227" s="605" t="s">
        <v>810</v>
      </c>
      <c r="B227" s="605" t="s">
        <v>77</v>
      </c>
      <c r="C227" s="605" t="s">
        <v>838</v>
      </c>
      <c r="D227" s="605">
        <v>37808427</v>
      </c>
      <c r="E227" s="606" t="s">
        <v>839</v>
      </c>
      <c r="F227" s="605">
        <v>158518</v>
      </c>
      <c r="G227" s="606" t="s">
        <v>400</v>
      </c>
      <c r="H227" s="606" t="s">
        <v>840</v>
      </c>
      <c r="I227" s="607" t="s">
        <v>841</v>
      </c>
      <c r="J227" s="608">
        <v>4</v>
      </c>
      <c r="K227" s="128">
        <v>0</v>
      </c>
      <c r="L227" s="128">
        <v>6</v>
      </c>
      <c r="M227" s="128">
        <v>0</v>
      </c>
      <c r="N227" s="128">
        <v>0</v>
      </c>
      <c r="O227" s="128">
        <v>0</v>
      </c>
      <c r="P227" s="609">
        <v>0</v>
      </c>
      <c r="Q227" s="608">
        <v>0</v>
      </c>
      <c r="R227" s="128">
        <v>4</v>
      </c>
      <c r="S227" s="610">
        <v>4</v>
      </c>
      <c r="T227" s="611">
        <f t="shared" si="24"/>
        <v>201</v>
      </c>
      <c r="U227" s="612">
        <v>0</v>
      </c>
      <c r="V227" s="613">
        <f t="shared" si="25"/>
        <v>0</v>
      </c>
      <c r="W227" s="613">
        <f t="shared" si="26"/>
        <v>8</v>
      </c>
      <c r="X227" s="614">
        <f t="shared" si="27"/>
        <v>6</v>
      </c>
      <c r="Y227" s="615">
        <f t="shared" si="28"/>
        <v>215</v>
      </c>
      <c r="Z227" s="616">
        <f t="shared" si="29"/>
        <v>215</v>
      </c>
    </row>
    <row r="228" spans="1:26" x14ac:dyDescent="0.3">
      <c r="A228" s="605" t="s">
        <v>810</v>
      </c>
      <c r="B228" s="605" t="s">
        <v>77</v>
      </c>
      <c r="C228" s="605" t="s">
        <v>838</v>
      </c>
      <c r="D228" s="605">
        <v>37808427</v>
      </c>
      <c r="E228" s="606" t="s">
        <v>839</v>
      </c>
      <c r="F228" s="605">
        <v>158551</v>
      </c>
      <c r="G228" s="606" t="s">
        <v>400</v>
      </c>
      <c r="H228" s="606" t="s">
        <v>827</v>
      </c>
      <c r="I228" s="607" t="s">
        <v>828</v>
      </c>
      <c r="J228" s="608">
        <v>3</v>
      </c>
      <c r="K228" s="128">
        <v>0</v>
      </c>
      <c r="L228" s="128">
        <v>6</v>
      </c>
      <c r="M228" s="128">
        <v>0</v>
      </c>
      <c r="N228" s="128">
        <v>0</v>
      </c>
      <c r="O228" s="128">
        <v>3</v>
      </c>
      <c r="P228" s="609">
        <v>0</v>
      </c>
      <c r="Q228" s="608">
        <v>0</v>
      </c>
      <c r="R228" s="128">
        <v>22</v>
      </c>
      <c r="S228" s="610">
        <v>1</v>
      </c>
      <c r="T228" s="611">
        <f t="shared" si="24"/>
        <v>201</v>
      </c>
      <c r="U228" s="612">
        <v>176</v>
      </c>
      <c r="V228" s="613">
        <f t="shared" si="25"/>
        <v>0</v>
      </c>
      <c r="W228" s="613">
        <f t="shared" si="26"/>
        <v>84.5</v>
      </c>
      <c r="X228" s="614">
        <f t="shared" si="27"/>
        <v>1.5</v>
      </c>
      <c r="Y228" s="615">
        <f t="shared" si="28"/>
        <v>463</v>
      </c>
      <c r="Z228" s="616">
        <f t="shared" si="29"/>
        <v>463</v>
      </c>
    </row>
    <row r="229" spans="1:26" x14ac:dyDescent="0.3">
      <c r="A229" s="605" t="s">
        <v>810</v>
      </c>
      <c r="B229" s="605" t="s">
        <v>77</v>
      </c>
      <c r="C229" s="605" t="s">
        <v>838</v>
      </c>
      <c r="D229" s="605">
        <v>37808427</v>
      </c>
      <c r="E229" s="606" t="s">
        <v>839</v>
      </c>
      <c r="F229" s="605">
        <v>158623</v>
      </c>
      <c r="G229" s="606" t="s">
        <v>156</v>
      </c>
      <c r="H229" s="606" t="s">
        <v>199</v>
      </c>
      <c r="I229" s="607" t="s">
        <v>843</v>
      </c>
      <c r="J229" s="608">
        <v>2</v>
      </c>
      <c r="K229" s="128">
        <v>0</v>
      </c>
      <c r="L229" s="128">
        <v>2</v>
      </c>
      <c r="M229" s="128">
        <v>0</v>
      </c>
      <c r="N229" s="128">
        <v>0</v>
      </c>
      <c r="O229" s="128">
        <v>0</v>
      </c>
      <c r="P229" s="609">
        <v>0</v>
      </c>
      <c r="Q229" s="608">
        <v>0</v>
      </c>
      <c r="R229" s="128">
        <v>5</v>
      </c>
      <c r="S229" s="610">
        <v>0</v>
      </c>
      <c r="T229" s="611">
        <f t="shared" si="24"/>
        <v>67</v>
      </c>
      <c r="U229" s="612">
        <v>4.3499999999999996</v>
      </c>
      <c r="V229" s="613">
        <f t="shared" si="25"/>
        <v>0</v>
      </c>
      <c r="W229" s="613">
        <f t="shared" si="26"/>
        <v>10</v>
      </c>
      <c r="X229" s="614">
        <f t="shared" si="27"/>
        <v>0</v>
      </c>
      <c r="Y229" s="615">
        <f t="shared" si="28"/>
        <v>81.349999999999994</v>
      </c>
      <c r="Z229" s="616">
        <f t="shared" si="29"/>
        <v>81</v>
      </c>
    </row>
    <row r="230" spans="1:26" x14ac:dyDescent="0.3">
      <c r="A230" s="605" t="s">
        <v>810</v>
      </c>
      <c r="B230" s="605" t="s">
        <v>77</v>
      </c>
      <c r="C230" s="605" t="s">
        <v>838</v>
      </c>
      <c r="D230" s="605">
        <v>37808427</v>
      </c>
      <c r="E230" s="606" t="s">
        <v>839</v>
      </c>
      <c r="F230" s="605">
        <v>160555</v>
      </c>
      <c r="G230" s="606" t="s">
        <v>47</v>
      </c>
      <c r="H230" s="606" t="s">
        <v>836</v>
      </c>
      <c r="I230" s="607" t="s">
        <v>844</v>
      </c>
      <c r="J230" s="608">
        <v>1</v>
      </c>
      <c r="K230" s="128">
        <v>0</v>
      </c>
      <c r="L230" s="128">
        <v>1</v>
      </c>
      <c r="M230" s="128">
        <v>0</v>
      </c>
      <c r="N230" s="128">
        <v>0</v>
      </c>
      <c r="O230" s="128">
        <v>0</v>
      </c>
      <c r="P230" s="609">
        <v>0</v>
      </c>
      <c r="Q230" s="608">
        <v>0</v>
      </c>
      <c r="R230" s="128">
        <v>0</v>
      </c>
      <c r="S230" s="610">
        <v>1</v>
      </c>
      <c r="T230" s="611">
        <f t="shared" si="24"/>
        <v>33.5</v>
      </c>
      <c r="U230" s="612">
        <v>0</v>
      </c>
      <c r="V230" s="613">
        <f t="shared" si="25"/>
        <v>0</v>
      </c>
      <c r="W230" s="613">
        <f t="shared" si="26"/>
        <v>0</v>
      </c>
      <c r="X230" s="614">
        <f t="shared" si="27"/>
        <v>1.5</v>
      </c>
      <c r="Y230" s="615">
        <f t="shared" si="28"/>
        <v>35</v>
      </c>
      <c r="Z230" s="616">
        <f t="shared" si="29"/>
        <v>35</v>
      </c>
    </row>
    <row r="231" spans="1:26" x14ac:dyDescent="0.3">
      <c r="A231" s="605" t="s">
        <v>810</v>
      </c>
      <c r="B231" s="605" t="s">
        <v>77</v>
      </c>
      <c r="C231" s="605" t="s">
        <v>838</v>
      </c>
      <c r="D231" s="605">
        <v>37808427</v>
      </c>
      <c r="E231" s="606" t="s">
        <v>839</v>
      </c>
      <c r="F231" s="605">
        <v>160571</v>
      </c>
      <c r="G231" s="606" t="s">
        <v>845</v>
      </c>
      <c r="H231" s="606" t="s">
        <v>840</v>
      </c>
      <c r="I231" s="607" t="s">
        <v>846</v>
      </c>
      <c r="J231" s="608">
        <v>2</v>
      </c>
      <c r="K231" s="128">
        <v>0</v>
      </c>
      <c r="L231" s="128">
        <v>2</v>
      </c>
      <c r="M231" s="128">
        <v>0</v>
      </c>
      <c r="N231" s="128">
        <v>0</v>
      </c>
      <c r="O231" s="128">
        <v>0</v>
      </c>
      <c r="P231" s="609">
        <v>0</v>
      </c>
      <c r="Q231" s="608">
        <v>0</v>
      </c>
      <c r="R231" s="128">
        <v>1</v>
      </c>
      <c r="S231" s="610">
        <v>1</v>
      </c>
      <c r="T231" s="611">
        <f t="shared" si="24"/>
        <v>67</v>
      </c>
      <c r="U231" s="612">
        <v>65.099999999999994</v>
      </c>
      <c r="V231" s="613">
        <f t="shared" si="25"/>
        <v>0</v>
      </c>
      <c r="W231" s="613">
        <f t="shared" si="26"/>
        <v>2</v>
      </c>
      <c r="X231" s="614">
        <f t="shared" si="27"/>
        <v>1.5</v>
      </c>
      <c r="Y231" s="615">
        <f t="shared" si="28"/>
        <v>135.6</v>
      </c>
      <c r="Z231" s="616">
        <f t="shared" si="29"/>
        <v>136</v>
      </c>
    </row>
    <row r="232" spans="1:26" x14ac:dyDescent="0.3">
      <c r="A232" s="605" t="s">
        <v>810</v>
      </c>
      <c r="B232" s="605" t="s">
        <v>77</v>
      </c>
      <c r="C232" s="605" t="s">
        <v>838</v>
      </c>
      <c r="D232" s="605">
        <v>37808427</v>
      </c>
      <c r="E232" s="606" t="s">
        <v>839</v>
      </c>
      <c r="F232" s="605">
        <v>160679</v>
      </c>
      <c r="G232" s="606" t="s">
        <v>850</v>
      </c>
      <c r="H232" s="606" t="s">
        <v>819</v>
      </c>
      <c r="I232" s="607" t="s">
        <v>851</v>
      </c>
      <c r="J232" s="608">
        <v>2</v>
      </c>
      <c r="K232" s="128">
        <v>0</v>
      </c>
      <c r="L232" s="128">
        <v>6</v>
      </c>
      <c r="M232" s="128">
        <v>0</v>
      </c>
      <c r="N232" s="128">
        <v>0</v>
      </c>
      <c r="O232" s="128">
        <v>1</v>
      </c>
      <c r="P232" s="609">
        <v>0</v>
      </c>
      <c r="Q232" s="608">
        <v>0</v>
      </c>
      <c r="R232" s="128">
        <v>43</v>
      </c>
      <c r="S232" s="610">
        <v>0</v>
      </c>
      <c r="T232" s="611">
        <f t="shared" si="24"/>
        <v>201</v>
      </c>
      <c r="U232" s="612">
        <v>0</v>
      </c>
      <c r="V232" s="613">
        <f t="shared" si="25"/>
        <v>0</v>
      </c>
      <c r="W232" s="613">
        <f t="shared" si="26"/>
        <v>99.5</v>
      </c>
      <c r="X232" s="614">
        <f t="shared" si="27"/>
        <v>0</v>
      </c>
      <c r="Y232" s="615">
        <f t="shared" si="28"/>
        <v>300.5</v>
      </c>
      <c r="Z232" s="616">
        <f t="shared" si="29"/>
        <v>301</v>
      </c>
    </row>
    <row r="233" spans="1:26" x14ac:dyDescent="0.3">
      <c r="A233" s="605" t="s">
        <v>810</v>
      </c>
      <c r="B233" s="605" t="s">
        <v>77</v>
      </c>
      <c r="C233" s="605" t="s">
        <v>838</v>
      </c>
      <c r="D233" s="605">
        <v>37808427</v>
      </c>
      <c r="E233" s="606" t="s">
        <v>839</v>
      </c>
      <c r="F233" s="605">
        <v>160695</v>
      </c>
      <c r="G233" s="606" t="s">
        <v>852</v>
      </c>
      <c r="H233" s="606" t="s">
        <v>827</v>
      </c>
      <c r="I233" s="607" t="s">
        <v>853</v>
      </c>
      <c r="J233" s="608">
        <v>5</v>
      </c>
      <c r="K233" s="128">
        <v>0</v>
      </c>
      <c r="L233" s="128">
        <v>12</v>
      </c>
      <c r="M233" s="128">
        <v>0</v>
      </c>
      <c r="N233" s="128">
        <v>0</v>
      </c>
      <c r="O233" s="128">
        <v>3</v>
      </c>
      <c r="P233" s="609">
        <v>0</v>
      </c>
      <c r="Q233" s="608">
        <v>0</v>
      </c>
      <c r="R233" s="128">
        <v>145</v>
      </c>
      <c r="S233" s="610">
        <v>98</v>
      </c>
      <c r="T233" s="611">
        <f t="shared" si="24"/>
        <v>402</v>
      </c>
      <c r="U233" s="612">
        <v>5.05</v>
      </c>
      <c r="V233" s="613">
        <f t="shared" si="25"/>
        <v>0</v>
      </c>
      <c r="W233" s="613">
        <f t="shared" si="26"/>
        <v>330.5</v>
      </c>
      <c r="X233" s="614">
        <f t="shared" si="27"/>
        <v>147</v>
      </c>
      <c r="Y233" s="615">
        <f t="shared" si="28"/>
        <v>884.55</v>
      </c>
      <c r="Z233" s="616">
        <f t="shared" si="29"/>
        <v>885</v>
      </c>
    </row>
    <row r="234" spans="1:26" x14ac:dyDescent="0.3">
      <c r="A234" s="605" t="s">
        <v>810</v>
      </c>
      <c r="B234" s="605" t="s">
        <v>77</v>
      </c>
      <c r="C234" s="605" t="s">
        <v>838</v>
      </c>
      <c r="D234" s="605">
        <v>37808427</v>
      </c>
      <c r="E234" s="606" t="s">
        <v>839</v>
      </c>
      <c r="F234" s="605">
        <v>160792</v>
      </c>
      <c r="G234" s="606" t="s">
        <v>47</v>
      </c>
      <c r="H234" s="606" t="s">
        <v>460</v>
      </c>
      <c r="I234" s="607" t="s">
        <v>857</v>
      </c>
      <c r="J234" s="608">
        <v>1</v>
      </c>
      <c r="K234" s="128">
        <v>0</v>
      </c>
      <c r="L234" s="128">
        <v>1</v>
      </c>
      <c r="M234" s="128">
        <v>0</v>
      </c>
      <c r="N234" s="128">
        <v>0</v>
      </c>
      <c r="O234" s="128">
        <v>0</v>
      </c>
      <c r="P234" s="609">
        <v>0</v>
      </c>
      <c r="Q234" s="608">
        <v>0</v>
      </c>
      <c r="R234" s="128">
        <v>3</v>
      </c>
      <c r="S234" s="610">
        <v>0</v>
      </c>
      <c r="T234" s="611">
        <f t="shared" si="24"/>
        <v>33.5</v>
      </c>
      <c r="U234" s="612"/>
      <c r="V234" s="613">
        <f t="shared" si="25"/>
        <v>0</v>
      </c>
      <c r="W234" s="613">
        <f t="shared" si="26"/>
        <v>6</v>
      </c>
      <c r="X234" s="614">
        <f t="shared" si="27"/>
        <v>0</v>
      </c>
      <c r="Y234" s="615">
        <f t="shared" si="28"/>
        <v>39.5</v>
      </c>
      <c r="Z234" s="616">
        <f t="shared" si="29"/>
        <v>40</v>
      </c>
    </row>
    <row r="235" spans="1:26" x14ac:dyDescent="0.3">
      <c r="A235" s="605" t="s">
        <v>810</v>
      </c>
      <c r="B235" s="605" t="s">
        <v>77</v>
      </c>
      <c r="C235" s="605" t="s">
        <v>838</v>
      </c>
      <c r="D235" s="605">
        <v>37808427</v>
      </c>
      <c r="E235" s="606" t="s">
        <v>839</v>
      </c>
      <c r="F235" s="605">
        <v>160849</v>
      </c>
      <c r="G235" s="606" t="s">
        <v>47</v>
      </c>
      <c r="H235" s="606" t="s">
        <v>858</v>
      </c>
      <c r="I235" s="607" t="s">
        <v>859</v>
      </c>
      <c r="J235" s="608">
        <v>1</v>
      </c>
      <c r="K235" s="128">
        <v>0</v>
      </c>
      <c r="L235" s="128">
        <v>3</v>
      </c>
      <c r="M235" s="128">
        <v>0</v>
      </c>
      <c r="N235" s="128">
        <v>0</v>
      </c>
      <c r="O235" s="128">
        <v>0</v>
      </c>
      <c r="P235" s="609">
        <v>0</v>
      </c>
      <c r="Q235" s="608">
        <v>0</v>
      </c>
      <c r="R235" s="128">
        <v>56</v>
      </c>
      <c r="S235" s="610">
        <v>0</v>
      </c>
      <c r="T235" s="611">
        <f t="shared" si="24"/>
        <v>100.5</v>
      </c>
      <c r="U235" s="612">
        <v>30.95</v>
      </c>
      <c r="V235" s="613">
        <f t="shared" si="25"/>
        <v>0</v>
      </c>
      <c r="W235" s="613">
        <f t="shared" si="26"/>
        <v>112</v>
      </c>
      <c r="X235" s="614">
        <f t="shared" si="27"/>
        <v>0</v>
      </c>
      <c r="Y235" s="615">
        <f t="shared" si="28"/>
        <v>243.45</v>
      </c>
      <c r="Z235" s="616">
        <f t="shared" si="29"/>
        <v>243</v>
      </c>
    </row>
    <row r="236" spans="1:26" x14ac:dyDescent="0.3">
      <c r="A236" s="605" t="s">
        <v>810</v>
      </c>
      <c r="B236" s="605" t="s">
        <v>77</v>
      </c>
      <c r="C236" s="605" t="s">
        <v>838</v>
      </c>
      <c r="D236" s="605">
        <v>37808427</v>
      </c>
      <c r="E236" s="606" t="s">
        <v>839</v>
      </c>
      <c r="F236" s="605">
        <v>160903</v>
      </c>
      <c r="G236" s="606" t="s">
        <v>47</v>
      </c>
      <c r="H236" s="606" t="s">
        <v>199</v>
      </c>
      <c r="I236" s="607" t="s">
        <v>861</v>
      </c>
      <c r="J236" s="608">
        <v>1</v>
      </c>
      <c r="K236" s="128">
        <v>0</v>
      </c>
      <c r="L236" s="128">
        <v>1</v>
      </c>
      <c r="M236" s="128">
        <v>0</v>
      </c>
      <c r="N236" s="128">
        <v>0</v>
      </c>
      <c r="O236" s="128">
        <v>0</v>
      </c>
      <c r="P236" s="609">
        <v>0</v>
      </c>
      <c r="Q236" s="608">
        <v>0</v>
      </c>
      <c r="R236" s="128">
        <v>1</v>
      </c>
      <c r="S236" s="610">
        <v>0</v>
      </c>
      <c r="T236" s="611">
        <f t="shared" si="24"/>
        <v>33.5</v>
      </c>
      <c r="U236" s="612">
        <v>0</v>
      </c>
      <c r="V236" s="613">
        <f t="shared" si="25"/>
        <v>0</v>
      </c>
      <c r="W236" s="613">
        <f t="shared" si="26"/>
        <v>2</v>
      </c>
      <c r="X236" s="614">
        <f t="shared" si="27"/>
        <v>0</v>
      </c>
      <c r="Y236" s="615">
        <f t="shared" si="28"/>
        <v>35.5</v>
      </c>
      <c r="Z236" s="616">
        <f t="shared" si="29"/>
        <v>36</v>
      </c>
    </row>
    <row r="237" spans="1:26" x14ac:dyDescent="0.3">
      <c r="A237" s="605" t="s">
        <v>810</v>
      </c>
      <c r="B237" s="605" t="s">
        <v>77</v>
      </c>
      <c r="C237" s="605" t="s">
        <v>838</v>
      </c>
      <c r="D237" s="605">
        <v>37808427</v>
      </c>
      <c r="E237" s="606" t="s">
        <v>839</v>
      </c>
      <c r="F237" s="605">
        <v>161551</v>
      </c>
      <c r="G237" s="606" t="s">
        <v>122</v>
      </c>
      <c r="H237" s="606" t="s">
        <v>460</v>
      </c>
      <c r="I237" s="607" t="s">
        <v>862</v>
      </c>
      <c r="J237" s="608">
        <v>5</v>
      </c>
      <c r="K237" s="128">
        <v>0</v>
      </c>
      <c r="L237" s="128">
        <v>6</v>
      </c>
      <c r="M237" s="128">
        <v>0</v>
      </c>
      <c r="N237" s="128">
        <v>0</v>
      </c>
      <c r="O237" s="128">
        <v>0</v>
      </c>
      <c r="P237" s="609">
        <v>0</v>
      </c>
      <c r="Q237" s="608">
        <v>0</v>
      </c>
      <c r="R237" s="128">
        <v>14</v>
      </c>
      <c r="S237" s="610">
        <v>3</v>
      </c>
      <c r="T237" s="611">
        <f t="shared" si="24"/>
        <v>201</v>
      </c>
      <c r="U237" s="612">
        <v>56.1</v>
      </c>
      <c r="V237" s="613">
        <f t="shared" si="25"/>
        <v>0</v>
      </c>
      <c r="W237" s="613">
        <f t="shared" si="26"/>
        <v>28</v>
      </c>
      <c r="X237" s="614">
        <f t="shared" si="27"/>
        <v>4.5</v>
      </c>
      <c r="Y237" s="615">
        <f t="shared" si="28"/>
        <v>289.60000000000002</v>
      </c>
      <c r="Z237" s="616">
        <f t="shared" si="29"/>
        <v>290</v>
      </c>
    </row>
    <row r="238" spans="1:26" x14ac:dyDescent="0.3">
      <c r="A238" s="605" t="s">
        <v>810</v>
      </c>
      <c r="B238" s="605" t="s">
        <v>77</v>
      </c>
      <c r="C238" s="605" t="s">
        <v>838</v>
      </c>
      <c r="D238" s="605">
        <v>37808427</v>
      </c>
      <c r="E238" s="606" t="s">
        <v>839</v>
      </c>
      <c r="F238" s="605">
        <v>161578</v>
      </c>
      <c r="G238" s="606" t="s">
        <v>449</v>
      </c>
      <c r="H238" s="606" t="s">
        <v>827</v>
      </c>
      <c r="I238" s="607" t="s">
        <v>863</v>
      </c>
      <c r="J238" s="608">
        <v>3</v>
      </c>
      <c r="K238" s="128">
        <v>0</v>
      </c>
      <c r="L238" s="128">
        <v>3</v>
      </c>
      <c r="M238" s="128">
        <v>0</v>
      </c>
      <c r="N238" s="128">
        <v>0</v>
      </c>
      <c r="O238" s="128">
        <v>0</v>
      </c>
      <c r="P238" s="609">
        <v>0</v>
      </c>
      <c r="Q238" s="608">
        <v>0</v>
      </c>
      <c r="R238" s="128">
        <v>9</v>
      </c>
      <c r="S238" s="610">
        <v>0</v>
      </c>
      <c r="T238" s="611">
        <f t="shared" si="24"/>
        <v>100.5</v>
      </c>
      <c r="U238" s="612">
        <v>30.1</v>
      </c>
      <c r="V238" s="613">
        <f t="shared" si="25"/>
        <v>0</v>
      </c>
      <c r="W238" s="613">
        <f t="shared" si="26"/>
        <v>18</v>
      </c>
      <c r="X238" s="614">
        <f t="shared" si="27"/>
        <v>0</v>
      </c>
      <c r="Y238" s="615">
        <f t="shared" si="28"/>
        <v>148.6</v>
      </c>
      <c r="Z238" s="616">
        <f t="shared" si="29"/>
        <v>149</v>
      </c>
    </row>
    <row r="239" spans="1:26" x14ac:dyDescent="0.3">
      <c r="A239" s="605" t="s">
        <v>810</v>
      </c>
      <c r="B239" s="605" t="s">
        <v>77</v>
      </c>
      <c r="C239" s="605" t="s">
        <v>838</v>
      </c>
      <c r="D239" s="605">
        <v>37808427</v>
      </c>
      <c r="E239" s="606" t="s">
        <v>839</v>
      </c>
      <c r="F239" s="605">
        <v>161691</v>
      </c>
      <c r="G239" s="606" t="s">
        <v>684</v>
      </c>
      <c r="H239" s="606" t="s">
        <v>199</v>
      </c>
      <c r="I239" s="607" t="s">
        <v>864</v>
      </c>
      <c r="J239" s="608">
        <v>5</v>
      </c>
      <c r="K239" s="128">
        <v>0</v>
      </c>
      <c r="L239" s="128">
        <v>6</v>
      </c>
      <c r="M239" s="128">
        <v>0</v>
      </c>
      <c r="N239" s="128">
        <v>0</v>
      </c>
      <c r="O239" s="128">
        <v>0</v>
      </c>
      <c r="P239" s="609">
        <v>0</v>
      </c>
      <c r="Q239" s="608">
        <v>0</v>
      </c>
      <c r="R239" s="128">
        <v>5</v>
      </c>
      <c r="S239" s="610">
        <v>12</v>
      </c>
      <c r="T239" s="611">
        <f t="shared" si="24"/>
        <v>201</v>
      </c>
      <c r="U239" s="612">
        <v>0</v>
      </c>
      <c r="V239" s="613">
        <f t="shared" si="25"/>
        <v>0</v>
      </c>
      <c r="W239" s="613">
        <f t="shared" si="26"/>
        <v>10</v>
      </c>
      <c r="X239" s="614">
        <f t="shared" si="27"/>
        <v>18</v>
      </c>
      <c r="Y239" s="615">
        <f t="shared" si="28"/>
        <v>229</v>
      </c>
      <c r="Z239" s="616">
        <f t="shared" si="29"/>
        <v>229</v>
      </c>
    </row>
    <row r="240" spans="1:26" x14ac:dyDescent="0.3">
      <c r="A240" s="605" t="s">
        <v>810</v>
      </c>
      <c r="B240" s="605" t="s">
        <v>77</v>
      </c>
      <c r="C240" s="605" t="s">
        <v>838</v>
      </c>
      <c r="D240" s="605">
        <v>37808427</v>
      </c>
      <c r="E240" s="606" t="s">
        <v>839</v>
      </c>
      <c r="F240" s="605">
        <v>162043</v>
      </c>
      <c r="G240" s="606" t="s">
        <v>865</v>
      </c>
      <c r="H240" s="606" t="s">
        <v>814</v>
      </c>
      <c r="I240" s="607" t="s">
        <v>866</v>
      </c>
      <c r="J240" s="608">
        <v>5</v>
      </c>
      <c r="K240" s="128">
        <v>0</v>
      </c>
      <c r="L240" s="128">
        <v>8</v>
      </c>
      <c r="M240" s="128">
        <v>0</v>
      </c>
      <c r="N240" s="128">
        <v>0</v>
      </c>
      <c r="O240" s="128">
        <v>1</v>
      </c>
      <c r="P240" s="609">
        <v>0</v>
      </c>
      <c r="Q240" s="608">
        <v>0</v>
      </c>
      <c r="R240" s="128">
        <v>60</v>
      </c>
      <c r="S240" s="610">
        <v>58</v>
      </c>
      <c r="T240" s="611">
        <f t="shared" si="24"/>
        <v>268</v>
      </c>
      <c r="U240" s="612">
        <v>8.3000000000000007</v>
      </c>
      <c r="V240" s="613">
        <f t="shared" si="25"/>
        <v>0</v>
      </c>
      <c r="W240" s="613">
        <f t="shared" si="26"/>
        <v>133.5</v>
      </c>
      <c r="X240" s="614">
        <f t="shared" si="27"/>
        <v>87</v>
      </c>
      <c r="Y240" s="615">
        <f t="shared" si="28"/>
        <v>496.8</v>
      </c>
      <c r="Z240" s="616">
        <f t="shared" si="29"/>
        <v>497</v>
      </c>
    </row>
    <row r="241" spans="1:26" x14ac:dyDescent="0.3">
      <c r="A241" s="605" t="s">
        <v>810</v>
      </c>
      <c r="B241" s="605" t="s">
        <v>77</v>
      </c>
      <c r="C241" s="605" t="s">
        <v>838</v>
      </c>
      <c r="D241" s="605">
        <v>37808427</v>
      </c>
      <c r="E241" s="606" t="s">
        <v>839</v>
      </c>
      <c r="F241" s="605">
        <v>162051</v>
      </c>
      <c r="G241" s="606" t="s">
        <v>126</v>
      </c>
      <c r="H241" s="606" t="s">
        <v>840</v>
      </c>
      <c r="I241" s="607" t="s">
        <v>867</v>
      </c>
      <c r="J241" s="608">
        <v>5</v>
      </c>
      <c r="K241" s="128">
        <v>0</v>
      </c>
      <c r="L241" s="128">
        <v>6</v>
      </c>
      <c r="M241" s="128">
        <v>0</v>
      </c>
      <c r="N241" s="128">
        <v>0</v>
      </c>
      <c r="O241" s="128">
        <v>0</v>
      </c>
      <c r="P241" s="609">
        <v>0</v>
      </c>
      <c r="Q241" s="608">
        <v>0</v>
      </c>
      <c r="R241" s="128">
        <v>8</v>
      </c>
      <c r="S241" s="610">
        <v>1</v>
      </c>
      <c r="T241" s="611">
        <f t="shared" si="24"/>
        <v>201</v>
      </c>
      <c r="U241" s="612">
        <v>0</v>
      </c>
      <c r="V241" s="613">
        <f t="shared" si="25"/>
        <v>0</v>
      </c>
      <c r="W241" s="613">
        <f t="shared" si="26"/>
        <v>16</v>
      </c>
      <c r="X241" s="614">
        <f t="shared" si="27"/>
        <v>1.5</v>
      </c>
      <c r="Y241" s="615">
        <f t="shared" si="28"/>
        <v>218.5</v>
      </c>
      <c r="Z241" s="616">
        <f t="shared" si="29"/>
        <v>219</v>
      </c>
    </row>
    <row r="242" spans="1:26" x14ac:dyDescent="0.3">
      <c r="A242" s="605" t="s">
        <v>810</v>
      </c>
      <c r="B242" s="605" t="s">
        <v>77</v>
      </c>
      <c r="C242" s="605" t="s">
        <v>838</v>
      </c>
      <c r="D242" s="605">
        <v>37808427</v>
      </c>
      <c r="E242" s="606" t="s">
        <v>839</v>
      </c>
      <c r="F242" s="605">
        <v>162078</v>
      </c>
      <c r="G242" s="606" t="s">
        <v>126</v>
      </c>
      <c r="H242" s="606" t="s">
        <v>827</v>
      </c>
      <c r="I242" s="607" t="s">
        <v>868</v>
      </c>
      <c r="J242" s="608">
        <v>3</v>
      </c>
      <c r="K242" s="128">
        <v>0</v>
      </c>
      <c r="L242" s="128">
        <v>5</v>
      </c>
      <c r="M242" s="128">
        <v>0</v>
      </c>
      <c r="N242" s="128">
        <v>0</v>
      </c>
      <c r="O242" s="128">
        <v>0</v>
      </c>
      <c r="P242" s="609">
        <v>0</v>
      </c>
      <c r="Q242" s="608">
        <v>0</v>
      </c>
      <c r="R242" s="128">
        <v>8</v>
      </c>
      <c r="S242" s="610">
        <v>21</v>
      </c>
      <c r="T242" s="611">
        <f t="shared" si="24"/>
        <v>167.5</v>
      </c>
      <c r="U242" s="612">
        <v>33.200000000000003</v>
      </c>
      <c r="V242" s="613">
        <f t="shared" si="25"/>
        <v>0</v>
      </c>
      <c r="W242" s="613">
        <f t="shared" si="26"/>
        <v>16</v>
      </c>
      <c r="X242" s="614">
        <f t="shared" si="27"/>
        <v>31.5</v>
      </c>
      <c r="Y242" s="615">
        <f t="shared" si="28"/>
        <v>248.2</v>
      </c>
      <c r="Z242" s="616">
        <f t="shared" si="29"/>
        <v>248</v>
      </c>
    </row>
    <row r="243" spans="1:26" x14ac:dyDescent="0.3">
      <c r="A243" s="605" t="s">
        <v>810</v>
      </c>
      <c r="B243" s="605" t="s">
        <v>77</v>
      </c>
      <c r="C243" s="605" t="s">
        <v>838</v>
      </c>
      <c r="D243" s="605">
        <v>37808427</v>
      </c>
      <c r="E243" s="606" t="s">
        <v>839</v>
      </c>
      <c r="F243" s="605">
        <v>162124</v>
      </c>
      <c r="G243" s="606" t="s">
        <v>126</v>
      </c>
      <c r="H243" s="606" t="s">
        <v>199</v>
      </c>
      <c r="I243" s="607" t="s">
        <v>869</v>
      </c>
      <c r="J243" s="608">
        <v>2</v>
      </c>
      <c r="K243" s="128">
        <v>0</v>
      </c>
      <c r="L243" s="128">
        <v>4</v>
      </c>
      <c r="M243" s="128">
        <v>0</v>
      </c>
      <c r="N243" s="128">
        <v>0</v>
      </c>
      <c r="O243" s="128">
        <v>1</v>
      </c>
      <c r="P243" s="609">
        <v>0</v>
      </c>
      <c r="Q243" s="608">
        <v>0</v>
      </c>
      <c r="R243" s="128">
        <v>35</v>
      </c>
      <c r="S243" s="610">
        <v>0</v>
      </c>
      <c r="T243" s="611">
        <f t="shared" si="24"/>
        <v>134</v>
      </c>
      <c r="U243" s="612">
        <v>0</v>
      </c>
      <c r="V243" s="613">
        <f t="shared" si="25"/>
        <v>0</v>
      </c>
      <c r="W243" s="613">
        <f t="shared" si="26"/>
        <v>83.5</v>
      </c>
      <c r="X243" s="614">
        <f t="shared" si="27"/>
        <v>0</v>
      </c>
      <c r="Y243" s="615">
        <f t="shared" si="28"/>
        <v>217.5</v>
      </c>
      <c r="Z243" s="616">
        <f t="shared" si="29"/>
        <v>218</v>
      </c>
    </row>
    <row r="244" spans="1:26" x14ac:dyDescent="0.3">
      <c r="A244" s="605" t="s">
        <v>810</v>
      </c>
      <c r="B244" s="605" t="s">
        <v>77</v>
      </c>
      <c r="C244" s="605" t="s">
        <v>838</v>
      </c>
      <c r="D244" s="605">
        <v>37808427</v>
      </c>
      <c r="E244" s="606" t="s">
        <v>839</v>
      </c>
      <c r="F244" s="605">
        <v>162558</v>
      </c>
      <c r="G244" s="606" t="s">
        <v>444</v>
      </c>
      <c r="H244" s="606" t="s">
        <v>199</v>
      </c>
      <c r="I244" s="607" t="s">
        <v>870</v>
      </c>
      <c r="J244" s="608">
        <v>2</v>
      </c>
      <c r="K244" s="128">
        <v>0</v>
      </c>
      <c r="L244" s="128">
        <v>4</v>
      </c>
      <c r="M244" s="128">
        <v>0</v>
      </c>
      <c r="N244" s="128">
        <v>0</v>
      </c>
      <c r="O244" s="128">
        <v>1</v>
      </c>
      <c r="P244" s="609">
        <v>0</v>
      </c>
      <c r="Q244" s="608">
        <v>0</v>
      </c>
      <c r="R244" s="128">
        <v>1</v>
      </c>
      <c r="S244" s="610">
        <v>4</v>
      </c>
      <c r="T244" s="611">
        <f t="shared" si="24"/>
        <v>134</v>
      </c>
      <c r="U244" s="612">
        <v>16.600000000000001</v>
      </c>
      <c r="V244" s="613">
        <f t="shared" si="25"/>
        <v>0</v>
      </c>
      <c r="W244" s="613">
        <f t="shared" si="26"/>
        <v>15.5</v>
      </c>
      <c r="X244" s="614">
        <f t="shared" si="27"/>
        <v>6</v>
      </c>
      <c r="Y244" s="615">
        <f t="shared" si="28"/>
        <v>172.1</v>
      </c>
      <c r="Z244" s="616">
        <f t="shared" si="29"/>
        <v>172</v>
      </c>
    </row>
    <row r="245" spans="1:26" x14ac:dyDescent="0.3">
      <c r="A245" s="605" t="s">
        <v>810</v>
      </c>
      <c r="B245" s="605" t="s">
        <v>77</v>
      </c>
      <c r="C245" s="605" t="s">
        <v>838</v>
      </c>
      <c r="D245" s="605">
        <v>37808427</v>
      </c>
      <c r="E245" s="606" t="s">
        <v>839</v>
      </c>
      <c r="F245" s="605">
        <v>162752</v>
      </c>
      <c r="G245" s="606" t="s">
        <v>94</v>
      </c>
      <c r="H245" s="606" t="s">
        <v>199</v>
      </c>
      <c r="I245" s="607" t="s">
        <v>873</v>
      </c>
      <c r="J245" s="608">
        <v>2</v>
      </c>
      <c r="K245" s="128">
        <v>0</v>
      </c>
      <c r="L245" s="128">
        <v>3</v>
      </c>
      <c r="M245" s="128">
        <v>0</v>
      </c>
      <c r="N245" s="128">
        <v>0</v>
      </c>
      <c r="O245" s="128">
        <v>0</v>
      </c>
      <c r="P245" s="609">
        <v>0</v>
      </c>
      <c r="Q245" s="608">
        <v>0</v>
      </c>
      <c r="R245" s="128">
        <v>2</v>
      </c>
      <c r="S245" s="610">
        <v>2</v>
      </c>
      <c r="T245" s="611">
        <f t="shared" si="24"/>
        <v>100.5</v>
      </c>
      <c r="U245" s="612">
        <v>0</v>
      </c>
      <c r="V245" s="613">
        <f t="shared" si="25"/>
        <v>0</v>
      </c>
      <c r="W245" s="613">
        <f t="shared" si="26"/>
        <v>4</v>
      </c>
      <c r="X245" s="614">
        <f t="shared" si="27"/>
        <v>3</v>
      </c>
      <c r="Y245" s="615">
        <f t="shared" si="28"/>
        <v>107.5</v>
      </c>
      <c r="Z245" s="616">
        <f t="shared" si="29"/>
        <v>108</v>
      </c>
    </row>
    <row r="246" spans="1:26" x14ac:dyDescent="0.3">
      <c r="A246" s="605" t="s">
        <v>810</v>
      </c>
      <c r="B246" s="605" t="s">
        <v>77</v>
      </c>
      <c r="C246" s="605" t="s">
        <v>838</v>
      </c>
      <c r="D246" s="605">
        <v>37808427</v>
      </c>
      <c r="E246" s="606" t="s">
        <v>839</v>
      </c>
      <c r="F246" s="605">
        <v>162817</v>
      </c>
      <c r="G246" s="606" t="s">
        <v>86</v>
      </c>
      <c r="H246" s="606" t="s">
        <v>874</v>
      </c>
      <c r="I246" s="607" t="s">
        <v>875</v>
      </c>
      <c r="J246" s="608">
        <v>2</v>
      </c>
      <c r="K246" s="128">
        <v>0</v>
      </c>
      <c r="L246" s="128">
        <v>2</v>
      </c>
      <c r="M246" s="128">
        <v>0</v>
      </c>
      <c r="N246" s="128">
        <v>0</v>
      </c>
      <c r="O246" s="128">
        <v>0</v>
      </c>
      <c r="P246" s="609">
        <v>0</v>
      </c>
      <c r="Q246" s="608">
        <v>0</v>
      </c>
      <c r="R246" s="128">
        <v>7</v>
      </c>
      <c r="S246" s="610">
        <v>0</v>
      </c>
      <c r="T246" s="611">
        <f t="shared" si="24"/>
        <v>67</v>
      </c>
      <c r="U246" s="612">
        <v>14.5</v>
      </c>
      <c r="V246" s="613">
        <f t="shared" si="25"/>
        <v>0</v>
      </c>
      <c r="W246" s="613">
        <f t="shared" si="26"/>
        <v>14</v>
      </c>
      <c r="X246" s="614">
        <f t="shared" si="27"/>
        <v>0</v>
      </c>
      <c r="Y246" s="615">
        <f t="shared" si="28"/>
        <v>95.5</v>
      </c>
      <c r="Z246" s="616">
        <f t="shared" si="29"/>
        <v>96</v>
      </c>
    </row>
    <row r="247" spans="1:26" x14ac:dyDescent="0.3">
      <c r="A247" s="605" t="s">
        <v>810</v>
      </c>
      <c r="B247" s="605" t="s">
        <v>77</v>
      </c>
      <c r="C247" s="605" t="s">
        <v>838</v>
      </c>
      <c r="D247" s="605">
        <v>37808427</v>
      </c>
      <c r="E247" s="606" t="s">
        <v>839</v>
      </c>
      <c r="F247" s="605">
        <v>517801</v>
      </c>
      <c r="G247" s="606" t="s">
        <v>877</v>
      </c>
      <c r="H247" s="606" t="s">
        <v>878</v>
      </c>
      <c r="I247" s="607" t="s">
        <v>879</v>
      </c>
      <c r="J247" s="608">
        <v>4</v>
      </c>
      <c r="K247" s="128">
        <v>0</v>
      </c>
      <c r="L247" s="128">
        <v>6</v>
      </c>
      <c r="M247" s="128">
        <v>0</v>
      </c>
      <c r="N247" s="128">
        <v>0</v>
      </c>
      <c r="O247" s="128">
        <v>0</v>
      </c>
      <c r="P247" s="609">
        <v>0</v>
      </c>
      <c r="Q247" s="608">
        <v>0</v>
      </c>
      <c r="R247" s="128">
        <v>14</v>
      </c>
      <c r="S247" s="610">
        <v>16</v>
      </c>
      <c r="T247" s="611">
        <f t="shared" si="24"/>
        <v>201</v>
      </c>
      <c r="U247" s="612">
        <v>65</v>
      </c>
      <c r="V247" s="613">
        <f t="shared" si="25"/>
        <v>0</v>
      </c>
      <c r="W247" s="613">
        <f t="shared" si="26"/>
        <v>28</v>
      </c>
      <c r="X247" s="614">
        <f t="shared" si="27"/>
        <v>24</v>
      </c>
      <c r="Y247" s="615">
        <f t="shared" si="28"/>
        <v>318</v>
      </c>
      <c r="Z247" s="616">
        <f t="shared" si="29"/>
        <v>318</v>
      </c>
    </row>
    <row r="248" spans="1:26" x14ac:dyDescent="0.3">
      <c r="A248" s="605" t="s">
        <v>810</v>
      </c>
      <c r="B248" s="605" t="s">
        <v>77</v>
      </c>
      <c r="C248" s="605" t="s">
        <v>838</v>
      </c>
      <c r="D248" s="605">
        <v>37808427</v>
      </c>
      <c r="E248" s="606" t="s">
        <v>839</v>
      </c>
      <c r="F248" s="605">
        <v>607037</v>
      </c>
      <c r="G248" s="606" t="s">
        <v>97</v>
      </c>
      <c r="H248" s="606" t="s">
        <v>819</v>
      </c>
      <c r="I248" s="607" t="s">
        <v>880</v>
      </c>
      <c r="J248" s="608">
        <v>3</v>
      </c>
      <c r="K248" s="128">
        <v>0</v>
      </c>
      <c r="L248" s="128">
        <v>3</v>
      </c>
      <c r="M248" s="128">
        <v>0</v>
      </c>
      <c r="N248" s="128">
        <v>0</v>
      </c>
      <c r="O248" s="128">
        <v>0</v>
      </c>
      <c r="P248" s="609">
        <v>0</v>
      </c>
      <c r="Q248" s="608">
        <v>0</v>
      </c>
      <c r="R248" s="128">
        <v>7</v>
      </c>
      <c r="S248" s="610">
        <v>0</v>
      </c>
      <c r="T248" s="611">
        <f t="shared" si="24"/>
        <v>100.5</v>
      </c>
      <c r="U248" s="612">
        <v>0</v>
      </c>
      <c r="V248" s="613">
        <f t="shared" si="25"/>
        <v>0</v>
      </c>
      <c r="W248" s="613">
        <f t="shared" si="26"/>
        <v>14</v>
      </c>
      <c r="X248" s="614">
        <f t="shared" si="27"/>
        <v>0</v>
      </c>
      <c r="Y248" s="615">
        <f t="shared" si="28"/>
        <v>114.5</v>
      </c>
      <c r="Z248" s="616">
        <f t="shared" si="29"/>
        <v>115</v>
      </c>
    </row>
    <row r="249" spans="1:26" x14ac:dyDescent="0.3">
      <c r="A249" s="605" t="s">
        <v>810</v>
      </c>
      <c r="B249" s="605" t="s">
        <v>77</v>
      </c>
      <c r="C249" s="605" t="s">
        <v>838</v>
      </c>
      <c r="D249" s="605">
        <v>37808427</v>
      </c>
      <c r="E249" s="606" t="s">
        <v>839</v>
      </c>
      <c r="F249" s="605">
        <v>607045</v>
      </c>
      <c r="G249" s="606" t="s">
        <v>97</v>
      </c>
      <c r="H249" s="606" t="s">
        <v>840</v>
      </c>
      <c r="I249" s="607" t="s">
        <v>881</v>
      </c>
      <c r="J249" s="608">
        <v>1</v>
      </c>
      <c r="K249" s="128">
        <v>0</v>
      </c>
      <c r="L249" s="128">
        <v>3</v>
      </c>
      <c r="M249" s="128">
        <v>0</v>
      </c>
      <c r="N249" s="128">
        <v>0</v>
      </c>
      <c r="O249" s="128">
        <v>0</v>
      </c>
      <c r="P249" s="609">
        <v>0</v>
      </c>
      <c r="Q249" s="608">
        <v>0</v>
      </c>
      <c r="R249" s="128">
        <v>0</v>
      </c>
      <c r="S249" s="610">
        <v>1</v>
      </c>
      <c r="T249" s="611">
        <f t="shared" si="24"/>
        <v>100.5</v>
      </c>
      <c r="U249" s="612">
        <v>24.9</v>
      </c>
      <c r="V249" s="613">
        <f t="shared" si="25"/>
        <v>0</v>
      </c>
      <c r="W249" s="613">
        <f t="shared" si="26"/>
        <v>0</v>
      </c>
      <c r="X249" s="614">
        <f t="shared" si="27"/>
        <v>1.5</v>
      </c>
      <c r="Y249" s="615">
        <f t="shared" si="28"/>
        <v>126.9</v>
      </c>
      <c r="Z249" s="616">
        <f t="shared" si="29"/>
        <v>127</v>
      </c>
    </row>
    <row r="250" spans="1:26" x14ac:dyDescent="0.3">
      <c r="A250" s="605" t="s">
        <v>810</v>
      </c>
      <c r="B250" s="605" t="s">
        <v>77</v>
      </c>
      <c r="C250" s="605" t="s">
        <v>838</v>
      </c>
      <c r="D250" s="605">
        <v>37808427</v>
      </c>
      <c r="E250" s="606" t="s">
        <v>839</v>
      </c>
      <c r="F250" s="605">
        <v>607061</v>
      </c>
      <c r="G250" s="606" t="s">
        <v>97</v>
      </c>
      <c r="H250" s="606" t="s">
        <v>199</v>
      </c>
      <c r="I250" s="607" t="s">
        <v>882</v>
      </c>
      <c r="J250" s="608">
        <v>4</v>
      </c>
      <c r="K250" s="128">
        <v>0</v>
      </c>
      <c r="L250" s="128">
        <v>4</v>
      </c>
      <c r="M250" s="128">
        <v>0</v>
      </c>
      <c r="N250" s="128">
        <v>0</v>
      </c>
      <c r="O250" s="128">
        <v>0</v>
      </c>
      <c r="P250" s="609">
        <v>0</v>
      </c>
      <c r="Q250" s="608">
        <v>0</v>
      </c>
      <c r="R250" s="128">
        <v>6</v>
      </c>
      <c r="S250" s="610">
        <v>5</v>
      </c>
      <c r="T250" s="611">
        <f t="shared" si="24"/>
        <v>134</v>
      </c>
      <c r="U250" s="612">
        <v>157.99</v>
      </c>
      <c r="V250" s="613">
        <f t="shared" si="25"/>
        <v>0</v>
      </c>
      <c r="W250" s="613">
        <f t="shared" si="26"/>
        <v>12</v>
      </c>
      <c r="X250" s="614">
        <f t="shared" si="27"/>
        <v>7.5</v>
      </c>
      <c r="Y250" s="615">
        <f t="shared" si="28"/>
        <v>311.49</v>
      </c>
      <c r="Z250" s="616">
        <f t="shared" si="29"/>
        <v>311</v>
      </c>
    </row>
    <row r="251" spans="1:26" x14ac:dyDescent="0.3">
      <c r="A251" s="605" t="s">
        <v>810</v>
      </c>
      <c r="B251" s="605" t="s">
        <v>77</v>
      </c>
      <c r="C251" s="605" t="s">
        <v>838</v>
      </c>
      <c r="D251" s="605">
        <v>37808427</v>
      </c>
      <c r="E251" s="606" t="s">
        <v>839</v>
      </c>
      <c r="F251" s="605">
        <v>626261</v>
      </c>
      <c r="G251" s="606" t="s">
        <v>883</v>
      </c>
      <c r="H251" s="606" t="s">
        <v>827</v>
      </c>
      <c r="I251" s="607" t="s">
        <v>884</v>
      </c>
      <c r="J251" s="608">
        <v>3</v>
      </c>
      <c r="K251" s="128">
        <v>0</v>
      </c>
      <c r="L251" s="128">
        <v>5</v>
      </c>
      <c r="M251" s="128">
        <v>0</v>
      </c>
      <c r="N251" s="128">
        <v>0</v>
      </c>
      <c r="O251" s="128">
        <v>0</v>
      </c>
      <c r="P251" s="609">
        <v>0</v>
      </c>
      <c r="Q251" s="608">
        <v>0</v>
      </c>
      <c r="R251" s="128">
        <v>2</v>
      </c>
      <c r="S251" s="610">
        <v>1</v>
      </c>
      <c r="T251" s="611">
        <f t="shared" si="24"/>
        <v>167.5</v>
      </c>
      <c r="U251" s="612">
        <v>0</v>
      </c>
      <c r="V251" s="613">
        <f t="shared" si="25"/>
        <v>0</v>
      </c>
      <c r="W251" s="613">
        <f t="shared" si="26"/>
        <v>4</v>
      </c>
      <c r="X251" s="614">
        <f t="shared" si="27"/>
        <v>1.5</v>
      </c>
      <c r="Y251" s="615">
        <f t="shared" si="28"/>
        <v>173</v>
      </c>
      <c r="Z251" s="616">
        <f t="shared" si="29"/>
        <v>173</v>
      </c>
    </row>
    <row r="252" spans="1:26" x14ac:dyDescent="0.3">
      <c r="A252" s="605" t="s">
        <v>810</v>
      </c>
      <c r="B252" s="605" t="s">
        <v>77</v>
      </c>
      <c r="C252" s="605" t="s">
        <v>838</v>
      </c>
      <c r="D252" s="605">
        <v>37808427</v>
      </c>
      <c r="E252" s="606" t="s">
        <v>839</v>
      </c>
      <c r="F252" s="605">
        <v>651117</v>
      </c>
      <c r="G252" s="606" t="s">
        <v>160</v>
      </c>
      <c r="H252" s="606" t="s">
        <v>199</v>
      </c>
      <c r="I252" s="607" t="s">
        <v>886</v>
      </c>
      <c r="J252" s="608">
        <v>12</v>
      </c>
      <c r="K252" s="128">
        <v>0</v>
      </c>
      <c r="L252" s="128">
        <v>18</v>
      </c>
      <c r="M252" s="128">
        <v>0</v>
      </c>
      <c r="N252" s="128">
        <v>0</v>
      </c>
      <c r="O252" s="128">
        <v>3</v>
      </c>
      <c r="P252" s="609">
        <v>0</v>
      </c>
      <c r="Q252" s="608">
        <v>1</v>
      </c>
      <c r="R252" s="128">
        <v>30</v>
      </c>
      <c r="S252" s="610">
        <v>5</v>
      </c>
      <c r="T252" s="611">
        <f t="shared" si="24"/>
        <v>603</v>
      </c>
      <c r="U252" s="612">
        <v>86.8</v>
      </c>
      <c r="V252" s="613">
        <f t="shared" si="25"/>
        <v>1.5</v>
      </c>
      <c r="W252" s="613">
        <f t="shared" si="26"/>
        <v>100.5</v>
      </c>
      <c r="X252" s="614">
        <f t="shared" si="27"/>
        <v>7.5</v>
      </c>
      <c r="Y252" s="615">
        <f t="shared" si="28"/>
        <v>799.3</v>
      </c>
      <c r="Z252" s="616">
        <f t="shared" si="29"/>
        <v>799</v>
      </c>
    </row>
    <row r="253" spans="1:26" x14ac:dyDescent="0.3">
      <c r="A253" s="605" t="s">
        <v>810</v>
      </c>
      <c r="B253" s="605" t="s">
        <v>77</v>
      </c>
      <c r="C253" s="605" t="s">
        <v>838</v>
      </c>
      <c r="D253" s="605">
        <v>37808427</v>
      </c>
      <c r="E253" s="606" t="s">
        <v>839</v>
      </c>
      <c r="F253" s="605">
        <v>695041</v>
      </c>
      <c r="G253" s="606" t="s">
        <v>400</v>
      </c>
      <c r="H253" s="606" t="s">
        <v>814</v>
      </c>
      <c r="I253" s="607" t="s">
        <v>887</v>
      </c>
      <c r="J253" s="608">
        <v>3</v>
      </c>
      <c r="K253" s="128">
        <v>0</v>
      </c>
      <c r="L253" s="128">
        <v>6</v>
      </c>
      <c r="M253" s="128">
        <v>0</v>
      </c>
      <c r="N253" s="128">
        <v>0</v>
      </c>
      <c r="O253" s="128">
        <v>2</v>
      </c>
      <c r="P253" s="609">
        <v>0</v>
      </c>
      <c r="Q253" s="608">
        <v>0</v>
      </c>
      <c r="R253" s="128">
        <v>28</v>
      </c>
      <c r="S253" s="610">
        <v>2</v>
      </c>
      <c r="T253" s="611">
        <f t="shared" si="24"/>
        <v>201</v>
      </c>
      <c r="U253" s="612">
        <v>63.77</v>
      </c>
      <c r="V253" s="613">
        <f t="shared" si="25"/>
        <v>0</v>
      </c>
      <c r="W253" s="613">
        <f t="shared" si="26"/>
        <v>83</v>
      </c>
      <c r="X253" s="614">
        <f t="shared" si="27"/>
        <v>3</v>
      </c>
      <c r="Y253" s="615">
        <f t="shared" si="28"/>
        <v>350.77</v>
      </c>
      <c r="Z253" s="616">
        <f t="shared" si="29"/>
        <v>351</v>
      </c>
    </row>
    <row r="254" spans="1:26" x14ac:dyDescent="0.3">
      <c r="A254" s="605" t="s">
        <v>810</v>
      </c>
      <c r="B254" s="605" t="s">
        <v>77</v>
      </c>
      <c r="C254" s="605" t="s">
        <v>838</v>
      </c>
      <c r="D254" s="605">
        <v>37808427</v>
      </c>
      <c r="E254" s="606" t="s">
        <v>839</v>
      </c>
      <c r="F254" s="605">
        <v>695092</v>
      </c>
      <c r="G254" s="606" t="s">
        <v>728</v>
      </c>
      <c r="H254" s="606" t="s">
        <v>819</v>
      </c>
      <c r="I254" s="607" t="s">
        <v>888</v>
      </c>
      <c r="J254" s="608">
        <v>4</v>
      </c>
      <c r="K254" s="128">
        <v>0</v>
      </c>
      <c r="L254" s="128">
        <v>13</v>
      </c>
      <c r="M254" s="128">
        <v>0</v>
      </c>
      <c r="N254" s="128">
        <v>0</v>
      </c>
      <c r="O254" s="128">
        <v>3</v>
      </c>
      <c r="P254" s="609">
        <v>0</v>
      </c>
      <c r="Q254" s="608">
        <v>0</v>
      </c>
      <c r="R254" s="128">
        <v>33</v>
      </c>
      <c r="S254" s="610">
        <v>3</v>
      </c>
      <c r="T254" s="611">
        <f t="shared" si="24"/>
        <v>435.5</v>
      </c>
      <c r="U254" s="612">
        <v>163.6</v>
      </c>
      <c r="V254" s="613">
        <f t="shared" si="25"/>
        <v>0</v>
      </c>
      <c r="W254" s="613">
        <f t="shared" si="26"/>
        <v>106.5</v>
      </c>
      <c r="X254" s="614">
        <f t="shared" si="27"/>
        <v>4.5</v>
      </c>
      <c r="Y254" s="615">
        <f t="shared" si="28"/>
        <v>710.1</v>
      </c>
      <c r="Z254" s="616">
        <f t="shared" si="29"/>
        <v>710</v>
      </c>
    </row>
    <row r="255" spans="1:26" x14ac:dyDescent="0.3">
      <c r="A255" s="605" t="s">
        <v>810</v>
      </c>
      <c r="B255" s="605" t="s">
        <v>77</v>
      </c>
      <c r="C255" s="605" t="s">
        <v>838</v>
      </c>
      <c r="D255" s="605">
        <v>37808427</v>
      </c>
      <c r="E255" s="606" t="s">
        <v>839</v>
      </c>
      <c r="F255" s="605">
        <v>891452</v>
      </c>
      <c r="G255" s="606" t="s">
        <v>112</v>
      </c>
      <c r="H255" s="606" t="s">
        <v>814</v>
      </c>
      <c r="I255" s="607" t="s">
        <v>889</v>
      </c>
      <c r="J255" s="608">
        <v>3</v>
      </c>
      <c r="K255" s="128">
        <v>0</v>
      </c>
      <c r="L255" s="128">
        <v>3</v>
      </c>
      <c r="M255" s="128">
        <v>0</v>
      </c>
      <c r="N255" s="128">
        <v>0</v>
      </c>
      <c r="O255" s="128">
        <v>0</v>
      </c>
      <c r="P255" s="609">
        <v>0</v>
      </c>
      <c r="Q255" s="608">
        <v>0</v>
      </c>
      <c r="R255" s="128">
        <v>3</v>
      </c>
      <c r="S255" s="610">
        <v>0</v>
      </c>
      <c r="T255" s="611">
        <f t="shared" si="24"/>
        <v>100.5</v>
      </c>
      <c r="U255" s="612">
        <v>11.5</v>
      </c>
      <c r="V255" s="613">
        <f t="shared" si="25"/>
        <v>0</v>
      </c>
      <c r="W255" s="613">
        <f t="shared" si="26"/>
        <v>6</v>
      </c>
      <c r="X255" s="614">
        <f t="shared" si="27"/>
        <v>0</v>
      </c>
      <c r="Y255" s="615">
        <f t="shared" si="28"/>
        <v>118</v>
      </c>
      <c r="Z255" s="616">
        <f t="shared" si="29"/>
        <v>118</v>
      </c>
    </row>
    <row r="256" spans="1:26" x14ac:dyDescent="0.3">
      <c r="A256" s="605" t="s">
        <v>810</v>
      </c>
      <c r="B256" s="605" t="s">
        <v>77</v>
      </c>
      <c r="C256" s="605" t="s">
        <v>838</v>
      </c>
      <c r="D256" s="605">
        <v>37808427</v>
      </c>
      <c r="E256" s="606" t="s">
        <v>839</v>
      </c>
      <c r="F256" s="605">
        <v>891479</v>
      </c>
      <c r="G256" s="606" t="s">
        <v>663</v>
      </c>
      <c r="H256" s="606" t="s">
        <v>840</v>
      </c>
      <c r="I256" s="607" t="s">
        <v>890</v>
      </c>
      <c r="J256" s="608">
        <v>5</v>
      </c>
      <c r="K256" s="128">
        <v>0</v>
      </c>
      <c r="L256" s="128">
        <v>5</v>
      </c>
      <c r="M256" s="128">
        <v>0</v>
      </c>
      <c r="N256" s="128">
        <v>0</v>
      </c>
      <c r="O256" s="128">
        <v>0</v>
      </c>
      <c r="P256" s="609">
        <v>0</v>
      </c>
      <c r="Q256" s="608">
        <v>0</v>
      </c>
      <c r="R256" s="128">
        <v>29</v>
      </c>
      <c r="S256" s="610">
        <v>9</v>
      </c>
      <c r="T256" s="611">
        <f t="shared" si="24"/>
        <v>167.5</v>
      </c>
      <c r="U256" s="612">
        <v>10.9</v>
      </c>
      <c r="V256" s="613">
        <f t="shared" si="25"/>
        <v>0</v>
      </c>
      <c r="W256" s="613">
        <f t="shared" si="26"/>
        <v>58</v>
      </c>
      <c r="X256" s="614">
        <f t="shared" si="27"/>
        <v>13.5</v>
      </c>
      <c r="Y256" s="615">
        <f t="shared" si="28"/>
        <v>249.9</v>
      </c>
      <c r="Z256" s="616">
        <f t="shared" si="29"/>
        <v>250</v>
      </c>
    </row>
    <row r="257" spans="1:26" x14ac:dyDescent="0.3">
      <c r="A257" s="605" t="s">
        <v>810</v>
      </c>
      <c r="B257" s="605" t="s">
        <v>77</v>
      </c>
      <c r="C257" s="605" t="s">
        <v>838</v>
      </c>
      <c r="D257" s="605">
        <v>37808427</v>
      </c>
      <c r="E257" s="606" t="s">
        <v>839</v>
      </c>
      <c r="F257" s="605">
        <v>891835</v>
      </c>
      <c r="G257" s="606" t="s">
        <v>891</v>
      </c>
      <c r="H257" s="606" t="s">
        <v>892</v>
      </c>
      <c r="I257" s="607" t="s">
        <v>893</v>
      </c>
      <c r="J257" s="608">
        <v>5</v>
      </c>
      <c r="K257" s="128">
        <v>1</v>
      </c>
      <c r="L257" s="128">
        <v>5</v>
      </c>
      <c r="M257" s="128">
        <v>3</v>
      </c>
      <c r="N257" s="128">
        <v>1</v>
      </c>
      <c r="O257" s="128">
        <v>1</v>
      </c>
      <c r="P257" s="609">
        <v>0</v>
      </c>
      <c r="Q257" s="608">
        <v>13</v>
      </c>
      <c r="R257" s="128">
        <v>14</v>
      </c>
      <c r="S257" s="610">
        <v>0</v>
      </c>
      <c r="T257" s="611">
        <f t="shared" si="24"/>
        <v>167.5</v>
      </c>
      <c r="U257" s="612">
        <v>103.45</v>
      </c>
      <c r="V257" s="613">
        <f t="shared" si="25"/>
        <v>33</v>
      </c>
      <c r="W257" s="613">
        <f t="shared" si="26"/>
        <v>41.5</v>
      </c>
      <c r="X257" s="614">
        <f t="shared" si="27"/>
        <v>0</v>
      </c>
      <c r="Y257" s="615">
        <f t="shared" si="28"/>
        <v>345.45</v>
      </c>
      <c r="Z257" s="616">
        <f t="shared" si="29"/>
        <v>345</v>
      </c>
    </row>
    <row r="258" spans="1:26" x14ac:dyDescent="0.3">
      <c r="A258" s="605" t="s">
        <v>810</v>
      </c>
      <c r="B258" s="605" t="s">
        <v>77</v>
      </c>
      <c r="C258" s="605" t="s">
        <v>838</v>
      </c>
      <c r="D258" s="605">
        <v>37808427</v>
      </c>
      <c r="E258" s="606" t="s">
        <v>839</v>
      </c>
      <c r="F258" s="605">
        <v>891894</v>
      </c>
      <c r="G258" s="606" t="s">
        <v>663</v>
      </c>
      <c r="H258" s="606" t="s">
        <v>460</v>
      </c>
      <c r="I258" s="607" t="s">
        <v>894</v>
      </c>
      <c r="J258" s="608">
        <v>5</v>
      </c>
      <c r="K258" s="128">
        <v>0</v>
      </c>
      <c r="L258" s="128">
        <v>8</v>
      </c>
      <c r="M258" s="128">
        <v>0</v>
      </c>
      <c r="N258" s="128">
        <v>0</v>
      </c>
      <c r="O258" s="128">
        <v>0</v>
      </c>
      <c r="P258" s="609">
        <v>0</v>
      </c>
      <c r="Q258" s="608">
        <v>0</v>
      </c>
      <c r="R258" s="128">
        <v>9</v>
      </c>
      <c r="S258" s="610">
        <v>0</v>
      </c>
      <c r="T258" s="611">
        <f t="shared" si="24"/>
        <v>268</v>
      </c>
      <c r="U258" s="612">
        <v>77.400000000000006</v>
      </c>
      <c r="V258" s="613">
        <f t="shared" si="25"/>
        <v>0</v>
      </c>
      <c r="W258" s="613">
        <f t="shared" si="26"/>
        <v>18</v>
      </c>
      <c r="X258" s="614">
        <f t="shared" si="27"/>
        <v>0</v>
      </c>
      <c r="Y258" s="615">
        <f t="shared" si="28"/>
        <v>363.4</v>
      </c>
      <c r="Z258" s="616">
        <f t="shared" si="29"/>
        <v>363</v>
      </c>
    </row>
    <row r="259" spans="1:26" x14ac:dyDescent="0.3">
      <c r="A259" s="605" t="s">
        <v>810</v>
      </c>
      <c r="B259" s="605" t="s">
        <v>77</v>
      </c>
      <c r="C259" s="605" t="s">
        <v>838</v>
      </c>
      <c r="D259" s="605">
        <v>37808427</v>
      </c>
      <c r="E259" s="606" t="s">
        <v>839</v>
      </c>
      <c r="F259" s="605">
        <v>893170</v>
      </c>
      <c r="G259" s="606" t="s">
        <v>99</v>
      </c>
      <c r="H259" s="606" t="s">
        <v>848</v>
      </c>
      <c r="I259" s="607" t="s">
        <v>895</v>
      </c>
      <c r="J259" s="608">
        <v>5</v>
      </c>
      <c r="K259" s="128">
        <v>0</v>
      </c>
      <c r="L259" s="128">
        <v>10</v>
      </c>
      <c r="M259" s="128">
        <v>0</v>
      </c>
      <c r="N259" s="128">
        <v>0</v>
      </c>
      <c r="O259" s="128">
        <v>2</v>
      </c>
      <c r="P259" s="609">
        <v>0</v>
      </c>
      <c r="Q259" s="608">
        <v>0</v>
      </c>
      <c r="R259" s="128">
        <v>66</v>
      </c>
      <c r="S259" s="610">
        <v>4</v>
      </c>
      <c r="T259" s="611">
        <f t="shared" si="24"/>
        <v>335</v>
      </c>
      <c r="U259" s="612">
        <v>137.94999999999999</v>
      </c>
      <c r="V259" s="613">
        <f t="shared" si="25"/>
        <v>0</v>
      </c>
      <c r="W259" s="613">
        <f t="shared" si="26"/>
        <v>159</v>
      </c>
      <c r="X259" s="614">
        <f t="shared" si="27"/>
        <v>6</v>
      </c>
      <c r="Y259" s="615">
        <f t="shared" si="28"/>
        <v>637.95000000000005</v>
      </c>
      <c r="Z259" s="616">
        <f t="shared" si="29"/>
        <v>638</v>
      </c>
    </row>
    <row r="260" spans="1:26" x14ac:dyDescent="0.3">
      <c r="A260" s="605" t="s">
        <v>810</v>
      </c>
      <c r="B260" s="605" t="s">
        <v>77</v>
      </c>
      <c r="C260" s="605" t="s">
        <v>838</v>
      </c>
      <c r="D260" s="605">
        <v>37808427</v>
      </c>
      <c r="E260" s="606" t="s">
        <v>839</v>
      </c>
      <c r="F260" s="605">
        <v>893226</v>
      </c>
      <c r="G260" s="606" t="s">
        <v>728</v>
      </c>
      <c r="H260" s="606" t="s">
        <v>199</v>
      </c>
      <c r="I260" s="607" t="s">
        <v>896</v>
      </c>
      <c r="J260" s="608">
        <v>3</v>
      </c>
      <c r="K260" s="128">
        <v>0</v>
      </c>
      <c r="L260" s="128">
        <v>5</v>
      </c>
      <c r="M260" s="128">
        <v>0</v>
      </c>
      <c r="N260" s="128">
        <v>0</v>
      </c>
      <c r="O260" s="128">
        <v>0</v>
      </c>
      <c r="P260" s="609">
        <v>0</v>
      </c>
      <c r="Q260" s="608">
        <v>0</v>
      </c>
      <c r="R260" s="128">
        <v>5</v>
      </c>
      <c r="S260" s="610">
        <v>6</v>
      </c>
      <c r="T260" s="611">
        <f t="shared" si="24"/>
        <v>167.5</v>
      </c>
      <c r="U260" s="612">
        <v>33.200000000000003</v>
      </c>
      <c r="V260" s="613">
        <f t="shared" si="25"/>
        <v>0</v>
      </c>
      <c r="W260" s="613">
        <f t="shared" si="26"/>
        <v>10</v>
      </c>
      <c r="X260" s="614">
        <f t="shared" si="27"/>
        <v>9</v>
      </c>
      <c r="Y260" s="615">
        <f t="shared" si="28"/>
        <v>219.7</v>
      </c>
      <c r="Z260" s="616">
        <f t="shared" si="29"/>
        <v>220</v>
      </c>
    </row>
    <row r="261" spans="1:26" x14ac:dyDescent="0.3">
      <c r="A261" s="605" t="s">
        <v>810</v>
      </c>
      <c r="B261" s="605" t="s">
        <v>77</v>
      </c>
      <c r="C261" s="605" t="s">
        <v>838</v>
      </c>
      <c r="D261" s="605">
        <v>37808427</v>
      </c>
      <c r="E261" s="606" t="s">
        <v>839</v>
      </c>
      <c r="F261" s="605">
        <v>893528</v>
      </c>
      <c r="G261" s="606" t="s">
        <v>156</v>
      </c>
      <c r="H261" s="606" t="s">
        <v>819</v>
      </c>
      <c r="I261" s="607" t="s">
        <v>897</v>
      </c>
      <c r="J261" s="608">
        <v>1</v>
      </c>
      <c r="K261" s="128">
        <v>0</v>
      </c>
      <c r="L261" s="128">
        <v>1</v>
      </c>
      <c r="M261" s="128">
        <v>0</v>
      </c>
      <c r="N261" s="128">
        <v>0</v>
      </c>
      <c r="O261" s="128">
        <v>0</v>
      </c>
      <c r="P261" s="609">
        <v>0</v>
      </c>
      <c r="Q261" s="608">
        <v>0</v>
      </c>
      <c r="R261" s="128">
        <v>2</v>
      </c>
      <c r="S261" s="610">
        <v>0</v>
      </c>
      <c r="T261" s="611">
        <f t="shared" si="24"/>
        <v>33.5</v>
      </c>
      <c r="U261" s="612">
        <v>0.94</v>
      </c>
      <c r="V261" s="613">
        <f t="shared" si="25"/>
        <v>0</v>
      </c>
      <c r="W261" s="613">
        <f t="shared" si="26"/>
        <v>4</v>
      </c>
      <c r="X261" s="614">
        <f t="shared" si="27"/>
        <v>0</v>
      </c>
      <c r="Y261" s="615">
        <f t="shared" si="28"/>
        <v>38.44</v>
      </c>
      <c r="Z261" s="616">
        <f t="shared" si="29"/>
        <v>38</v>
      </c>
    </row>
    <row r="262" spans="1:26" x14ac:dyDescent="0.3">
      <c r="A262" s="605" t="s">
        <v>810</v>
      </c>
      <c r="B262" s="605" t="s">
        <v>77</v>
      </c>
      <c r="C262" s="605" t="s">
        <v>838</v>
      </c>
      <c r="D262" s="605">
        <v>37808427</v>
      </c>
      <c r="E262" s="606" t="s">
        <v>839</v>
      </c>
      <c r="F262" s="605">
        <v>893544</v>
      </c>
      <c r="G262" s="606" t="s">
        <v>129</v>
      </c>
      <c r="H262" s="606" t="s">
        <v>199</v>
      </c>
      <c r="I262" s="607" t="s">
        <v>898</v>
      </c>
      <c r="J262" s="608">
        <v>3</v>
      </c>
      <c r="K262" s="128">
        <v>0</v>
      </c>
      <c r="L262" s="128">
        <v>6</v>
      </c>
      <c r="M262" s="128">
        <v>0</v>
      </c>
      <c r="N262" s="128">
        <v>0</v>
      </c>
      <c r="O262" s="128">
        <v>0</v>
      </c>
      <c r="P262" s="609">
        <v>0</v>
      </c>
      <c r="Q262" s="608">
        <v>0</v>
      </c>
      <c r="R262" s="128">
        <v>3</v>
      </c>
      <c r="S262" s="610">
        <v>30</v>
      </c>
      <c r="T262" s="611">
        <f t="shared" si="24"/>
        <v>201</v>
      </c>
      <c r="U262" s="612">
        <v>38</v>
      </c>
      <c r="V262" s="613">
        <f t="shared" si="25"/>
        <v>0</v>
      </c>
      <c r="W262" s="613">
        <f t="shared" si="26"/>
        <v>6</v>
      </c>
      <c r="X262" s="614">
        <f t="shared" si="27"/>
        <v>45</v>
      </c>
      <c r="Y262" s="615">
        <f t="shared" si="28"/>
        <v>290</v>
      </c>
      <c r="Z262" s="616">
        <f t="shared" si="29"/>
        <v>290</v>
      </c>
    </row>
    <row r="263" spans="1:26" x14ac:dyDescent="0.3">
      <c r="A263" s="605" t="s">
        <v>810</v>
      </c>
      <c r="B263" s="605" t="s">
        <v>77</v>
      </c>
      <c r="C263" s="605" t="s">
        <v>838</v>
      </c>
      <c r="D263" s="605">
        <v>37808427</v>
      </c>
      <c r="E263" s="606" t="s">
        <v>839</v>
      </c>
      <c r="F263" s="605">
        <v>894826</v>
      </c>
      <c r="G263" s="606" t="s">
        <v>63</v>
      </c>
      <c r="H263" s="606" t="s">
        <v>460</v>
      </c>
      <c r="I263" s="607" t="s">
        <v>899</v>
      </c>
      <c r="J263" s="608">
        <v>6</v>
      </c>
      <c r="K263" s="128">
        <v>0</v>
      </c>
      <c r="L263" s="128">
        <v>12</v>
      </c>
      <c r="M263" s="128">
        <v>0</v>
      </c>
      <c r="N263" s="128">
        <v>0</v>
      </c>
      <c r="O263" s="128">
        <v>4</v>
      </c>
      <c r="P263" s="609">
        <v>0</v>
      </c>
      <c r="Q263" s="608">
        <v>3</v>
      </c>
      <c r="R263" s="128">
        <v>38</v>
      </c>
      <c r="S263" s="610">
        <v>4</v>
      </c>
      <c r="T263" s="611">
        <f t="shared" si="24"/>
        <v>402</v>
      </c>
      <c r="U263" s="612">
        <v>110.3</v>
      </c>
      <c r="V263" s="613">
        <f t="shared" si="25"/>
        <v>4.5</v>
      </c>
      <c r="W263" s="613">
        <f t="shared" si="26"/>
        <v>130</v>
      </c>
      <c r="X263" s="614">
        <f t="shared" si="27"/>
        <v>6</v>
      </c>
      <c r="Y263" s="615">
        <f t="shared" si="28"/>
        <v>652.79999999999995</v>
      </c>
      <c r="Z263" s="616">
        <f t="shared" si="29"/>
        <v>653</v>
      </c>
    </row>
    <row r="264" spans="1:26" x14ac:dyDescent="0.3">
      <c r="A264" s="605" t="s">
        <v>810</v>
      </c>
      <c r="B264" s="605" t="s">
        <v>77</v>
      </c>
      <c r="C264" s="605" t="s">
        <v>838</v>
      </c>
      <c r="D264" s="605">
        <v>37808427</v>
      </c>
      <c r="E264" s="606" t="s">
        <v>839</v>
      </c>
      <c r="F264" s="605">
        <v>17050448</v>
      </c>
      <c r="G264" s="606" t="s">
        <v>63</v>
      </c>
      <c r="H264" s="606" t="s">
        <v>900</v>
      </c>
      <c r="I264" s="607" t="s">
        <v>901</v>
      </c>
      <c r="J264" s="608">
        <v>7</v>
      </c>
      <c r="K264" s="128">
        <v>0</v>
      </c>
      <c r="L264" s="128">
        <v>9</v>
      </c>
      <c r="M264" s="128">
        <v>0</v>
      </c>
      <c r="N264" s="128">
        <v>0</v>
      </c>
      <c r="O264" s="128">
        <v>3</v>
      </c>
      <c r="P264" s="609">
        <v>0</v>
      </c>
      <c r="Q264" s="608">
        <v>0</v>
      </c>
      <c r="R264" s="128">
        <v>48</v>
      </c>
      <c r="S264" s="610">
        <v>0</v>
      </c>
      <c r="T264" s="611">
        <f t="shared" si="24"/>
        <v>301.5</v>
      </c>
      <c r="U264" s="612">
        <v>64.599999999999994</v>
      </c>
      <c r="V264" s="613">
        <f t="shared" si="25"/>
        <v>0</v>
      </c>
      <c r="W264" s="613">
        <f t="shared" si="26"/>
        <v>136.5</v>
      </c>
      <c r="X264" s="614">
        <f t="shared" si="27"/>
        <v>0</v>
      </c>
      <c r="Y264" s="615">
        <f t="shared" si="28"/>
        <v>502.6</v>
      </c>
      <c r="Z264" s="616">
        <f t="shared" si="29"/>
        <v>503</v>
      </c>
    </row>
    <row r="265" spans="1:26" x14ac:dyDescent="0.3">
      <c r="A265" s="605" t="s">
        <v>810</v>
      </c>
      <c r="B265" s="605" t="s">
        <v>77</v>
      </c>
      <c r="C265" s="605" t="s">
        <v>838</v>
      </c>
      <c r="D265" s="605">
        <v>37808427</v>
      </c>
      <c r="E265" s="606" t="s">
        <v>839</v>
      </c>
      <c r="F265" s="605">
        <v>17050499</v>
      </c>
      <c r="G265" s="606" t="s">
        <v>63</v>
      </c>
      <c r="H265" s="606" t="s">
        <v>827</v>
      </c>
      <c r="I265" s="607" t="s">
        <v>902</v>
      </c>
      <c r="J265" s="608">
        <v>2</v>
      </c>
      <c r="K265" s="128">
        <v>0</v>
      </c>
      <c r="L265" s="128">
        <v>2</v>
      </c>
      <c r="M265" s="128">
        <v>0</v>
      </c>
      <c r="N265" s="128">
        <v>0</v>
      </c>
      <c r="O265" s="128">
        <v>0</v>
      </c>
      <c r="P265" s="609">
        <v>0</v>
      </c>
      <c r="Q265" s="608">
        <v>0</v>
      </c>
      <c r="R265" s="128">
        <v>2</v>
      </c>
      <c r="S265" s="610">
        <v>4</v>
      </c>
      <c r="T265" s="611">
        <f t="shared" si="24"/>
        <v>67</v>
      </c>
      <c r="U265" s="612">
        <v>3.94</v>
      </c>
      <c r="V265" s="613">
        <f t="shared" si="25"/>
        <v>0</v>
      </c>
      <c r="W265" s="613">
        <f t="shared" si="26"/>
        <v>4</v>
      </c>
      <c r="X265" s="614">
        <f t="shared" si="27"/>
        <v>6</v>
      </c>
      <c r="Y265" s="615">
        <f t="shared" si="28"/>
        <v>80.94</v>
      </c>
      <c r="Z265" s="616">
        <f t="shared" si="29"/>
        <v>81</v>
      </c>
    </row>
    <row r="266" spans="1:26" x14ac:dyDescent="0.3">
      <c r="A266" s="605" t="s">
        <v>810</v>
      </c>
      <c r="B266" s="605" t="s">
        <v>77</v>
      </c>
      <c r="C266" s="605" t="s">
        <v>838</v>
      </c>
      <c r="D266" s="605">
        <v>37808427</v>
      </c>
      <c r="E266" s="606" t="s">
        <v>839</v>
      </c>
      <c r="F266" s="605">
        <v>17050502</v>
      </c>
      <c r="G266" s="606" t="s">
        <v>112</v>
      </c>
      <c r="H266" s="606" t="s">
        <v>834</v>
      </c>
      <c r="I266" s="607" t="s">
        <v>903</v>
      </c>
      <c r="J266" s="608">
        <v>2</v>
      </c>
      <c r="K266" s="128">
        <v>0</v>
      </c>
      <c r="L266" s="128">
        <v>4</v>
      </c>
      <c r="M266" s="128">
        <v>0</v>
      </c>
      <c r="N266" s="128">
        <v>0</v>
      </c>
      <c r="O266" s="128">
        <v>2</v>
      </c>
      <c r="P266" s="609">
        <v>0</v>
      </c>
      <c r="Q266" s="608">
        <v>0</v>
      </c>
      <c r="R266" s="128">
        <v>8</v>
      </c>
      <c r="S266" s="610">
        <v>0</v>
      </c>
      <c r="T266" s="611">
        <f t="shared" si="24"/>
        <v>134</v>
      </c>
      <c r="U266" s="612">
        <v>43.1</v>
      </c>
      <c r="V266" s="613">
        <f t="shared" si="25"/>
        <v>0</v>
      </c>
      <c r="W266" s="613">
        <f t="shared" si="26"/>
        <v>43</v>
      </c>
      <c r="X266" s="614">
        <f t="shared" si="27"/>
        <v>0</v>
      </c>
      <c r="Y266" s="615">
        <f t="shared" si="28"/>
        <v>220.1</v>
      </c>
      <c r="Z266" s="616">
        <f t="shared" si="29"/>
        <v>220</v>
      </c>
    </row>
    <row r="267" spans="1:26" x14ac:dyDescent="0.3">
      <c r="A267" s="605" t="s">
        <v>810</v>
      </c>
      <c r="B267" s="605" t="s">
        <v>77</v>
      </c>
      <c r="C267" s="605" t="s">
        <v>838</v>
      </c>
      <c r="D267" s="605">
        <v>37808427</v>
      </c>
      <c r="E267" s="606" t="s">
        <v>839</v>
      </c>
      <c r="F267" s="605">
        <v>17053722</v>
      </c>
      <c r="G267" s="606" t="s">
        <v>433</v>
      </c>
      <c r="H267" s="606" t="s">
        <v>821</v>
      </c>
      <c r="I267" s="607" t="s">
        <v>904</v>
      </c>
      <c r="J267" s="608">
        <v>6</v>
      </c>
      <c r="K267" s="128">
        <v>0</v>
      </c>
      <c r="L267" s="128">
        <v>9</v>
      </c>
      <c r="M267" s="128">
        <v>0</v>
      </c>
      <c r="N267" s="128">
        <v>0</v>
      </c>
      <c r="O267" s="128">
        <v>3</v>
      </c>
      <c r="P267" s="609">
        <v>0</v>
      </c>
      <c r="Q267" s="608">
        <v>0</v>
      </c>
      <c r="R267" s="128">
        <v>46</v>
      </c>
      <c r="S267" s="610">
        <v>2</v>
      </c>
      <c r="T267" s="611">
        <f t="shared" si="24"/>
        <v>301.5</v>
      </c>
      <c r="U267" s="612">
        <v>0</v>
      </c>
      <c r="V267" s="613">
        <f t="shared" si="25"/>
        <v>0</v>
      </c>
      <c r="W267" s="613">
        <f t="shared" si="26"/>
        <v>132.5</v>
      </c>
      <c r="X267" s="614">
        <f t="shared" si="27"/>
        <v>3</v>
      </c>
      <c r="Y267" s="615">
        <f t="shared" si="28"/>
        <v>437</v>
      </c>
      <c r="Z267" s="616">
        <f t="shared" si="29"/>
        <v>437</v>
      </c>
    </row>
    <row r="268" spans="1:26" x14ac:dyDescent="0.3">
      <c r="A268" s="605" t="s">
        <v>810</v>
      </c>
      <c r="B268" s="605" t="s">
        <v>77</v>
      </c>
      <c r="C268" s="605" t="s">
        <v>838</v>
      </c>
      <c r="D268" s="605">
        <v>37808427</v>
      </c>
      <c r="E268" s="606" t="s">
        <v>839</v>
      </c>
      <c r="F268" s="605">
        <v>17053846</v>
      </c>
      <c r="G268" s="606" t="s">
        <v>88</v>
      </c>
      <c r="H268" s="606" t="s">
        <v>834</v>
      </c>
      <c r="I268" s="607" t="s">
        <v>905</v>
      </c>
      <c r="J268" s="608">
        <v>2</v>
      </c>
      <c r="K268" s="128">
        <v>0</v>
      </c>
      <c r="L268" s="128">
        <v>3</v>
      </c>
      <c r="M268" s="128">
        <v>0</v>
      </c>
      <c r="N268" s="128">
        <v>0</v>
      </c>
      <c r="O268" s="128">
        <v>0</v>
      </c>
      <c r="P268" s="609">
        <v>0</v>
      </c>
      <c r="Q268" s="608">
        <v>0</v>
      </c>
      <c r="R268" s="128">
        <v>5</v>
      </c>
      <c r="S268" s="610">
        <v>5</v>
      </c>
      <c r="T268" s="611">
        <f t="shared" si="24"/>
        <v>100.5</v>
      </c>
      <c r="U268" s="612">
        <v>0</v>
      </c>
      <c r="V268" s="613">
        <f t="shared" si="25"/>
        <v>0</v>
      </c>
      <c r="W268" s="613">
        <f t="shared" si="26"/>
        <v>10</v>
      </c>
      <c r="X268" s="614">
        <f t="shared" si="27"/>
        <v>7.5</v>
      </c>
      <c r="Y268" s="615">
        <f t="shared" si="28"/>
        <v>118</v>
      </c>
      <c r="Z268" s="616">
        <f t="shared" si="29"/>
        <v>118</v>
      </c>
    </row>
    <row r="269" spans="1:26" x14ac:dyDescent="0.3">
      <c r="A269" s="605" t="s">
        <v>810</v>
      </c>
      <c r="B269" s="605" t="s">
        <v>77</v>
      </c>
      <c r="C269" s="605" t="s">
        <v>838</v>
      </c>
      <c r="D269" s="605">
        <v>37808427</v>
      </c>
      <c r="E269" s="606" t="s">
        <v>839</v>
      </c>
      <c r="F269" s="605">
        <v>17055211</v>
      </c>
      <c r="G269" s="606" t="s">
        <v>160</v>
      </c>
      <c r="H269" s="606" t="s">
        <v>827</v>
      </c>
      <c r="I269" s="607" t="s">
        <v>906</v>
      </c>
      <c r="J269" s="608">
        <v>3</v>
      </c>
      <c r="K269" s="128">
        <v>0</v>
      </c>
      <c r="L269" s="128">
        <v>3</v>
      </c>
      <c r="M269" s="128">
        <v>0</v>
      </c>
      <c r="N269" s="128">
        <v>0</v>
      </c>
      <c r="O269" s="128">
        <v>0</v>
      </c>
      <c r="P269" s="609">
        <v>0</v>
      </c>
      <c r="Q269" s="608">
        <v>0</v>
      </c>
      <c r="R269" s="128">
        <v>6</v>
      </c>
      <c r="S269" s="610">
        <v>0</v>
      </c>
      <c r="T269" s="611">
        <f t="shared" si="24"/>
        <v>100.5</v>
      </c>
      <c r="U269" s="612">
        <v>19.579999999999998</v>
      </c>
      <c r="V269" s="613">
        <f t="shared" si="25"/>
        <v>0</v>
      </c>
      <c r="W269" s="613">
        <f t="shared" si="26"/>
        <v>12</v>
      </c>
      <c r="X269" s="614">
        <f t="shared" si="27"/>
        <v>0</v>
      </c>
      <c r="Y269" s="615">
        <f t="shared" si="28"/>
        <v>132.07999999999998</v>
      </c>
      <c r="Z269" s="616">
        <f t="shared" si="29"/>
        <v>132</v>
      </c>
    </row>
    <row r="270" spans="1:26" x14ac:dyDescent="0.3">
      <c r="A270" s="605" t="s">
        <v>810</v>
      </c>
      <c r="B270" s="605" t="s">
        <v>77</v>
      </c>
      <c r="C270" s="605" t="s">
        <v>838</v>
      </c>
      <c r="D270" s="605">
        <v>37808427</v>
      </c>
      <c r="E270" s="606" t="s">
        <v>839</v>
      </c>
      <c r="F270" s="605">
        <v>17055377</v>
      </c>
      <c r="G270" s="606" t="s">
        <v>99</v>
      </c>
      <c r="H270" s="606" t="s">
        <v>199</v>
      </c>
      <c r="I270" s="607" t="s">
        <v>907</v>
      </c>
      <c r="J270" s="608">
        <v>2</v>
      </c>
      <c r="K270" s="128">
        <v>0</v>
      </c>
      <c r="L270" s="128">
        <v>2</v>
      </c>
      <c r="M270" s="128">
        <v>0</v>
      </c>
      <c r="N270" s="128">
        <v>0</v>
      </c>
      <c r="O270" s="128">
        <v>0</v>
      </c>
      <c r="P270" s="609">
        <v>0</v>
      </c>
      <c r="Q270" s="608">
        <v>0</v>
      </c>
      <c r="R270" s="128">
        <v>9</v>
      </c>
      <c r="S270" s="610">
        <v>11</v>
      </c>
      <c r="T270" s="611">
        <f t="shared" si="24"/>
        <v>67</v>
      </c>
      <c r="U270" s="612">
        <v>16.600000000000001</v>
      </c>
      <c r="V270" s="613">
        <f t="shared" si="25"/>
        <v>0</v>
      </c>
      <c r="W270" s="613">
        <f t="shared" si="26"/>
        <v>18</v>
      </c>
      <c r="X270" s="614">
        <f t="shared" si="27"/>
        <v>16.5</v>
      </c>
      <c r="Y270" s="615">
        <f t="shared" si="28"/>
        <v>118.1</v>
      </c>
      <c r="Z270" s="616">
        <f t="shared" si="29"/>
        <v>118</v>
      </c>
    </row>
    <row r="271" spans="1:26" x14ac:dyDescent="0.3">
      <c r="A271" s="605" t="s">
        <v>810</v>
      </c>
      <c r="B271" s="605" t="s">
        <v>77</v>
      </c>
      <c r="C271" s="605" t="s">
        <v>838</v>
      </c>
      <c r="D271" s="605">
        <v>37808427</v>
      </c>
      <c r="E271" s="606" t="s">
        <v>839</v>
      </c>
      <c r="F271" s="605">
        <v>30232953</v>
      </c>
      <c r="G271" s="606" t="s">
        <v>126</v>
      </c>
      <c r="H271" s="606" t="s">
        <v>460</v>
      </c>
      <c r="I271" s="607" t="s">
        <v>908</v>
      </c>
      <c r="J271" s="608">
        <v>3</v>
      </c>
      <c r="K271" s="128">
        <v>0</v>
      </c>
      <c r="L271" s="128">
        <v>3</v>
      </c>
      <c r="M271" s="128">
        <v>0</v>
      </c>
      <c r="N271" s="128">
        <v>0</v>
      </c>
      <c r="O271" s="128">
        <v>0</v>
      </c>
      <c r="P271" s="609">
        <v>0</v>
      </c>
      <c r="Q271" s="608">
        <v>0</v>
      </c>
      <c r="R271" s="128">
        <v>3</v>
      </c>
      <c r="S271" s="610">
        <v>7</v>
      </c>
      <c r="T271" s="611">
        <f t="shared" si="24"/>
        <v>100.5</v>
      </c>
      <c r="U271" s="612">
        <v>0</v>
      </c>
      <c r="V271" s="613">
        <f t="shared" si="25"/>
        <v>0</v>
      </c>
      <c r="W271" s="613">
        <f t="shared" si="26"/>
        <v>6</v>
      </c>
      <c r="X271" s="614">
        <f t="shared" si="27"/>
        <v>10.5</v>
      </c>
      <c r="Y271" s="615">
        <f t="shared" si="28"/>
        <v>117</v>
      </c>
      <c r="Z271" s="616">
        <f t="shared" si="29"/>
        <v>117</v>
      </c>
    </row>
    <row r="272" spans="1:26" x14ac:dyDescent="0.3">
      <c r="A272" s="605" t="s">
        <v>810</v>
      </c>
      <c r="B272" s="605" t="s">
        <v>77</v>
      </c>
      <c r="C272" s="605" t="s">
        <v>838</v>
      </c>
      <c r="D272" s="605">
        <v>37808427</v>
      </c>
      <c r="E272" s="606" t="s">
        <v>839</v>
      </c>
      <c r="F272" s="605">
        <v>31926754</v>
      </c>
      <c r="G272" s="606" t="s">
        <v>1623</v>
      </c>
      <c r="H272" s="606" t="s">
        <v>819</v>
      </c>
      <c r="I272" s="607" t="s">
        <v>910</v>
      </c>
      <c r="J272" s="608">
        <v>2</v>
      </c>
      <c r="K272" s="128">
        <v>0</v>
      </c>
      <c r="L272" s="128">
        <v>2</v>
      </c>
      <c r="M272" s="128">
        <v>0</v>
      </c>
      <c r="N272" s="128">
        <v>0</v>
      </c>
      <c r="O272" s="128">
        <v>0</v>
      </c>
      <c r="P272" s="609">
        <v>0</v>
      </c>
      <c r="Q272" s="608">
        <v>0</v>
      </c>
      <c r="R272" s="128">
        <v>5</v>
      </c>
      <c r="S272" s="610">
        <v>7</v>
      </c>
      <c r="T272" s="611">
        <f t="shared" si="24"/>
        <v>67</v>
      </c>
      <c r="U272" s="612">
        <v>9.9</v>
      </c>
      <c r="V272" s="613">
        <f t="shared" si="25"/>
        <v>0</v>
      </c>
      <c r="W272" s="613">
        <f t="shared" si="26"/>
        <v>10</v>
      </c>
      <c r="X272" s="614">
        <f t="shared" si="27"/>
        <v>10.5</v>
      </c>
      <c r="Y272" s="615">
        <f t="shared" si="28"/>
        <v>97.4</v>
      </c>
      <c r="Z272" s="616">
        <f t="shared" si="29"/>
        <v>97</v>
      </c>
    </row>
    <row r="273" spans="1:26" x14ac:dyDescent="0.3">
      <c r="A273" s="605" t="s">
        <v>810</v>
      </c>
      <c r="B273" s="605" t="s">
        <v>77</v>
      </c>
      <c r="C273" s="605" t="s">
        <v>838</v>
      </c>
      <c r="D273" s="605">
        <v>37808427</v>
      </c>
      <c r="E273" s="606" t="s">
        <v>839</v>
      </c>
      <c r="F273" s="605">
        <v>51906201</v>
      </c>
      <c r="G273" s="606" t="s">
        <v>911</v>
      </c>
      <c r="H273" s="606" t="s">
        <v>821</v>
      </c>
      <c r="I273" s="607" t="s">
        <v>912</v>
      </c>
      <c r="J273" s="608">
        <v>5</v>
      </c>
      <c r="K273" s="128">
        <v>0</v>
      </c>
      <c r="L273" s="128">
        <v>5</v>
      </c>
      <c r="M273" s="128">
        <v>0</v>
      </c>
      <c r="N273" s="128">
        <v>0</v>
      </c>
      <c r="O273" s="128">
        <v>0</v>
      </c>
      <c r="P273" s="609">
        <v>0</v>
      </c>
      <c r="Q273" s="608">
        <v>0</v>
      </c>
      <c r="R273" s="128">
        <v>12</v>
      </c>
      <c r="S273" s="610">
        <v>0</v>
      </c>
      <c r="T273" s="611">
        <f t="shared" si="24"/>
        <v>167.5</v>
      </c>
      <c r="U273" s="612">
        <v>29.7</v>
      </c>
      <c r="V273" s="613">
        <f t="shared" si="25"/>
        <v>0</v>
      </c>
      <c r="W273" s="613">
        <f t="shared" si="26"/>
        <v>24</v>
      </c>
      <c r="X273" s="614">
        <f t="shared" si="27"/>
        <v>0</v>
      </c>
      <c r="Y273" s="615">
        <f t="shared" si="28"/>
        <v>221.2</v>
      </c>
      <c r="Z273" s="616">
        <f t="shared" si="29"/>
        <v>221</v>
      </c>
    </row>
    <row r="274" spans="1:26" ht="28.8" x14ac:dyDescent="0.3">
      <c r="A274" s="605" t="s">
        <v>810</v>
      </c>
      <c r="B274" s="605" t="s">
        <v>77</v>
      </c>
      <c r="C274" s="605" t="s">
        <v>838</v>
      </c>
      <c r="D274" s="605">
        <v>37808427</v>
      </c>
      <c r="E274" s="606" t="s">
        <v>839</v>
      </c>
      <c r="F274" s="605">
        <v>53948998</v>
      </c>
      <c r="G274" s="606" t="s">
        <v>913</v>
      </c>
      <c r="H274" s="606" t="s">
        <v>878</v>
      </c>
      <c r="I274" s="607" t="s">
        <v>914</v>
      </c>
      <c r="J274" s="608">
        <v>4</v>
      </c>
      <c r="K274" s="128">
        <v>0</v>
      </c>
      <c r="L274" s="128">
        <v>4</v>
      </c>
      <c r="M274" s="128">
        <v>0</v>
      </c>
      <c r="N274" s="128">
        <v>0</v>
      </c>
      <c r="O274" s="128">
        <v>0</v>
      </c>
      <c r="P274" s="609">
        <v>0</v>
      </c>
      <c r="Q274" s="608">
        <v>0</v>
      </c>
      <c r="R274" s="128">
        <v>7</v>
      </c>
      <c r="S274" s="610">
        <v>6</v>
      </c>
      <c r="T274" s="611">
        <f t="shared" si="24"/>
        <v>134</v>
      </c>
      <c r="U274" s="612">
        <v>23.1</v>
      </c>
      <c r="V274" s="613">
        <f t="shared" si="25"/>
        <v>0</v>
      </c>
      <c r="W274" s="613">
        <f t="shared" si="26"/>
        <v>14</v>
      </c>
      <c r="X274" s="614">
        <f t="shared" si="27"/>
        <v>9</v>
      </c>
      <c r="Y274" s="615">
        <f t="shared" si="28"/>
        <v>180.1</v>
      </c>
      <c r="Z274" s="616">
        <f t="shared" si="29"/>
        <v>180</v>
      </c>
    </row>
    <row r="275" spans="1:26" x14ac:dyDescent="0.3">
      <c r="A275" s="605" t="s">
        <v>810</v>
      </c>
      <c r="B275" s="605" t="s">
        <v>77</v>
      </c>
      <c r="C275" s="605" t="s">
        <v>838</v>
      </c>
      <c r="D275" s="605">
        <v>37808427</v>
      </c>
      <c r="E275" s="606" t="s">
        <v>839</v>
      </c>
      <c r="F275" s="605">
        <v>55494099</v>
      </c>
      <c r="G275" s="606" t="s">
        <v>587</v>
      </c>
      <c r="H275" s="606" t="s">
        <v>199</v>
      </c>
      <c r="I275" s="607" t="s">
        <v>915</v>
      </c>
      <c r="J275" s="608">
        <v>3</v>
      </c>
      <c r="K275" s="128">
        <v>0</v>
      </c>
      <c r="L275" s="128">
        <v>5</v>
      </c>
      <c r="M275" s="128">
        <v>0</v>
      </c>
      <c r="N275" s="128">
        <v>0</v>
      </c>
      <c r="O275" s="128">
        <v>0</v>
      </c>
      <c r="P275" s="609">
        <v>0</v>
      </c>
      <c r="Q275" s="608">
        <v>0</v>
      </c>
      <c r="R275" s="128">
        <v>2</v>
      </c>
      <c r="S275" s="610">
        <v>11</v>
      </c>
      <c r="T275" s="611">
        <f t="shared" si="24"/>
        <v>167.5</v>
      </c>
      <c r="U275" s="612">
        <v>36.1</v>
      </c>
      <c r="V275" s="613">
        <f t="shared" si="25"/>
        <v>0</v>
      </c>
      <c r="W275" s="613">
        <f t="shared" si="26"/>
        <v>4</v>
      </c>
      <c r="X275" s="614">
        <f t="shared" si="27"/>
        <v>16.5</v>
      </c>
      <c r="Y275" s="615">
        <f t="shared" si="28"/>
        <v>224.1</v>
      </c>
      <c r="Z275" s="616">
        <f t="shared" si="29"/>
        <v>224</v>
      </c>
    </row>
    <row r="276" spans="1:26" x14ac:dyDescent="0.3">
      <c r="A276" s="605" t="s">
        <v>810</v>
      </c>
      <c r="B276" s="605" t="s">
        <v>175</v>
      </c>
      <c r="C276" s="605" t="s">
        <v>919</v>
      </c>
      <c r="D276" s="605">
        <v>647209</v>
      </c>
      <c r="E276" s="606" t="s">
        <v>920</v>
      </c>
      <c r="F276" s="605">
        <v>42434718</v>
      </c>
      <c r="G276" s="606" t="s">
        <v>63</v>
      </c>
      <c r="H276" s="606" t="s">
        <v>921</v>
      </c>
      <c r="I276" s="607" t="s">
        <v>922</v>
      </c>
      <c r="J276" s="608">
        <v>3</v>
      </c>
      <c r="K276" s="128">
        <v>0</v>
      </c>
      <c r="L276" s="128">
        <v>7</v>
      </c>
      <c r="M276" s="128">
        <v>0</v>
      </c>
      <c r="N276" s="128">
        <v>0</v>
      </c>
      <c r="O276" s="128">
        <v>0</v>
      </c>
      <c r="P276" s="609">
        <v>0</v>
      </c>
      <c r="Q276" s="608">
        <v>0</v>
      </c>
      <c r="R276" s="128">
        <v>6</v>
      </c>
      <c r="S276" s="610">
        <v>23</v>
      </c>
      <c r="T276" s="611">
        <f t="shared" si="24"/>
        <v>234.5</v>
      </c>
      <c r="U276" s="612">
        <v>0</v>
      </c>
      <c r="V276" s="613">
        <f t="shared" si="25"/>
        <v>0</v>
      </c>
      <c r="W276" s="613">
        <f t="shared" si="26"/>
        <v>12</v>
      </c>
      <c r="X276" s="614">
        <f t="shared" si="27"/>
        <v>34.5</v>
      </c>
      <c r="Y276" s="615">
        <f t="shared" si="28"/>
        <v>281</v>
      </c>
      <c r="Z276" s="616">
        <f>ROUND(Y276,0)</f>
        <v>281</v>
      </c>
    </row>
    <row r="277" spans="1:26" x14ac:dyDescent="0.3">
      <c r="A277" s="605" t="s">
        <v>810</v>
      </c>
      <c r="B277" s="605" t="s">
        <v>179</v>
      </c>
      <c r="C277" s="605" t="s">
        <v>923</v>
      </c>
      <c r="D277" s="605">
        <v>586536</v>
      </c>
      <c r="E277" s="606" t="s">
        <v>924</v>
      </c>
      <c r="F277" s="605">
        <v>30222052</v>
      </c>
      <c r="G277" s="606" t="s">
        <v>925</v>
      </c>
      <c r="H277" s="606" t="s">
        <v>199</v>
      </c>
      <c r="I277" s="607" t="s">
        <v>926</v>
      </c>
      <c r="J277" s="608">
        <v>1</v>
      </c>
      <c r="K277" s="128">
        <v>0</v>
      </c>
      <c r="L277" s="128">
        <v>1</v>
      </c>
      <c r="M277" s="128">
        <v>0</v>
      </c>
      <c r="N277" s="128">
        <v>0</v>
      </c>
      <c r="O277" s="128">
        <v>0</v>
      </c>
      <c r="P277" s="609">
        <v>0</v>
      </c>
      <c r="Q277" s="608">
        <v>0</v>
      </c>
      <c r="R277" s="128">
        <v>1</v>
      </c>
      <c r="S277" s="610">
        <v>0</v>
      </c>
      <c r="T277" s="611">
        <f t="shared" si="24"/>
        <v>33.5</v>
      </c>
      <c r="U277" s="612">
        <v>0</v>
      </c>
      <c r="V277" s="613">
        <f t="shared" si="25"/>
        <v>0</v>
      </c>
      <c r="W277" s="613">
        <f t="shared" si="26"/>
        <v>2</v>
      </c>
      <c r="X277" s="614">
        <f t="shared" si="27"/>
        <v>0</v>
      </c>
      <c r="Y277" s="615">
        <f t="shared" si="28"/>
        <v>35.5</v>
      </c>
      <c r="Z277" s="616">
        <f t="shared" si="29"/>
        <v>36</v>
      </c>
    </row>
    <row r="278" spans="1:26" x14ac:dyDescent="0.3">
      <c r="A278" s="605" t="s">
        <v>810</v>
      </c>
      <c r="B278" s="605" t="s">
        <v>179</v>
      </c>
      <c r="C278" s="605" t="s">
        <v>930</v>
      </c>
      <c r="D278" s="605">
        <v>42063043</v>
      </c>
      <c r="E278" s="606" t="s">
        <v>931</v>
      </c>
      <c r="F278" s="605">
        <v>614866</v>
      </c>
      <c r="G278" s="606" t="s">
        <v>932</v>
      </c>
      <c r="H278" s="606" t="s">
        <v>814</v>
      </c>
      <c r="I278" s="607" t="s">
        <v>933</v>
      </c>
      <c r="J278" s="608">
        <v>1</v>
      </c>
      <c r="K278" s="128">
        <v>0</v>
      </c>
      <c r="L278" s="128">
        <v>1</v>
      </c>
      <c r="M278" s="128">
        <v>0</v>
      </c>
      <c r="N278" s="128">
        <v>0</v>
      </c>
      <c r="O278" s="128">
        <v>1</v>
      </c>
      <c r="P278" s="609">
        <v>0</v>
      </c>
      <c r="Q278" s="608">
        <v>0</v>
      </c>
      <c r="R278" s="128">
        <v>1</v>
      </c>
      <c r="S278" s="610">
        <v>0</v>
      </c>
      <c r="T278" s="611">
        <f t="shared" si="24"/>
        <v>33.5</v>
      </c>
      <c r="U278" s="612">
        <v>8.44</v>
      </c>
      <c r="V278" s="613">
        <f t="shared" si="25"/>
        <v>0</v>
      </c>
      <c r="W278" s="613">
        <f t="shared" si="26"/>
        <v>15.5</v>
      </c>
      <c r="X278" s="614">
        <f t="shared" si="27"/>
        <v>0</v>
      </c>
      <c r="Y278" s="615">
        <f t="shared" si="28"/>
        <v>57.44</v>
      </c>
      <c r="Z278" s="616">
        <f t="shared" si="29"/>
        <v>57</v>
      </c>
    </row>
    <row r="279" spans="1:26" x14ac:dyDescent="0.3">
      <c r="A279" s="605" t="s">
        <v>810</v>
      </c>
      <c r="B279" s="605" t="s">
        <v>179</v>
      </c>
      <c r="C279" s="605" t="s">
        <v>930</v>
      </c>
      <c r="D279" s="605">
        <v>42063043</v>
      </c>
      <c r="E279" s="606" t="s">
        <v>931</v>
      </c>
      <c r="F279" s="605">
        <v>17059640</v>
      </c>
      <c r="G279" s="606" t="s">
        <v>934</v>
      </c>
      <c r="H279" s="606" t="s">
        <v>199</v>
      </c>
      <c r="I279" s="607" t="s">
        <v>935</v>
      </c>
      <c r="J279" s="608">
        <v>3</v>
      </c>
      <c r="K279" s="128">
        <v>0</v>
      </c>
      <c r="L279" s="128">
        <v>4</v>
      </c>
      <c r="M279" s="128">
        <v>0</v>
      </c>
      <c r="N279" s="128">
        <v>0</v>
      </c>
      <c r="O279" s="128">
        <v>0</v>
      </c>
      <c r="P279" s="609">
        <v>0</v>
      </c>
      <c r="Q279" s="608">
        <v>0</v>
      </c>
      <c r="R279" s="128">
        <v>8</v>
      </c>
      <c r="S279" s="610">
        <v>3</v>
      </c>
      <c r="T279" s="611">
        <f t="shared" si="24"/>
        <v>134</v>
      </c>
      <c r="U279" s="612">
        <v>16.600000000000001</v>
      </c>
      <c r="V279" s="613">
        <f t="shared" si="25"/>
        <v>0</v>
      </c>
      <c r="W279" s="613">
        <f t="shared" si="26"/>
        <v>16</v>
      </c>
      <c r="X279" s="614">
        <f t="shared" si="27"/>
        <v>4.5</v>
      </c>
      <c r="Y279" s="615">
        <f t="shared" si="28"/>
        <v>171.1</v>
      </c>
      <c r="Z279" s="616">
        <f t="shared" si="29"/>
        <v>171</v>
      </c>
    </row>
    <row r="280" spans="1:26" x14ac:dyDescent="0.3">
      <c r="A280" s="605" t="s">
        <v>810</v>
      </c>
      <c r="B280" s="605" t="s">
        <v>224</v>
      </c>
      <c r="C280" s="605" t="s">
        <v>942</v>
      </c>
      <c r="D280" s="605">
        <v>90000070</v>
      </c>
      <c r="E280" s="606" t="s">
        <v>943</v>
      </c>
      <c r="F280" s="605">
        <v>42216702</v>
      </c>
      <c r="G280" s="606" t="s">
        <v>944</v>
      </c>
      <c r="H280" s="606" t="s">
        <v>848</v>
      </c>
      <c r="I280" s="607" t="s">
        <v>945</v>
      </c>
      <c r="J280" s="608">
        <v>2</v>
      </c>
      <c r="K280" s="128">
        <v>0</v>
      </c>
      <c r="L280" s="128">
        <v>4</v>
      </c>
      <c r="M280" s="128">
        <v>0</v>
      </c>
      <c r="N280" s="128">
        <v>0</v>
      </c>
      <c r="O280" s="128">
        <v>0</v>
      </c>
      <c r="P280" s="609">
        <v>0</v>
      </c>
      <c r="Q280" s="608">
        <v>0</v>
      </c>
      <c r="R280" s="128">
        <v>8</v>
      </c>
      <c r="S280" s="610">
        <v>10</v>
      </c>
      <c r="T280" s="611">
        <f t="shared" si="24"/>
        <v>134</v>
      </c>
      <c r="U280" s="612">
        <v>0</v>
      </c>
      <c r="V280" s="613">
        <f t="shared" si="25"/>
        <v>0</v>
      </c>
      <c r="W280" s="613">
        <f t="shared" si="26"/>
        <v>16</v>
      </c>
      <c r="X280" s="614">
        <f t="shared" si="27"/>
        <v>15</v>
      </c>
      <c r="Y280" s="615">
        <f t="shared" si="28"/>
        <v>165</v>
      </c>
      <c r="Z280" s="616">
        <f t="shared" si="29"/>
        <v>165</v>
      </c>
    </row>
    <row r="281" spans="1:26" x14ac:dyDescent="0.3">
      <c r="A281" s="605" t="s">
        <v>810</v>
      </c>
      <c r="B281" s="605" t="s">
        <v>224</v>
      </c>
      <c r="C281" s="605" t="s">
        <v>966</v>
      </c>
      <c r="D281" s="605">
        <v>36433209</v>
      </c>
      <c r="E281" s="606" t="s">
        <v>967</v>
      </c>
      <c r="F281" s="605">
        <v>31897959</v>
      </c>
      <c r="G281" s="606" t="s">
        <v>968</v>
      </c>
      <c r="H281" s="606" t="s">
        <v>834</v>
      </c>
      <c r="I281" s="607" t="s">
        <v>969</v>
      </c>
      <c r="J281" s="608">
        <v>4</v>
      </c>
      <c r="K281" s="128">
        <v>0</v>
      </c>
      <c r="L281" s="128">
        <v>5</v>
      </c>
      <c r="M281" s="128">
        <v>0</v>
      </c>
      <c r="N281" s="128">
        <v>0</v>
      </c>
      <c r="O281" s="128">
        <v>0</v>
      </c>
      <c r="P281" s="609">
        <v>0</v>
      </c>
      <c r="Q281" s="608">
        <v>0</v>
      </c>
      <c r="R281" s="128">
        <v>7</v>
      </c>
      <c r="S281" s="610">
        <v>7</v>
      </c>
      <c r="T281" s="611">
        <f t="shared" si="24"/>
        <v>167.5</v>
      </c>
      <c r="U281" s="612">
        <v>50.2</v>
      </c>
      <c r="V281" s="613">
        <f t="shared" si="25"/>
        <v>0</v>
      </c>
      <c r="W281" s="613">
        <f t="shared" si="26"/>
        <v>14</v>
      </c>
      <c r="X281" s="614">
        <f t="shared" si="27"/>
        <v>10.5</v>
      </c>
      <c r="Y281" s="615">
        <f t="shared" si="28"/>
        <v>242.2</v>
      </c>
      <c r="Z281" s="616">
        <f t="shared" si="29"/>
        <v>242</v>
      </c>
    </row>
    <row r="282" spans="1:26" ht="15" thickBot="1" x14ac:dyDescent="0.35">
      <c r="A282" s="605" t="s">
        <v>810</v>
      </c>
      <c r="B282" s="605" t="s">
        <v>224</v>
      </c>
      <c r="C282" s="605" t="s">
        <v>973</v>
      </c>
      <c r="D282" s="605">
        <v>42224187</v>
      </c>
      <c r="E282" s="606" t="s">
        <v>974</v>
      </c>
      <c r="F282" s="605">
        <v>36137430</v>
      </c>
      <c r="G282" s="606" t="s">
        <v>975</v>
      </c>
      <c r="H282" s="606" t="s">
        <v>199</v>
      </c>
      <c r="I282" s="607" t="s">
        <v>842</v>
      </c>
      <c r="J282" s="608">
        <v>1</v>
      </c>
      <c r="K282" s="128">
        <v>0</v>
      </c>
      <c r="L282" s="128">
        <v>2</v>
      </c>
      <c r="M282" s="128">
        <v>0</v>
      </c>
      <c r="N282" s="128">
        <v>0</v>
      </c>
      <c r="O282" s="128">
        <v>0</v>
      </c>
      <c r="P282" s="609">
        <v>0</v>
      </c>
      <c r="Q282" s="608">
        <v>0</v>
      </c>
      <c r="R282" s="128">
        <v>2</v>
      </c>
      <c r="S282" s="610">
        <v>2</v>
      </c>
      <c r="T282" s="611">
        <f t="shared" si="24"/>
        <v>67</v>
      </c>
      <c r="U282" s="612">
        <v>0</v>
      </c>
      <c r="V282" s="613">
        <f t="shared" si="25"/>
        <v>0</v>
      </c>
      <c r="W282" s="613">
        <f t="shared" si="26"/>
        <v>4</v>
      </c>
      <c r="X282" s="614">
        <f t="shared" si="27"/>
        <v>3</v>
      </c>
      <c r="Y282" s="615">
        <f t="shared" si="28"/>
        <v>74</v>
      </c>
      <c r="Z282" s="616">
        <f t="shared" si="29"/>
        <v>74</v>
      </c>
    </row>
    <row r="283" spans="1:26" ht="15" thickTop="1" x14ac:dyDescent="0.3">
      <c r="A283" s="457" t="s">
        <v>979</v>
      </c>
      <c r="B283" s="457" t="s">
        <v>77</v>
      </c>
      <c r="C283" s="457" t="s">
        <v>1012</v>
      </c>
      <c r="D283" s="457">
        <v>37828100</v>
      </c>
      <c r="E283" s="458" t="s">
        <v>1013</v>
      </c>
      <c r="F283" s="457">
        <v>158496</v>
      </c>
      <c r="G283" s="617" t="s">
        <v>104</v>
      </c>
      <c r="H283" s="617" t="s">
        <v>989</v>
      </c>
      <c r="I283" s="618" t="s">
        <v>983</v>
      </c>
      <c r="J283" s="147">
        <v>1</v>
      </c>
      <c r="K283" s="138">
        <v>0</v>
      </c>
      <c r="L283" s="138">
        <v>1</v>
      </c>
      <c r="M283" s="138">
        <v>0</v>
      </c>
      <c r="N283" s="138">
        <v>0</v>
      </c>
      <c r="O283" s="138">
        <v>0</v>
      </c>
      <c r="P283" s="148">
        <v>0</v>
      </c>
      <c r="Q283" s="619">
        <v>3</v>
      </c>
      <c r="R283" s="620">
        <v>3</v>
      </c>
      <c r="S283" s="621">
        <v>0</v>
      </c>
      <c r="T283" s="150">
        <f t="shared" si="24"/>
        <v>33.5</v>
      </c>
      <c r="U283" s="151">
        <v>0</v>
      </c>
      <c r="V283" s="152">
        <f t="shared" si="25"/>
        <v>4.5</v>
      </c>
      <c r="W283" s="152">
        <f t="shared" si="26"/>
        <v>6</v>
      </c>
      <c r="X283" s="153">
        <f t="shared" si="27"/>
        <v>0</v>
      </c>
      <c r="Y283" s="154">
        <f t="shared" si="28"/>
        <v>44</v>
      </c>
      <c r="Z283" s="155">
        <f t="shared" si="29"/>
        <v>44</v>
      </c>
    </row>
    <row r="284" spans="1:26" x14ac:dyDescent="0.3">
      <c r="A284" s="457" t="s">
        <v>979</v>
      </c>
      <c r="B284" s="457" t="s">
        <v>77</v>
      </c>
      <c r="C284" s="457" t="s">
        <v>1012</v>
      </c>
      <c r="D284" s="457">
        <v>37828100</v>
      </c>
      <c r="E284" s="458" t="s">
        <v>1013</v>
      </c>
      <c r="F284" s="457">
        <v>159352</v>
      </c>
      <c r="G284" s="617" t="s">
        <v>400</v>
      </c>
      <c r="H284" s="617" t="s">
        <v>1014</v>
      </c>
      <c r="I284" s="618" t="s">
        <v>1015</v>
      </c>
      <c r="J284" s="147">
        <v>2</v>
      </c>
      <c r="K284" s="138">
        <v>0</v>
      </c>
      <c r="L284" s="138">
        <v>3</v>
      </c>
      <c r="M284" s="138">
        <v>0</v>
      </c>
      <c r="N284" s="138">
        <v>0</v>
      </c>
      <c r="O284" s="138">
        <v>0</v>
      </c>
      <c r="P284" s="148">
        <v>0</v>
      </c>
      <c r="Q284" s="147">
        <v>0</v>
      </c>
      <c r="R284" s="138">
        <v>15</v>
      </c>
      <c r="S284" s="149">
        <v>0</v>
      </c>
      <c r="T284" s="150">
        <f t="shared" si="24"/>
        <v>100.5</v>
      </c>
      <c r="U284" s="151">
        <v>15.6</v>
      </c>
      <c r="V284" s="152">
        <f t="shared" si="25"/>
        <v>0</v>
      </c>
      <c r="W284" s="152">
        <v>30</v>
      </c>
      <c r="X284" s="153">
        <f t="shared" si="27"/>
        <v>0</v>
      </c>
      <c r="Y284" s="154">
        <f t="shared" si="28"/>
        <v>146.1</v>
      </c>
      <c r="Z284" s="155">
        <f t="shared" si="29"/>
        <v>146</v>
      </c>
    </row>
    <row r="285" spans="1:26" x14ac:dyDescent="0.3">
      <c r="A285" s="457" t="s">
        <v>979</v>
      </c>
      <c r="B285" s="457" t="s">
        <v>77</v>
      </c>
      <c r="C285" s="457" t="s">
        <v>1012</v>
      </c>
      <c r="D285" s="457">
        <v>37828100</v>
      </c>
      <c r="E285" s="458" t="s">
        <v>1013</v>
      </c>
      <c r="F285" s="457">
        <v>160521</v>
      </c>
      <c r="G285" s="617" t="s">
        <v>1016</v>
      </c>
      <c r="H285" s="617" t="s">
        <v>989</v>
      </c>
      <c r="I285" s="618" t="s">
        <v>1017</v>
      </c>
      <c r="J285" s="147">
        <v>4</v>
      </c>
      <c r="K285" s="138">
        <v>0</v>
      </c>
      <c r="L285" s="138">
        <v>5</v>
      </c>
      <c r="M285" s="138">
        <v>0</v>
      </c>
      <c r="N285" s="138">
        <v>0</v>
      </c>
      <c r="O285" s="138">
        <v>0</v>
      </c>
      <c r="P285" s="148">
        <v>0</v>
      </c>
      <c r="Q285" s="147">
        <v>0</v>
      </c>
      <c r="R285" s="138">
        <v>4</v>
      </c>
      <c r="S285" s="149">
        <v>1</v>
      </c>
      <c r="T285" s="150">
        <v>167.5</v>
      </c>
      <c r="U285" s="151">
        <v>0</v>
      </c>
      <c r="V285" s="152">
        <v>0</v>
      </c>
      <c r="W285" s="152">
        <v>8</v>
      </c>
      <c r="X285" s="153">
        <v>1.5</v>
      </c>
      <c r="Y285" s="154">
        <v>177</v>
      </c>
      <c r="Z285" s="155">
        <v>177</v>
      </c>
    </row>
    <row r="286" spans="1:26" x14ac:dyDescent="0.3">
      <c r="A286" s="457" t="s">
        <v>979</v>
      </c>
      <c r="B286" s="457" t="s">
        <v>77</v>
      </c>
      <c r="C286" s="457" t="s">
        <v>1012</v>
      </c>
      <c r="D286" s="457">
        <v>37828100</v>
      </c>
      <c r="E286" s="458" t="s">
        <v>1013</v>
      </c>
      <c r="F286" s="457">
        <v>160709</v>
      </c>
      <c r="G286" s="617" t="s">
        <v>1028</v>
      </c>
      <c r="H286" s="617" t="s">
        <v>1029</v>
      </c>
      <c r="I286" s="618" t="s">
        <v>1030</v>
      </c>
      <c r="J286" s="147">
        <v>2</v>
      </c>
      <c r="K286" s="138">
        <v>0</v>
      </c>
      <c r="L286" s="138">
        <v>2</v>
      </c>
      <c r="M286" s="138">
        <v>0</v>
      </c>
      <c r="N286" s="138">
        <v>0</v>
      </c>
      <c r="O286" s="138">
        <v>0</v>
      </c>
      <c r="P286" s="148">
        <v>0</v>
      </c>
      <c r="Q286" s="147">
        <v>0</v>
      </c>
      <c r="R286" s="138">
        <v>0</v>
      </c>
      <c r="S286" s="149">
        <v>1</v>
      </c>
      <c r="T286" s="150">
        <f t="shared" ref="T286:T324" si="30">$T$3*L286</f>
        <v>67</v>
      </c>
      <c r="U286" s="151">
        <v>28.6</v>
      </c>
      <c r="V286" s="152">
        <f t="shared" ref="V286:V324" si="31">$U$3*N286+$V$3*Q286</f>
        <v>0</v>
      </c>
      <c r="W286" s="152">
        <f t="shared" ref="W286:W324" si="32">$U$3*O286+$W$3*R286</f>
        <v>0</v>
      </c>
      <c r="X286" s="153">
        <f t="shared" ref="X286:X324" si="33">$X$3*P286+$V$3*S286</f>
        <v>1.5</v>
      </c>
      <c r="Y286" s="154">
        <f t="shared" ref="Y286:Y324" si="34">T286+U286+V286+W286+X286</f>
        <v>97.1</v>
      </c>
      <c r="Z286" s="155">
        <f t="shared" ref="Z286:Z350" si="35">ROUND(Y286,0)</f>
        <v>97</v>
      </c>
    </row>
    <row r="287" spans="1:26" x14ac:dyDescent="0.3">
      <c r="A287" s="457" t="s">
        <v>979</v>
      </c>
      <c r="B287" s="457" t="s">
        <v>77</v>
      </c>
      <c r="C287" s="457" t="s">
        <v>1012</v>
      </c>
      <c r="D287" s="457">
        <v>37828100</v>
      </c>
      <c r="E287" s="458" t="s">
        <v>1013</v>
      </c>
      <c r="F287" s="457">
        <v>160784</v>
      </c>
      <c r="G287" s="617" t="s">
        <v>1033</v>
      </c>
      <c r="H287" s="617" t="s">
        <v>773</v>
      </c>
      <c r="I287" s="618" t="s">
        <v>1034</v>
      </c>
      <c r="J287" s="147">
        <v>3</v>
      </c>
      <c r="K287" s="138">
        <v>0</v>
      </c>
      <c r="L287" s="622">
        <v>4</v>
      </c>
      <c r="M287" s="622">
        <v>0</v>
      </c>
      <c r="N287" s="623">
        <v>0</v>
      </c>
      <c r="O287" s="624">
        <v>0</v>
      </c>
      <c r="P287" s="625">
        <v>0</v>
      </c>
      <c r="Q287" s="626">
        <v>0</v>
      </c>
      <c r="R287" s="622">
        <v>4</v>
      </c>
      <c r="S287" s="627">
        <v>2</v>
      </c>
      <c r="T287" s="628">
        <v>134</v>
      </c>
      <c r="U287" s="629">
        <v>13.799999999999999</v>
      </c>
      <c r="V287" s="630">
        <v>0</v>
      </c>
      <c r="W287" s="630">
        <v>8</v>
      </c>
      <c r="X287" s="630">
        <v>3</v>
      </c>
      <c r="Y287" s="630">
        <v>158.80000000000001</v>
      </c>
      <c r="Z287" s="155">
        <f t="shared" si="35"/>
        <v>159</v>
      </c>
    </row>
    <row r="288" spans="1:26" x14ac:dyDescent="0.3">
      <c r="A288" s="457" t="s">
        <v>979</v>
      </c>
      <c r="B288" s="457" t="s">
        <v>77</v>
      </c>
      <c r="C288" s="457" t="s">
        <v>1012</v>
      </c>
      <c r="D288" s="457">
        <v>37828100</v>
      </c>
      <c r="E288" s="458" t="s">
        <v>1013</v>
      </c>
      <c r="F288" s="457">
        <v>160865</v>
      </c>
      <c r="G288" s="617" t="s">
        <v>569</v>
      </c>
      <c r="H288" s="617" t="s">
        <v>1035</v>
      </c>
      <c r="I288" s="618" t="s">
        <v>1036</v>
      </c>
      <c r="J288" s="147">
        <v>4</v>
      </c>
      <c r="K288" s="138">
        <v>0</v>
      </c>
      <c r="L288" s="138">
        <v>4</v>
      </c>
      <c r="M288" s="138">
        <v>0</v>
      </c>
      <c r="N288" s="138">
        <v>0</v>
      </c>
      <c r="O288" s="138">
        <v>0</v>
      </c>
      <c r="P288" s="148">
        <v>0</v>
      </c>
      <c r="Q288" s="147">
        <v>0</v>
      </c>
      <c r="R288" s="138">
        <v>15</v>
      </c>
      <c r="S288" s="149">
        <v>0</v>
      </c>
      <c r="T288" s="150">
        <v>134</v>
      </c>
      <c r="U288" s="151">
        <v>22.6</v>
      </c>
      <c r="V288" s="152">
        <v>0</v>
      </c>
      <c r="W288" s="152">
        <v>30</v>
      </c>
      <c r="X288" s="153">
        <v>0</v>
      </c>
      <c r="Y288" s="154">
        <v>186.6</v>
      </c>
      <c r="Z288" s="155">
        <v>187</v>
      </c>
    </row>
    <row r="289" spans="1:26" x14ac:dyDescent="0.3">
      <c r="A289" s="457" t="s">
        <v>979</v>
      </c>
      <c r="B289" s="457" t="s">
        <v>77</v>
      </c>
      <c r="C289" s="457" t="s">
        <v>1012</v>
      </c>
      <c r="D289" s="457">
        <v>37828100</v>
      </c>
      <c r="E289" s="458" t="s">
        <v>1013</v>
      </c>
      <c r="F289" s="457">
        <v>161136</v>
      </c>
      <c r="G289" s="617" t="s">
        <v>1040</v>
      </c>
      <c r="H289" s="617" t="s">
        <v>1041</v>
      </c>
      <c r="I289" s="618" t="s">
        <v>1042</v>
      </c>
      <c r="J289" s="147">
        <v>2</v>
      </c>
      <c r="K289" s="138">
        <v>0</v>
      </c>
      <c r="L289" s="138">
        <v>2</v>
      </c>
      <c r="M289" s="138">
        <v>0</v>
      </c>
      <c r="N289" s="138">
        <v>1</v>
      </c>
      <c r="O289" s="138">
        <v>0</v>
      </c>
      <c r="P289" s="148">
        <v>0</v>
      </c>
      <c r="Q289" s="147">
        <v>4</v>
      </c>
      <c r="R289" s="138">
        <v>0</v>
      </c>
      <c r="S289" s="149">
        <v>0</v>
      </c>
      <c r="T289" s="150">
        <v>67</v>
      </c>
      <c r="U289" s="151">
        <v>0</v>
      </c>
      <c r="V289" s="152">
        <v>19.5</v>
      </c>
      <c r="W289" s="152">
        <v>0</v>
      </c>
      <c r="X289" s="153">
        <v>0</v>
      </c>
      <c r="Y289" s="154">
        <v>86.5</v>
      </c>
      <c r="Z289" s="155">
        <v>87</v>
      </c>
    </row>
    <row r="290" spans="1:26" x14ac:dyDescent="0.3">
      <c r="A290" s="457" t="s">
        <v>979</v>
      </c>
      <c r="B290" s="457" t="s">
        <v>77</v>
      </c>
      <c r="C290" s="457" t="s">
        <v>1012</v>
      </c>
      <c r="D290" s="457">
        <v>37828100</v>
      </c>
      <c r="E290" s="458" t="s">
        <v>1013</v>
      </c>
      <c r="F290" s="457">
        <v>161471</v>
      </c>
      <c r="G290" s="631" t="s">
        <v>1043</v>
      </c>
      <c r="H290" s="617" t="s">
        <v>989</v>
      </c>
      <c r="I290" s="618" t="s">
        <v>1044</v>
      </c>
      <c r="J290" s="147">
        <v>5</v>
      </c>
      <c r="K290" s="138">
        <v>0</v>
      </c>
      <c r="L290" s="138">
        <v>5</v>
      </c>
      <c r="M290" s="138">
        <v>0</v>
      </c>
      <c r="N290" s="138">
        <v>0</v>
      </c>
      <c r="O290" s="138">
        <v>0</v>
      </c>
      <c r="P290" s="148">
        <v>0</v>
      </c>
      <c r="Q290" s="147">
        <v>0</v>
      </c>
      <c r="R290" s="138">
        <v>10</v>
      </c>
      <c r="S290" s="149">
        <v>0</v>
      </c>
      <c r="T290" s="150">
        <v>167.5</v>
      </c>
      <c r="U290" s="151">
        <v>20.2</v>
      </c>
      <c r="V290" s="152">
        <v>0</v>
      </c>
      <c r="W290" s="152">
        <v>20</v>
      </c>
      <c r="X290" s="153">
        <v>0</v>
      </c>
      <c r="Y290" s="154">
        <v>207.7</v>
      </c>
      <c r="Z290" s="155">
        <v>208</v>
      </c>
    </row>
    <row r="291" spans="1:26" x14ac:dyDescent="0.3">
      <c r="A291" s="457" t="s">
        <v>979</v>
      </c>
      <c r="B291" s="457" t="s">
        <v>77</v>
      </c>
      <c r="C291" s="457" t="s">
        <v>1012</v>
      </c>
      <c r="D291" s="457">
        <v>37828100</v>
      </c>
      <c r="E291" s="458" t="s">
        <v>1013</v>
      </c>
      <c r="F291" s="457">
        <v>161560</v>
      </c>
      <c r="G291" s="617" t="s">
        <v>1045</v>
      </c>
      <c r="H291" s="617" t="s">
        <v>995</v>
      </c>
      <c r="I291" s="618" t="s">
        <v>1046</v>
      </c>
      <c r="J291" s="147">
        <v>1</v>
      </c>
      <c r="K291" s="138">
        <v>0</v>
      </c>
      <c r="L291" s="138">
        <v>1</v>
      </c>
      <c r="M291" s="138">
        <v>0</v>
      </c>
      <c r="N291" s="138">
        <v>0</v>
      </c>
      <c r="O291" s="138">
        <v>0</v>
      </c>
      <c r="P291" s="148">
        <v>0</v>
      </c>
      <c r="Q291" s="147">
        <v>0</v>
      </c>
      <c r="R291" s="138">
        <v>1</v>
      </c>
      <c r="S291" s="149">
        <v>0</v>
      </c>
      <c r="T291" s="150">
        <v>33.5</v>
      </c>
      <c r="U291" s="151">
        <v>17.100000000000001</v>
      </c>
      <c r="V291" s="152">
        <v>0</v>
      </c>
      <c r="W291" s="152">
        <v>2</v>
      </c>
      <c r="X291" s="153">
        <v>0</v>
      </c>
      <c r="Y291" s="154">
        <v>52.6</v>
      </c>
      <c r="Z291" s="155">
        <v>53</v>
      </c>
    </row>
    <row r="292" spans="1:26" x14ac:dyDescent="0.3">
      <c r="A292" s="457" t="s">
        <v>979</v>
      </c>
      <c r="B292" s="457" t="s">
        <v>77</v>
      </c>
      <c r="C292" s="457" t="s">
        <v>1012</v>
      </c>
      <c r="D292" s="457">
        <v>37828100</v>
      </c>
      <c r="E292" s="458" t="s">
        <v>1013</v>
      </c>
      <c r="F292" s="457">
        <v>161632</v>
      </c>
      <c r="G292" s="617" t="s">
        <v>564</v>
      </c>
      <c r="H292" s="617" t="s">
        <v>1047</v>
      </c>
      <c r="I292" s="618" t="s">
        <v>1048</v>
      </c>
      <c r="J292" s="147">
        <v>3</v>
      </c>
      <c r="K292" s="138">
        <v>0</v>
      </c>
      <c r="L292" s="138">
        <v>4</v>
      </c>
      <c r="M292" s="138">
        <v>0</v>
      </c>
      <c r="N292" s="138">
        <v>0</v>
      </c>
      <c r="O292" s="138">
        <v>0</v>
      </c>
      <c r="P292" s="148">
        <v>0</v>
      </c>
      <c r="Q292" s="147">
        <v>0</v>
      </c>
      <c r="R292" s="138">
        <v>6</v>
      </c>
      <c r="S292" s="149">
        <v>3</v>
      </c>
      <c r="T292" s="150">
        <v>134</v>
      </c>
      <c r="U292" s="151">
        <v>31.8</v>
      </c>
      <c r="V292" s="152">
        <v>0</v>
      </c>
      <c r="W292" s="152">
        <v>12</v>
      </c>
      <c r="X292" s="153">
        <v>4.5</v>
      </c>
      <c r="Y292" s="154">
        <v>182.3</v>
      </c>
      <c r="Z292" s="155">
        <v>182</v>
      </c>
    </row>
    <row r="293" spans="1:26" x14ac:dyDescent="0.3">
      <c r="A293" s="457" t="s">
        <v>979</v>
      </c>
      <c r="B293" s="457" t="s">
        <v>77</v>
      </c>
      <c r="C293" s="457" t="s">
        <v>1012</v>
      </c>
      <c r="D293" s="457">
        <v>37828100</v>
      </c>
      <c r="E293" s="458" t="s">
        <v>1013</v>
      </c>
      <c r="F293" s="457">
        <v>162027</v>
      </c>
      <c r="G293" s="617" t="s">
        <v>126</v>
      </c>
      <c r="H293" s="617" t="s">
        <v>989</v>
      </c>
      <c r="I293" s="618" t="s">
        <v>1049</v>
      </c>
      <c r="J293" s="147">
        <v>3</v>
      </c>
      <c r="K293" s="138">
        <v>0</v>
      </c>
      <c r="L293" s="138">
        <v>4</v>
      </c>
      <c r="M293" s="138">
        <v>0</v>
      </c>
      <c r="N293" s="138">
        <v>0</v>
      </c>
      <c r="O293" s="138">
        <v>0</v>
      </c>
      <c r="P293" s="148">
        <v>0</v>
      </c>
      <c r="Q293" s="147">
        <v>0</v>
      </c>
      <c r="R293" s="138">
        <v>7</v>
      </c>
      <c r="S293" s="149">
        <v>0</v>
      </c>
      <c r="T293" s="150">
        <f t="shared" si="30"/>
        <v>134</v>
      </c>
      <c r="U293" s="151">
        <v>0</v>
      </c>
      <c r="V293" s="152">
        <f t="shared" si="31"/>
        <v>0</v>
      </c>
      <c r="W293" s="152">
        <f t="shared" si="32"/>
        <v>14</v>
      </c>
      <c r="X293" s="153">
        <f t="shared" si="33"/>
        <v>0</v>
      </c>
      <c r="Y293" s="154">
        <f t="shared" si="34"/>
        <v>148</v>
      </c>
      <c r="Z293" s="155">
        <f t="shared" si="35"/>
        <v>148</v>
      </c>
    </row>
    <row r="294" spans="1:26" x14ac:dyDescent="0.3">
      <c r="A294" s="457" t="s">
        <v>979</v>
      </c>
      <c r="B294" s="457" t="s">
        <v>77</v>
      </c>
      <c r="C294" s="457" t="s">
        <v>1012</v>
      </c>
      <c r="D294" s="457">
        <v>37828100</v>
      </c>
      <c r="E294" s="458" t="s">
        <v>1013</v>
      </c>
      <c r="F294" s="457">
        <v>162035</v>
      </c>
      <c r="G294" s="617" t="s">
        <v>156</v>
      </c>
      <c r="H294" s="617" t="s">
        <v>1022</v>
      </c>
      <c r="I294" s="618" t="s">
        <v>1050</v>
      </c>
      <c r="J294" s="147">
        <v>3</v>
      </c>
      <c r="K294" s="138">
        <v>0</v>
      </c>
      <c r="L294" s="138">
        <v>3</v>
      </c>
      <c r="M294" s="138">
        <v>0</v>
      </c>
      <c r="N294" s="138">
        <v>0</v>
      </c>
      <c r="O294" s="138">
        <v>0</v>
      </c>
      <c r="P294" s="148">
        <v>0</v>
      </c>
      <c r="Q294" s="147"/>
      <c r="R294" s="138">
        <v>7</v>
      </c>
      <c r="S294" s="149">
        <v>1</v>
      </c>
      <c r="T294" s="150">
        <v>100.5</v>
      </c>
      <c r="U294" s="151">
        <v>17.5</v>
      </c>
      <c r="V294" s="152">
        <v>0</v>
      </c>
      <c r="W294" s="152">
        <v>14</v>
      </c>
      <c r="X294" s="153">
        <v>1.5</v>
      </c>
      <c r="Y294" s="154">
        <v>133.5</v>
      </c>
      <c r="Z294" s="155">
        <v>134</v>
      </c>
    </row>
    <row r="295" spans="1:26" x14ac:dyDescent="0.3">
      <c r="A295" s="457" t="s">
        <v>979</v>
      </c>
      <c r="B295" s="457" t="s">
        <v>77</v>
      </c>
      <c r="C295" s="457" t="s">
        <v>1012</v>
      </c>
      <c r="D295" s="457">
        <v>37828100</v>
      </c>
      <c r="E295" s="458" t="s">
        <v>1013</v>
      </c>
      <c r="F295" s="457">
        <v>162060</v>
      </c>
      <c r="G295" s="617" t="s">
        <v>126</v>
      </c>
      <c r="H295" s="617" t="s">
        <v>995</v>
      </c>
      <c r="I295" s="618" t="s">
        <v>1051</v>
      </c>
      <c r="J295" s="147">
        <v>1</v>
      </c>
      <c r="K295" s="138">
        <v>0</v>
      </c>
      <c r="L295" s="138">
        <v>1</v>
      </c>
      <c r="M295" s="138">
        <v>0</v>
      </c>
      <c r="N295" s="138">
        <v>0</v>
      </c>
      <c r="O295" s="138">
        <v>0</v>
      </c>
      <c r="P295" s="148">
        <v>0</v>
      </c>
      <c r="Q295" s="147">
        <v>0</v>
      </c>
      <c r="R295" s="138">
        <v>2</v>
      </c>
      <c r="S295" s="149">
        <v>0</v>
      </c>
      <c r="T295" s="150">
        <v>33.5</v>
      </c>
      <c r="U295" s="151">
        <v>0</v>
      </c>
      <c r="V295" s="152">
        <v>0</v>
      </c>
      <c r="W295" s="152">
        <v>4</v>
      </c>
      <c r="X295" s="153">
        <v>0</v>
      </c>
      <c r="Y295" s="154">
        <v>37.5</v>
      </c>
      <c r="Z295" s="155">
        <f t="shared" si="35"/>
        <v>38</v>
      </c>
    </row>
    <row r="296" spans="1:26" x14ac:dyDescent="0.3">
      <c r="A296" s="457" t="s">
        <v>979</v>
      </c>
      <c r="B296" s="457" t="s">
        <v>77</v>
      </c>
      <c r="C296" s="457" t="s">
        <v>1012</v>
      </c>
      <c r="D296" s="457">
        <v>37828100</v>
      </c>
      <c r="E296" s="458" t="s">
        <v>1013</v>
      </c>
      <c r="F296" s="457">
        <v>162108</v>
      </c>
      <c r="G296" s="617" t="s">
        <v>393</v>
      </c>
      <c r="H296" s="617" t="s">
        <v>773</v>
      </c>
      <c r="I296" s="618" t="s">
        <v>1052</v>
      </c>
      <c r="J296" s="147">
        <v>4</v>
      </c>
      <c r="K296" s="138">
        <v>0</v>
      </c>
      <c r="L296" s="138">
        <v>0</v>
      </c>
      <c r="M296" s="138">
        <v>0</v>
      </c>
      <c r="N296" s="138">
        <v>0</v>
      </c>
      <c r="O296" s="138">
        <v>0</v>
      </c>
      <c r="P296" s="148">
        <v>0</v>
      </c>
      <c r="Q296" s="147">
        <v>0</v>
      </c>
      <c r="R296" s="138">
        <v>20</v>
      </c>
      <c r="S296" s="149">
        <v>8</v>
      </c>
      <c r="T296" s="150">
        <v>134</v>
      </c>
      <c r="U296" s="151">
        <v>0</v>
      </c>
      <c r="V296" s="152">
        <v>0</v>
      </c>
      <c r="W296" s="152">
        <v>40</v>
      </c>
      <c r="X296" s="153">
        <v>12</v>
      </c>
      <c r="Y296" s="154">
        <v>186</v>
      </c>
      <c r="Z296" s="155">
        <v>186</v>
      </c>
    </row>
    <row r="297" spans="1:26" x14ac:dyDescent="0.3">
      <c r="A297" s="457" t="s">
        <v>979</v>
      </c>
      <c r="B297" s="457" t="s">
        <v>77</v>
      </c>
      <c r="C297" s="457" t="s">
        <v>1012</v>
      </c>
      <c r="D297" s="457">
        <v>37828100</v>
      </c>
      <c r="E297" s="458" t="s">
        <v>1013</v>
      </c>
      <c r="F297" s="457">
        <v>162710</v>
      </c>
      <c r="G297" s="617" t="s">
        <v>877</v>
      </c>
      <c r="H297" s="617" t="s">
        <v>1019</v>
      </c>
      <c r="I297" s="618" t="s">
        <v>1053</v>
      </c>
      <c r="J297" s="147">
        <v>4</v>
      </c>
      <c r="K297" s="138">
        <v>0</v>
      </c>
      <c r="L297" s="632">
        <v>6</v>
      </c>
      <c r="M297" s="632">
        <v>0</v>
      </c>
      <c r="N297" s="632">
        <v>0</v>
      </c>
      <c r="O297" s="632">
        <v>0</v>
      </c>
      <c r="P297" s="633">
        <v>0</v>
      </c>
      <c r="Q297" s="634">
        <v>0</v>
      </c>
      <c r="R297" s="632">
        <v>14</v>
      </c>
      <c r="S297" s="635">
        <v>13</v>
      </c>
      <c r="T297" s="636">
        <v>201</v>
      </c>
      <c r="U297" s="637">
        <v>0</v>
      </c>
      <c r="V297" s="638">
        <v>0</v>
      </c>
      <c r="W297" s="638">
        <v>28</v>
      </c>
      <c r="X297" s="638">
        <v>19.5</v>
      </c>
      <c r="Y297" s="638">
        <v>248.5</v>
      </c>
      <c r="Z297" s="155">
        <f t="shared" si="35"/>
        <v>249</v>
      </c>
    </row>
    <row r="298" spans="1:26" x14ac:dyDescent="0.3">
      <c r="A298" s="457" t="s">
        <v>979</v>
      </c>
      <c r="B298" s="457" t="s">
        <v>77</v>
      </c>
      <c r="C298" s="457" t="s">
        <v>1012</v>
      </c>
      <c r="D298" s="457">
        <v>37828100</v>
      </c>
      <c r="E298" s="458" t="s">
        <v>1013</v>
      </c>
      <c r="F298" s="457">
        <v>162809</v>
      </c>
      <c r="G298" s="617" t="s">
        <v>1054</v>
      </c>
      <c r="H298" s="617" t="s">
        <v>995</v>
      </c>
      <c r="I298" s="618" t="s">
        <v>1055</v>
      </c>
      <c r="J298" s="147">
        <v>2</v>
      </c>
      <c r="K298" s="138">
        <v>0</v>
      </c>
      <c r="L298" s="138">
        <v>3</v>
      </c>
      <c r="M298" s="138">
        <v>0</v>
      </c>
      <c r="N298" s="138">
        <v>0</v>
      </c>
      <c r="O298" s="138">
        <v>0</v>
      </c>
      <c r="P298" s="148">
        <v>0</v>
      </c>
      <c r="Q298" s="147">
        <v>0</v>
      </c>
      <c r="R298" s="138">
        <v>2</v>
      </c>
      <c r="S298" s="149">
        <v>0</v>
      </c>
      <c r="T298" s="150">
        <v>100.5</v>
      </c>
      <c r="U298" s="151">
        <v>133.41</v>
      </c>
      <c r="V298" s="152">
        <v>0</v>
      </c>
      <c r="W298" s="152">
        <v>4</v>
      </c>
      <c r="X298" s="153">
        <v>0</v>
      </c>
      <c r="Y298" s="154">
        <v>237.91</v>
      </c>
      <c r="Z298" s="155">
        <f t="shared" si="35"/>
        <v>238</v>
      </c>
    </row>
    <row r="299" spans="1:26" x14ac:dyDescent="0.3">
      <c r="A299" s="457" t="s">
        <v>979</v>
      </c>
      <c r="B299" s="457" t="s">
        <v>77</v>
      </c>
      <c r="C299" s="457" t="s">
        <v>1012</v>
      </c>
      <c r="D299" s="457">
        <v>37828100</v>
      </c>
      <c r="E299" s="458" t="s">
        <v>1013</v>
      </c>
      <c r="F299" s="457">
        <v>215589</v>
      </c>
      <c r="G299" s="617" t="s">
        <v>141</v>
      </c>
      <c r="H299" s="617" t="s">
        <v>1035</v>
      </c>
      <c r="I299" s="618" t="s">
        <v>1056</v>
      </c>
      <c r="J299" s="147">
        <v>4</v>
      </c>
      <c r="K299" s="138">
        <v>0</v>
      </c>
      <c r="L299" s="138">
        <v>5</v>
      </c>
      <c r="M299" s="138">
        <v>0</v>
      </c>
      <c r="N299" s="138">
        <v>0</v>
      </c>
      <c r="O299" s="138">
        <v>0</v>
      </c>
      <c r="P299" s="148">
        <v>0</v>
      </c>
      <c r="Q299" s="147">
        <v>0</v>
      </c>
      <c r="R299" s="138">
        <v>12</v>
      </c>
      <c r="S299" s="149">
        <v>7</v>
      </c>
      <c r="T299" s="150">
        <v>167.5</v>
      </c>
      <c r="U299" s="151">
        <v>33.200000000000003</v>
      </c>
      <c r="V299" s="152">
        <v>0</v>
      </c>
      <c r="W299" s="152">
        <v>24</v>
      </c>
      <c r="X299" s="153">
        <v>10.5</v>
      </c>
      <c r="Y299" s="154">
        <v>235.2</v>
      </c>
      <c r="Z299" s="155">
        <v>235</v>
      </c>
    </row>
    <row r="300" spans="1:26" x14ac:dyDescent="0.3">
      <c r="A300" s="457" t="s">
        <v>979</v>
      </c>
      <c r="B300" s="457" t="s">
        <v>77</v>
      </c>
      <c r="C300" s="457" t="s">
        <v>1012</v>
      </c>
      <c r="D300" s="457">
        <v>37828100</v>
      </c>
      <c r="E300" s="458" t="s">
        <v>1013</v>
      </c>
      <c r="F300" s="457">
        <v>607029</v>
      </c>
      <c r="G300" s="617" t="s">
        <v>97</v>
      </c>
      <c r="H300" s="617" t="s">
        <v>995</v>
      </c>
      <c r="I300" s="618" t="s">
        <v>1059</v>
      </c>
      <c r="J300" s="147">
        <v>1</v>
      </c>
      <c r="K300" s="138">
        <v>0</v>
      </c>
      <c r="L300" s="138">
        <v>3</v>
      </c>
      <c r="M300" s="138">
        <v>0</v>
      </c>
      <c r="N300" s="138">
        <v>0</v>
      </c>
      <c r="O300" s="138">
        <v>0</v>
      </c>
      <c r="P300" s="148">
        <v>0</v>
      </c>
      <c r="Q300" s="147">
        <v>0</v>
      </c>
      <c r="R300" s="138">
        <v>4</v>
      </c>
      <c r="S300" s="149">
        <v>16</v>
      </c>
      <c r="T300" s="150">
        <v>100.5</v>
      </c>
      <c r="U300" s="151">
        <v>209.64</v>
      </c>
      <c r="V300" s="152">
        <v>0</v>
      </c>
      <c r="W300" s="152">
        <v>8</v>
      </c>
      <c r="X300" s="153">
        <v>24</v>
      </c>
      <c r="Y300" s="154">
        <v>342.14</v>
      </c>
      <c r="Z300" s="155">
        <v>342</v>
      </c>
    </row>
    <row r="301" spans="1:26" x14ac:dyDescent="0.3">
      <c r="A301" s="457" t="s">
        <v>979</v>
      </c>
      <c r="B301" s="457" t="s">
        <v>77</v>
      </c>
      <c r="C301" s="457" t="s">
        <v>1012</v>
      </c>
      <c r="D301" s="457">
        <v>37828100</v>
      </c>
      <c r="E301" s="458" t="s">
        <v>1013</v>
      </c>
      <c r="F301" s="457">
        <v>607053</v>
      </c>
      <c r="G301" s="617" t="s">
        <v>97</v>
      </c>
      <c r="H301" s="617" t="s">
        <v>989</v>
      </c>
      <c r="I301" s="618" t="s">
        <v>1060</v>
      </c>
      <c r="J301" s="147">
        <v>7</v>
      </c>
      <c r="K301" s="138">
        <v>0</v>
      </c>
      <c r="L301" s="138">
        <v>8</v>
      </c>
      <c r="M301" s="138">
        <v>0</v>
      </c>
      <c r="N301" s="138">
        <v>0</v>
      </c>
      <c r="O301" s="138">
        <v>0</v>
      </c>
      <c r="P301" s="148">
        <v>0</v>
      </c>
      <c r="Q301" s="147">
        <v>0</v>
      </c>
      <c r="R301" s="138">
        <v>16</v>
      </c>
      <c r="S301" s="149">
        <v>14</v>
      </c>
      <c r="T301" s="150">
        <v>0</v>
      </c>
      <c r="U301" s="151">
        <v>248.99</v>
      </c>
      <c r="V301" s="152">
        <v>0</v>
      </c>
      <c r="W301" s="152">
        <v>32</v>
      </c>
      <c r="X301" s="153">
        <v>21</v>
      </c>
      <c r="Y301" s="154">
        <v>301.99</v>
      </c>
      <c r="Z301" s="155">
        <v>302</v>
      </c>
    </row>
    <row r="302" spans="1:26" x14ac:dyDescent="0.3">
      <c r="A302" s="457" t="s">
        <v>979</v>
      </c>
      <c r="B302" s="457" t="s">
        <v>77</v>
      </c>
      <c r="C302" s="457" t="s">
        <v>1012</v>
      </c>
      <c r="D302" s="457">
        <v>37828100</v>
      </c>
      <c r="E302" s="458" t="s">
        <v>1013</v>
      </c>
      <c r="F302" s="457">
        <v>893307</v>
      </c>
      <c r="G302" s="617" t="s">
        <v>112</v>
      </c>
      <c r="H302" s="617" t="s">
        <v>995</v>
      </c>
      <c r="I302" s="618" t="s">
        <v>1063</v>
      </c>
      <c r="J302" s="147">
        <v>2</v>
      </c>
      <c r="K302" s="138">
        <v>0</v>
      </c>
      <c r="L302" s="639">
        <v>3</v>
      </c>
      <c r="M302" s="639">
        <v>0</v>
      </c>
      <c r="N302" s="640">
        <v>0</v>
      </c>
      <c r="O302" s="640">
        <v>0</v>
      </c>
      <c r="P302" s="641">
        <v>0</v>
      </c>
      <c r="Q302" s="642">
        <v>0</v>
      </c>
      <c r="R302" s="643">
        <v>6</v>
      </c>
      <c r="S302" s="644">
        <v>5</v>
      </c>
      <c r="T302" s="645">
        <v>100.5</v>
      </c>
      <c r="U302" s="646">
        <v>24.900000000000002</v>
      </c>
      <c r="V302" s="647">
        <v>0</v>
      </c>
      <c r="W302" s="647">
        <v>12</v>
      </c>
      <c r="X302" s="647">
        <v>7.5</v>
      </c>
      <c r="Y302" s="647">
        <v>144.89999999999998</v>
      </c>
      <c r="Z302" s="155">
        <f t="shared" si="35"/>
        <v>145</v>
      </c>
    </row>
    <row r="303" spans="1:26" x14ac:dyDescent="0.3">
      <c r="A303" s="457" t="s">
        <v>979</v>
      </c>
      <c r="B303" s="457" t="s">
        <v>77</v>
      </c>
      <c r="C303" s="457" t="s">
        <v>1012</v>
      </c>
      <c r="D303" s="457">
        <v>37828100</v>
      </c>
      <c r="E303" s="458" t="s">
        <v>1013</v>
      </c>
      <c r="F303" s="457">
        <v>17055431</v>
      </c>
      <c r="G303" s="648" t="s">
        <v>118</v>
      </c>
      <c r="H303" s="648" t="s">
        <v>989</v>
      </c>
      <c r="I303" s="649" t="s">
        <v>1066</v>
      </c>
      <c r="J303" s="650">
        <v>7</v>
      </c>
      <c r="K303" s="651">
        <v>0</v>
      </c>
      <c r="L303" s="651">
        <v>8</v>
      </c>
      <c r="M303" s="651">
        <v>0</v>
      </c>
      <c r="N303" s="651">
        <v>0</v>
      </c>
      <c r="O303" s="651">
        <v>0</v>
      </c>
      <c r="P303" s="652">
        <v>0</v>
      </c>
      <c r="Q303" s="650">
        <v>19</v>
      </c>
      <c r="R303" s="651">
        <v>0</v>
      </c>
      <c r="S303" s="653">
        <v>0</v>
      </c>
      <c r="T303" s="654">
        <v>268</v>
      </c>
      <c r="U303" s="655"/>
      <c r="V303" s="656">
        <v>0</v>
      </c>
      <c r="W303" s="656">
        <v>22</v>
      </c>
      <c r="X303" s="657">
        <v>13.5</v>
      </c>
      <c r="Y303" s="658">
        <v>303.5</v>
      </c>
      <c r="Z303" s="659">
        <v>304</v>
      </c>
    </row>
    <row r="304" spans="1:26" x14ac:dyDescent="0.3">
      <c r="A304" s="457" t="s">
        <v>979</v>
      </c>
      <c r="B304" s="457" t="s">
        <v>77</v>
      </c>
      <c r="C304" s="457" t="s">
        <v>1012</v>
      </c>
      <c r="D304" s="457">
        <v>37828100</v>
      </c>
      <c r="E304" s="458" t="s">
        <v>1013</v>
      </c>
      <c r="F304" s="457">
        <v>17059887</v>
      </c>
      <c r="G304" s="617" t="s">
        <v>1069</v>
      </c>
      <c r="H304" s="617" t="s">
        <v>989</v>
      </c>
      <c r="I304" s="618" t="s">
        <v>1070</v>
      </c>
      <c r="J304" s="147">
        <v>4</v>
      </c>
      <c r="K304" s="138">
        <v>0</v>
      </c>
      <c r="L304" s="138">
        <v>7</v>
      </c>
      <c r="M304" s="138">
        <v>0</v>
      </c>
      <c r="N304" s="138">
        <v>0</v>
      </c>
      <c r="O304" s="138">
        <v>0</v>
      </c>
      <c r="P304" s="148">
        <v>0</v>
      </c>
      <c r="Q304" s="147">
        <v>0</v>
      </c>
      <c r="R304" s="138">
        <v>24</v>
      </c>
      <c r="S304" s="149">
        <v>19</v>
      </c>
      <c r="T304" s="150">
        <v>234.5</v>
      </c>
      <c r="U304" s="151">
        <v>63.9</v>
      </c>
      <c r="V304" s="152">
        <v>0</v>
      </c>
      <c r="W304" s="152">
        <v>48</v>
      </c>
      <c r="X304" s="153">
        <v>28.5</v>
      </c>
      <c r="Y304" s="154">
        <v>374.9</v>
      </c>
      <c r="Z304" s="155">
        <v>375</v>
      </c>
    </row>
    <row r="305" spans="1:26" x14ac:dyDescent="0.3">
      <c r="A305" s="457" t="s">
        <v>979</v>
      </c>
      <c r="B305" s="457" t="s">
        <v>77</v>
      </c>
      <c r="C305" s="457" t="s">
        <v>1012</v>
      </c>
      <c r="D305" s="457">
        <v>37828100</v>
      </c>
      <c r="E305" s="458" t="s">
        <v>1013</v>
      </c>
      <c r="F305" s="457">
        <v>37890069</v>
      </c>
      <c r="G305" s="617" t="s">
        <v>1064</v>
      </c>
      <c r="H305" s="617" t="s">
        <v>1024</v>
      </c>
      <c r="I305" s="618" t="s">
        <v>1072</v>
      </c>
      <c r="J305" s="147">
        <v>7</v>
      </c>
      <c r="K305" s="138">
        <v>0</v>
      </c>
      <c r="L305" s="138">
        <v>7</v>
      </c>
      <c r="M305" s="138">
        <v>0</v>
      </c>
      <c r="N305" s="138">
        <v>0</v>
      </c>
      <c r="O305" s="138">
        <v>0</v>
      </c>
      <c r="P305" s="148">
        <v>0</v>
      </c>
      <c r="Q305" s="147">
        <v>0</v>
      </c>
      <c r="R305" s="138">
        <v>10</v>
      </c>
      <c r="S305" s="149">
        <v>0</v>
      </c>
      <c r="T305" s="150">
        <v>234.5</v>
      </c>
      <c r="U305" s="151">
        <v>561.6</v>
      </c>
      <c r="V305" s="152">
        <v>0</v>
      </c>
      <c r="W305" s="152">
        <v>20</v>
      </c>
      <c r="X305" s="153">
        <v>0</v>
      </c>
      <c r="Y305" s="154">
        <v>816.1</v>
      </c>
      <c r="Z305" s="155">
        <v>816</v>
      </c>
    </row>
    <row r="306" spans="1:26" x14ac:dyDescent="0.3">
      <c r="A306" s="457" t="s">
        <v>979</v>
      </c>
      <c r="B306" s="457" t="s">
        <v>77</v>
      </c>
      <c r="C306" s="457" t="s">
        <v>1012</v>
      </c>
      <c r="D306" s="457">
        <v>37828100</v>
      </c>
      <c r="E306" s="458" t="s">
        <v>1013</v>
      </c>
      <c r="F306" s="457">
        <v>37890085</v>
      </c>
      <c r="G306" s="617" t="s">
        <v>400</v>
      </c>
      <c r="H306" s="617" t="s">
        <v>1038</v>
      </c>
      <c r="I306" s="618" t="s">
        <v>1073</v>
      </c>
      <c r="J306" s="147">
        <v>5</v>
      </c>
      <c r="K306" s="138">
        <v>0</v>
      </c>
      <c r="L306" s="660">
        <v>7</v>
      </c>
      <c r="M306" s="660">
        <v>0</v>
      </c>
      <c r="N306" s="661">
        <v>0</v>
      </c>
      <c r="O306" s="661">
        <v>0</v>
      </c>
      <c r="P306" s="662">
        <v>0</v>
      </c>
      <c r="Q306" s="663">
        <v>3</v>
      </c>
      <c r="R306" s="660">
        <v>15</v>
      </c>
      <c r="S306" s="664">
        <v>0</v>
      </c>
      <c r="T306" s="665">
        <v>234.5</v>
      </c>
      <c r="U306" s="666">
        <v>16.600000000000001</v>
      </c>
      <c r="V306" s="667">
        <v>4.5</v>
      </c>
      <c r="W306" s="667">
        <v>30</v>
      </c>
      <c r="X306" s="667">
        <v>0</v>
      </c>
      <c r="Y306" s="667">
        <v>285.60000000000002</v>
      </c>
      <c r="Z306" s="155">
        <f t="shared" si="35"/>
        <v>286</v>
      </c>
    </row>
    <row r="307" spans="1:26" x14ac:dyDescent="0.3">
      <c r="A307" s="457" t="s">
        <v>979</v>
      </c>
      <c r="B307" s="457" t="s">
        <v>77</v>
      </c>
      <c r="C307" s="457" t="s">
        <v>1012</v>
      </c>
      <c r="D307" s="457">
        <v>37828100</v>
      </c>
      <c r="E307" s="458" t="s">
        <v>1013</v>
      </c>
      <c r="F307" s="457">
        <v>37890115</v>
      </c>
      <c r="G307" s="617" t="s">
        <v>104</v>
      </c>
      <c r="H307" s="617" t="s">
        <v>1035</v>
      </c>
      <c r="I307" s="618" t="s">
        <v>1074</v>
      </c>
      <c r="J307" s="147">
        <v>6</v>
      </c>
      <c r="K307" s="138">
        <v>0</v>
      </c>
      <c r="L307" s="138">
        <v>8</v>
      </c>
      <c r="M307" s="138"/>
      <c r="N307" s="138">
        <v>0</v>
      </c>
      <c r="O307" s="138">
        <v>0</v>
      </c>
      <c r="P307" s="148">
        <v>0</v>
      </c>
      <c r="Q307" s="147">
        <v>0</v>
      </c>
      <c r="R307" s="138">
        <v>12</v>
      </c>
      <c r="S307" s="149">
        <v>7</v>
      </c>
      <c r="T307" s="150">
        <v>268</v>
      </c>
      <c r="U307" s="151">
        <v>25.8</v>
      </c>
      <c r="V307" s="152">
        <v>0</v>
      </c>
      <c r="W307" s="152">
        <v>24</v>
      </c>
      <c r="X307" s="153">
        <v>10.5</v>
      </c>
      <c r="Y307" s="154">
        <v>328.3</v>
      </c>
      <c r="Z307" s="155">
        <v>328</v>
      </c>
    </row>
    <row r="308" spans="1:26" x14ac:dyDescent="0.3">
      <c r="A308" s="457" t="s">
        <v>979</v>
      </c>
      <c r="B308" s="457" t="s">
        <v>77</v>
      </c>
      <c r="C308" s="457" t="s">
        <v>1012</v>
      </c>
      <c r="D308" s="457">
        <v>37828100</v>
      </c>
      <c r="E308" s="458" t="s">
        <v>1013</v>
      </c>
      <c r="F308" s="457">
        <v>37890182</v>
      </c>
      <c r="G308" s="617" t="s">
        <v>564</v>
      </c>
      <c r="H308" s="617" t="s">
        <v>1041</v>
      </c>
      <c r="I308" s="618" t="s">
        <v>1075</v>
      </c>
      <c r="J308" s="147">
        <v>3</v>
      </c>
      <c r="K308" s="138">
        <v>0</v>
      </c>
      <c r="L308" s="138">
        <v>4</v>
      </c>
      <c r="M308" s="138">
        <v>0</v>
      </c>
      <c r="N308" s="138">
        <v>0</v>
      </c>
      <c r="O308" s="138">
        <v>0</v>
      </c>
      <c r="P308" s="148">
        <v>0</v>
      </c>
      <c r="Q308" s="147">
        <v>2</v>
      </c>
      <c r="R308" s="138">
        <v>7</v>
      </c>
      <c r="S308" s="149">
        <v>3</v>
      </c>
      <c r="T308" s="150">
        <f t="shared" si="30"/>
        <v>134</v>
      </c>
      <c r="U308" s="151">
        <v>21.4</v>
      </c>
      <c r="V308" s="152">
        <f t="shared" si="31"/>
        <v>3</v>
      </c>
      <c r="W308" s="152">
        <f t="shared" si="32"/>
        <v>14</v>
      </c>
      <c r="X308" s="153">
        <f t="shared" si="33"/>
        <v>4.5</v>
      </c>
      <c r="Y308" s="154">
        <f t="shared" si="34"/>
        <v>176.9</v>
      </c>
      <c r="Z308" s="155">
        <f t="shared" si="35"/>
        <v>177</v>
      </c>
    </row>
    <row r="309" spans="1:26" x14ac:dyDescent="0.3">
      <c r="A309" s="457" t="s">
        <v>979</v>
      </c>
      <c r="B309" s="457" t="s">
        <v>77</v>
      </c>
      <c r="C309" s="457" t="s">
        <v>1012</v>
      </c>
      <c r="D309" s="457">
        <v>37828100</v>
      </c>
      <c r="E309" s="458" t="s">
        <v>1013</v>
      </c>
      <c r="F309" s="457">
        <v>37890221</v>
      </c>
      <c r="G309" s="617" t="s">
        <v>1076</v>
      </c>
      <c r="H309" s="617" t="s">
        <v>995</v>
      </c>
      <c r="I309" s="618" t="s">
        <v>1077</v>
      </c>
      <c r="J309" s="147">
        <v>1</v>
      </c>
      <c r="K309" s="138">
        <v>0</v>
      </c>
      <c r="L309" s="138">
        <v>1</v>
      </c>
      <c r="M309" s="138">
        <v>0</v>
      </c>
      <c r="N309" s="138">
        <v>0</v>
      </c>
      <c r="O309" s="138">
        <v>0</v>
      </c>
      <c r="P309" s="148">
        <v>0</v>
      </c>
      <c r="Q309" s="147">
        <v>0</v>
      </c>
      <c r="R309" s="138">
        <v>5</v>
      </c>
      <c r="S309" s="149">
        <v>0</v>
      </c>
      <c r="T309" s="150">
        <v>33.5</v>
      </c>
      <c r="U309" s="151">
        <v>0</v>
      </c>
      <c r="V309" s="152">
        <v>0</v>
      </c>
      <c r="W309" s="152">
        <v>10</v>
      </c>
      <c r="X309" s="153">
        <v>0</v>
      </c>
      <c r="Y309" s="154">
        <v>43.5</v>
      </c>
      <c r="Z309" s="155">
        <v>44</v>
      </c>
    </row>
    <row r="310" spans="1:26" x14ac:dyDescent="0.3">
      <c r="A310" s="457" t="s">
        <v>979</v>
      </c>
      <c r="B310" s="457" t="s">
        <v>77</v>
      </c>
      <c r="C310" s="457" t="s">
        <v>1012</v>
      </c>
      <c r="D310" s="457">
        <v>37828100</v>
      </c>
      <c r="E310" s="458" t="s">
        <v>1013</v>
      </c>
      <c r="F310" s="457">
        <v>37956108</v>
      </c>
      <c r="G310" s="617" t="s">
        <v>63</v>
      </c>
      <c r="H310" s="617" t="s">
        <v>989</v>
      </c>
      <c r="I310" s="618" t="s">
        <v>1078</v>
      </c>
      <c r="J310" s="147">
        <v>2</v>
      </c>
      <c r="K310" s="138">
        <v>1</v>
      </c>
      <c r="L310" s="138">
        <v>2</v>
      </c>
      <c r="M310" s="138">
        <v>1</v>
      </c>
      <c r="N310" s="138">
        <v>0</v>
      </c>
      <c r="O310" s="138">
        <v>0</v>
      </c>
      <c r="P310" s="148">
        <v>0</v>
      </c>
      <c r="Q310" s="147">
        <v>1</v>
      </c>
      <c r="R310" s="138">
        <v>4</v>
      </c>
      <c r="S310" s="149">
        <v>9</v>
      </c>
      <c r="T310" s="150">
        <v>67</v>
      </c>
      <c r="U310" s="151">
        <v>0</v>
      </c>
      <c r="V310" s="152">
        <v>1.5</v>
      </c>
      <c r="W310" s="152">
        <v>8</v>
      </c>
      <c r="X310" s="153">
        <v>13.5</v>
      </c>
      <c r="Y310" s="154">
        <v>90</v>
      </c>
      <c r="Z310" s="155">
        <v>90</v>
      </c>
    </row>
    <row r="311" spans="1:26" x14ac:dyDescent="0.3">
      <c r="A311" s="457" t="s">
        <v>979</v>
      </c>
      <c r="B311" s="457" t="s">
        <v>77</v>
      </c>
      <c r="C311" s="457" t="s">
        <v>1012</v>
      </c>
      <c r="D311" s="457">
        <v>37828100</v>
      </c>
      <c r="E311" s="458" t="s">
        <v>1013</v>
      </c>
      <c r="F311" s="457">
        <v>37956124</v>
      </c>
      <c r="G311" s="617" t="s">
        <v>400</v>
      </c>
      <c r="H311" s="617" t="s">
        <v>982</v>
      </c>
      <c r="I311" s="618" t="s">
        <v>1079</v>
      </c>
      <c r="J311" s="147">
        <v>2</v>
      </c>
      <c r="K311" s="138">
        <v>0</v>
      </c>
      <c r="L311" s="138">
        <v>2</v>
      </c>
      <c r="M311" s="138">
        <v>0</v>
      </c>
      <c r="N311" s="138">
        <v>0</v>
      </c>
      <c r="O311" s="138">
        <v>0</v>
      </c>
      <c r="P311" s="148">
        <v>0</v>
      </c>
      <c r="Q311" s="147">
        <v>2</v>
      </c>
      <c r="R311" s="138">
        <v>1</v>
      </c>
      <c r="S311" s="149">
        <v>0</v>
      </c>
      <c r="T311" s="150">
        <f t="shared" ref="T311" si="36">$T$3*L311</f>
        <v>67</v>
      </c>
      <c r="U311" s="151">
        <v>0</v>
      </c>
      <c r="V311" s="152">
        <f t="shared" ref="V311" si="37">$U$3*N311+$V$3*Q311</f>
        <v>3</v>
      </c>
      <c r="W311" s="152">
        <f t="shared" ref="W311" si="38">$U$3*O311+$W$3*R311</f>
        <v>2</v>
      </c>
      <c r="X311" s="153">
        <f t="shared" ref="X311" si="39">$X$3*P311+$V$3*S311</f>
        <v>0</v>
      </c>
      <c r="Y311" s="154">
        <f t="shared" ref="Y311" si="40">T311+U311+V311+W311+X311</f>
        <v>72</v>
      </c>
      <c r="Z311" s="155">
        <f t="shared" ref="Z311" si="41">ROUND(Y311,0)</f>
        <v>72</v>
      </c>
    </row>
    <row r="312" spans="1:26" x14ac:dyDescent="0.3">
      <c r="A312" s="457" t="s">
        <v>979</v>
      </c>
      <c r="B312" s="457" t="s">
        <v>77</v>
      </c>
      <c r="C312" s="457" t="s">
        <v>1012</v>
      </c>
      <c r="D312" s="457">
        <v>37828100</v>
      </c>
      <c r="E312" s="458" t="s">
        <v>1013</v>
      </c>
      <c r="F312" s="457">
        <v>37956230</v>
      </c>
      <c r="G312" s="617" t="s">
        <v>564</v>
      </c>
      <c r="H312" s="617" t="s">
        <v>1081</v>
      </c>
      <c r="I312" s="618" t="s">
        <v>1082</v>
      </c>
      <c r="J312" s="147">
        <v>1</v>
      </c>
      <c r="K312" s="138">
        <v>0</v>
      </c>
      <c r="L312" s="138">
        <v>1</v>
      </c>
      <c r="M312" s="138">
        <v>0</v>
      </c>
      <c r="N312" s="138">
        <v>0</v>
      </c>
      <c r="O312" s="138">
        <v>0</v>
      </c>
      <c r="P312" s="148">
        <v>0</v>
      </c>
      <c r="Q312" s="147">
        <v>0</v>
      </c>
      <c r="R312" s="138">
        <v>0</v>
      </c>
      <c r="S312" s="149">
        <v>0</v>
      </c>
      <c r="T312" s="150">
        <f t="shared" si="30"/>
        <v>33.5</v>
      </c>
      <c r="U312" s="151">
        <v>0</v>
      </c>
      <c r="V312" s="152">
        <f t="shared" si="31"/>
        <v>0</v>
      </c>
      <c r="W312" s="152">
        <f t="shared" si="32"/>
        <v>0</v>
      </c>
      <c r="X312" s="153">
        <f t="shared" si="33"/>
        <v>0</v>
      </c>
      <c r="Y312" s="154">
        <f t="shared" si="34"/>
        <v>33.5</v>
      </c>
      <c r="Z312" s="155">
        <f t="shared" si="35"/>
        <v>34</v>
      </c>
    </row>
    <row r="313" spans="1:26" x14ac:dyDescent="0.3">
      <c r="A313" s="457" t="s">
        <v>979</v>
      </c>
      <c r="B313" s="457" t="s">
        <v>77</v>
      </c>
      <c r="C313" s="457" t="s">
        <v>1012</v>
      </c>
      <c r="D313" s="457">
        <v>37828100</v>
      </c>
      <c r="E313" s="458" t="s">
        <v>1013</v>
      </c>
      <c r="F313" s="457">
        <v>37956248</v>
      </c>
      <c r="G313" s="617" t="s">
        <v>63</v>
      </c>
      <c r="H313" s="617" t="s">
        <v>1083</v>
      </c>
      <c r="I313" s="618" t="s">
        <v>1084</v>
      </c>
      <c r="J313" s="147">
        <v>4</v>
      </c>
      <c r="K313" s="138">
        <v>0</v>
      </c>
      <c r="L313" s="138">
        <v>5</v>
      </c>
      <c r="M313" s="138">
        <v>0</v>
      </c>
      <c r="N313" s="138">
        <v>0</v>
      </c>
      <c r="O313" s="138">
        <v>0</v>
      </c>
      <c r="P313" s="148">
        <v>0</v>
      </c>
      <c r="Q313" s="147">
        <v>0</v>
      </c>
      <c r="R313" s="138">
        <v>2</v>
      </c>
      <c r="S313" s="149">
        <v>5</v>
      </c>
      <c r="T313" s="150">
        <v>167.5</v>
      </c>
      <c r="U313" s="151">
        <v>38</v>
      </c>
      <c r="V313" s="152">
        <v>0</v>
      </c>
      <c r="W313" s="152">
        <v>4</v>
      </c>
      <c r="X313" s="153">
        <v>7.5</v>
      </c>
      <c r="Y313" s="154">
        <v>217</v>
      </c>
      <c r="Z313" s="155">
        <v>217</v>
      </c>
    </row>
    <row r="314" spans="1:26" x14ac:dyDescent="0.3">
      <c r="A314" s="457" t="s">
        <v>979</v>
      </c>
      <c r="B314" s="457" t="s">
        <v>77</v>
      </c>
      <c r="C314" s="457" t="s">
        <v>1012</v>
      </c>
      <c r="D314" s="457">
        <v>37828100</v>
      </c>
      <c r="E314" s="458" t="s">
        <v>1013</v>
      </c>
      <c r="F314" s="457">
        <v>37956469</v>
      </c>
      <c r="G314" s="617" t="s">
        <v>723</v>
      </c>
      <c r="H314" s="617" t="s">
        <v>1035</v>
      </c>
      <c r="I314" s="618" t="s">
        <v>1085</v>
      </c>
      <c r="J314" s="147">
        <v>4</v>
      </c>
      <c r="K314" s="138">
        <v>0</v>
      </c>
      <c r="L314" s="138">
        <v>5</v>
      </c>
      <c r="M314" s="138">
        <v>0</v>
      </c>
      <c r="N314" s="138">
        <v>0</v>
      </c>
      <c r="O314" s="138">
        <v>0</v>
      </c>
      <c r="P314" s="148">
        <v>0</v>
      </c>
      <c r="Q314" s="147">
        <v>0</v>
      </c>
      <c r="R314" s="138">
        <v>9</v>
      </c>
      <c r="S314" s="149">
        <v>6</v>
      </c>
      <c r="T314" s="150">
        <v>167.5</v>
      </c>
      <c r="U314" s="151">
        <v>18.600000000000001</v>
      </c>
      <c r="V314" s="152">
        <v>0</v>
      </c>
      <c r="W314" s="152">
        <v>18</v>
      </c>
      <c r="X314" s="153">
        <v>9</v>
      </c>
      <c r="Y314" s="154">
        <v>213.1</v>
      </c>
      <c r="Z314" s="155">
        <v>213</v>
      </c>
    </row>
    <row r="315" spans="1:26" x14ac:dyDescent="0.3">
      <c r="A315" s="457" t="s">
        <v>979</v>
      </c>
      <c r="B315" s="457" t="s">
        <v>77</v>
      </c>
      <c r="C315" s="457" t="s">
        <v>1012</v>
      </c>
      <c r="D315" s="457">
        <v>37828100</v>
      </c>
      <c r="E315" s="458" t="s">
        <v>1013</v>
      </c>
      <c r="F315" s="457">
        <v>42195446</v>
      </c>
      <c r="G315" s="617" t="s">
        <v>63</v>
      </c>
      <c r="H315" s="617" t="s">
        <v>989</v>
      </c>
      <c r="I315" s="618" t="s">
        <v>1087</v>
      </c>
      <c r="J315" s="147">
        <v>4</v>
      </c>
      <c r="K315" s="138">
        <v>0</v>
      </c>
      <c r="L315" s="138">
        <v>0</v>
      </c>
      <c r="M315" s="138">
        <v>0</v>
      </c>
      <c r="N315" s="138">
        <v>0</v>
      </c>
      <c r="O315" s="138">
        <v>0</v>
      </c>
      <c r="P315" s="148">
        <v>0</v>
      </c>
      <c r="Q315" s="147">
        <v>0</v>
      </c>
      <c r="R315" s="138">
        <v>19</v>
      </c>
      <c r="S315" s="149">
        <v>15</v>
      </c>
      <c r="T315" s="150">
        <f t="shared" si="30"/>
        <v>0</v>
      </c>
      <c r="U315" s="151">
        <v>24.9</v>
      </c>
      <c r="V315" s="152">
        <f t="shared" si="31"/>
        <v>0</v>
      </c>
      <c r="W315" s="152">
        <f t="shared" si="32"/>
        <v>38</v>
      </c>
      <c r="X315" s="153">
        <f t="shared" si="33"/>
        <v>22.5</v>
      </c>
      <c r="Y315" s="154">
        <f t="shared" si="34"/>
        <v>85.4</v>
      </c>
      <c r="Z315" s="155">
        <f t="shared" si="35"/>
        <v>85</v>
      </c>
    </row>
    <row r="316" spans="1:26" x14ac:dyDescent="0.3">
      <c r="A316" s="457" t="s">
        <v>979</v>
      </c>
      <c r="B316" s="457" t="s">
        <v>77</v>
      </c>
      <c r="C316" s="457" t="s">
        <v>1012</v>
      </c>
      <c r="D316" s="457">
        <v>37828100</v>
      </c>
      <c r="E316" s="458" t="s">
        <v>1013</v>
      </c>
      <c r="F316" s="457">
        <v>42195462</v>
      </c>
      <c r="G316" s="617" t="s">
        <v>63</v>
      </c>
      <c r="H316" s="617" t="s">
        <v>1088</v>
      </c>
      <c r="I316" s="618" t="s">
        <v>1089</v>
      </c>
      <c r="J316" s="147">
        <v>3</v>
      </c>
      <c r="K316" s="138">
        <v>0</v>
      </c>
      <c r="L316" s="138">
        <v>4</v>
      </c>
      <c r="M316" s="138">
        <v>0</v>
      </c>
      <c r="N316" s="138">
        <v>0</v>
      </c>
      <c r="O316" s="138">
        <v>0</v>
      </c>
      <c r="P316" s="148">
        <v>0</v>
      </c>
      <c r="Q316" s="147">
        <v>4</v>
      </c>
      <c r="R316" s="138">
        <v>6</v>
      </c>
      <c r="S316" s="149">
        <v>0</v>
      </c>
      <c r="T316" s="150">
        <f t="shared" si="30"/>
        <v>134</v>
      </c>
      <c r="U316" s="151">
        <v>44.7</v>
      </c>
      <c r="V316" s="152">
        <f t="shared" si="31"/>
        <v>6</v>
      </c>
      <c r="W316" s="152">
        <f t="shared" si="32"/>
        <v>12</v>
      </c>
      <c r="X316" s="153">
        <f t="shared" si="33"/>
        <v>0</v>
      </c>
      <c r="Y316" s="154">
        <f t="shared" si="34"/>
        <v>196.7</v>
      </c>
      <c r="Z316" s="155">
        <f t="shared" si="35"/>
        <v>197</v>
      </c>
    </row>
    <row r="317" spans="1:26" x14ac:dyDescent="0.3">
      <c r="A317" s="457" t="s">
        <v>979</v>
      </c>
      <c r="B317" s="457" t="s">
        <v>77</v>
      </c>
      <c r="C317" s="457" t="s">
        <v>1012</v>
      </c>
      <c r="D317" s="457">
        <v>37828100</v>
      </c>
      <c r="E317" s="458" t="s">
        <v>1013</v>
      </c>
      <c r="F317" s="457">
        <v>42317657</v>
      </c>
      <c r="G317" s="617" t="s">
        <v>694</v>
      </c>
      <c r="H317" s="617" t="s">
        <v>1022</v>
      </c>
      <c r="I317" s="618" t="s">
        <v>1090</v>
      </c>
      <c r="J317" s="147">
        <v>4</v>
      </c>
      <c r="K317" s="138">
        <v>0</v>
      </c>
      <c r="L317" s="138">
        <v>5</v>
      </c>
      <c r="M317" s="138">
        <v>0</v>
      </c>
      <c r="N317" s="138">
        <v>0</v>
      </c>
      <c r="O317" s="138">
        <v>0</v>
      </c>
      <c r="P317" s="148">
        <v>0</v>
      </c>
      <c r="Q317" s="147">
        <v>0</v>
      </c>
      <c r="R317" s="138">
        <v>13</v>
      </c>
      <c r="S317" s="149">
        <v>3</v>
      </c>
      <c r="T317" s="150">
        <f t="shared" si="30"/>
        <v>167.5</v>
      </c>
      <c r="U317" s="151">
        <v>50.26</v>
      </c>
      <c r="V317" s="152">
        <f t="shared" si="31"/>
        <v>0</v>
      </c>
      <c r="W317" s="152">
        <f t="shared" si="32"/>
        <v>26</v>
      </c>
      <c r="X317" s="153">
        <f t="shared" si="33"/>
        <v>4.5</v>
      </c>
      <c r="Y317" s="154">
        <f t="shared" si="34"/>
        <v>248.26</v>
      </c>
      <c r="Z317" s="155">
        <f t="shared" si="35"/>
        <v>248</v>
      </c>
    </row>
    <row r="318" spans="1:26" x14ac:dyDescent="0.3">
      <c r="A318" s="457" t="s">
        <v>979</v>
      </c>
      <c r="B318" s="457" t="s">
        <v>77</v>
      </c>
      <c r="C318" s="457" t="s">
        <v>1012</v>
      </c>
      <c r="D318" s="457">
        <v>37828100</v>
      </c>
      <c r="E318" s="458" t="s">
        <v>1013</v>
      </c>
      <c r="F318" s="457">
        <v>42317665</v>
      </c>
      <c r="G318" s="617" t="s">
        <v>1091</v>
      </c>
      <c r="H318" s="617" t="s">
        <v>773</v>
      </c>
      <c r="I318" s="618" t="s">
        <v>1092</v>
      </c>
      <c r="J318" s="147">
        <v>3</v>
      </c>
      <c r="K318" s="138">
        <v>0</v>
      </c>
      <c r="L318" s="138">
        <v>3</v>
      </c>
      <c r="M318" s="138">
        <v>0</v>
      </c>
      <c r="N318" s="138">
        <v>0</v>
      </c>
      <c r="O318" s="138">
        <v>0</v>
      </c>
      <c r="P318" s="148">
        <v>0</v>
      </c>
      <c r="Q318" s="147">
        <v>0</v>
      </c>
      <c r="R318" s="138">
        <v>9</v>
      </c>
      <c r="S318" s="149">
        <v>6</v>
      </c>
      <c r="T318" s="150">
        <v>100.5</v>
      </c>
      <c r="U318" s="151">
        <v>12.9</v>
      </c>
      <c r="V318" s="152">
        <v>0</v>
      </c>
      <c r="W318" s="152">
        <v>18</v>
      </c>
      <c r="X318" s="153">
        <v>9</v>
      </c>
      <c r="Y318" s="154">
        <v>140.4</v>
      </c>
      <c r="Z318" s="155">
        <v>140</v>
      </c>
    </row>
    <row r="319" spans="1:26" x14ac:dyDescent="0.3">
      <c r="A319" s="457" t="s">
        <v>979</v>
      </c>
      <c r="B319" s="457" t="s">
        <v>77</v>
      </c>
      <c r="C319" s="457" t="s">
        <v>1012</v>
      </c>
      <c r="D319" s="457">
        <v>37828100</v>
      </c>
      <c r="E319" s="458" t="s">
        <v>1013</v>
      </c>
      <c r="F319" s="457">
        <v>42317673</v>
      </c>
      <c r="G319" s="617" t="s">
        <v>1093</v>
      </c>
      <c r="H319" s="617" t="s">
        <v>1019</v>
      </c>
      <c r="I319" s="618" t="s">
        <v>1094</v>
      </c>
      <c r="J319" s="147">
        <v>5</v>
      </c>
      <c r="K319" s="138">
        <v>0</v>
      </c>
      <c r="L319" s="138">
        <v>5</v>
      </c>
      <c r="M319" s="138">
        <v>0</v>
      </c>
      <c r="N319" s="138">
        <v>0</v>
      </c>
      <c r="O319" s="138">
        <v>0</v>
      </c>
      <c r="P319" s="148">
        <v>0</v>
      </c>
      <c r="Q319" s="147">
        <v>0</v>
      </c>
      <c r="R319" s="138">
        <v>12</v>
      </c>
      <c r="S319" s="149">
        <v>8</v>
      </c>
      <c r="T319" s="150">
        <f t="shared" si="30"/>
        <v>167.5</v>
      </c>
      <c r="U319" s="151">
        <v>16.600000000000001</v>
      </c>
      <c r="V319" s="152">
        <f t="shared" si="31"/>
        <v>0</v>
      </c>
      <c r="W319" s="152">
        <f t="shared" si="32"/>
        <v>24</v>
      </c>
      <c r="X319" s="153">
        <f t="shared" si="33"/>
        <v>12</v>
      </c>
      <c r="Y319" s="154">
        <f t="shared" si="34"/>
        <v>220.1</v>
      </c>
      <c r="Z319" s="155">
        <f t="shared" si="35"/>
        <v>220</v>
      </c>
    </row>
    <row r="320" spans="1:26" x14ac:dyDescent="0.3">
      <c r="A320" s="457" t="s">
        <v>979</v>
      </c>
      <c r="B320" s="457" t="s">
        <v>77</v>
      </c>
      <c r="C320" s="457" t="s">
        <v>1012</v>
      </c>
      <c r="D320" s="457">
        <v>37828100</v>
      </c>
      <c r="E320" s="458" t="s">
        <v>1013</v>
      </c>
      <c r="F320" s="457">
        <v>45015171</v>
      </c>
      <c r="G320" s="617" t="s">
        <v>112</v>
      </c>
      <c r="H320" s="617" t="s">
        <v>1035</v>
      </c>
      <c r="I320" s="618" t="s">
        <v>1095</v>
      </c>
      <c r="J320" s="147">
        <v>4</v>
      </c>
      <c r="K320" s="138">
        <v>0</v>
      </c>
      <c r="L320" s="138">
        <v>5</v>
      </c>
      <c r="M320" s="138">
        <v>0</v>
      </c>
      <c r="N320" s="138">
        <v>0</v>
      </c>
      <c r="O320" s="138">
        <v>0</v>
      </c>
      <c r="P320" s="148">
        <v>0</v>
      </c>
      <c r="Q320" s="147">
        <v>6</v>
      </c>
      <c r="R320" s="138">
        <v>9</v>
      </c>
      <c r="S320" s="149">
        <v>7</v>
      </c>
      <c r="T320" s="150">
        <f t="shared" si="30"/>
        <v>167.5</v>
      </c>
      <c r="U320" s="151">
        <v>0</v>
      </c>
      <c r="V320" s="152">
        <f t="shared" si="31"/>
        <v>9</v>
      </c>
      <c r="W320" s="152">
        <f t="shared" si="32"/>
        <v>18</v>
      </c>
      <c r="X320" s="153">
        <f t="shared" si="33"/>
        <v>10.5</v>
      </c>
      <c r="Y320" s="154">
        <f t="shared" si="34"/>
        <v>205</v>
      </c>
      <c r="Z320" s="155">
        <f t="shared" si="35"/>
        <v>205</v>
      </c>
    </row>
    <row r="321" spans="1:26" x14ac:dyDescent="0.3">
      <c r="A321" s="457" t="s">
        <v>979</v>
      </c>
      <c r="B321" s="457" t="s">
        <v>77</v>
      </c>
      <c r="C321" s="457" t="s">
        <v>1012</v>
      </c>
      <c r="D321" s="457">
        <v>37828100</v>
      </c>
      <c r="E321" s="458" t="s">
        <v>1013</v>
      </c>
      <c r="F321" s="457">
        <v>45017000</v>
      </c>
      <c r="G321" s="617" t="s">
        <v>564</v>
      </c>
      <c r="H321" s="617" t="s">
        <v>989</v>
      </c>
      <c r="I321" s="618" t="s">
        <v>1096</v>
      </c>
      <c r="J321" s="147">
        <v>4</v>
      </c>
      <c r="K321" s="138">
        <v>0</v>
      </c>
      <c r="L321" s="668">
        <v>4</v>
      </c>
      <c r="M321" s="668">
        <v>0</v>
      </c>
      <c r="N321" s="668">
        <v>0</v>
      </c>
      <c r="O321" s="668">
        <v>0</v>
      </c>
      <c r="P321" s="669">
        <v>0</v>
      </c>
      <c r="Q321" s="670">
        <v>0</v>
      </c>
      <c r="R321" s="668">
        <v>10</v>
      </c>
      <c r="S321" s="671">
        <v>0</v>
      </c>
      <c r="T321" s="672">
        <v>134</v>
      </c>
      <c r="U321" s="673">
        <v>0</v>
      </c>
      <c r="V321" s="674">
        <v>0</v>
      </c>
      <c r="W321" s="674">
        <v>20</v>
      </c>
      <c r="X321" s="674">
        <v>0</v>
      </c>
      <c r="Y321" s="674">
        <v>154</v>
      </c>
      <c r="Z321" s="155">
        <f t="shared" si="35"/>
        <v>154</v>
      </c>
    </row>
    <row r="322" spans="1:26" x14ac:dyDescent="0.3">
      <c r="A322" s="457" t="s">
        <v>979</v>
      </c>
      <c r="B322" s="457" t="s">
        <v>77</v>
      </c>
      <c r="C322" s="457" t="s">
        <v>1012</v>
      </c>
      <c r="D322" s="457">
        <v>37828100</v>
      </c>
      <c r="E322" s="458" t="s">
        <v>1013</v>
      </c>
      <c r="F322" s="457">
        <v>55609210</v>
      </c>
      <c r="G322" s="617" t="s">
        <v>1097</v>
      </c>
      <c r="H322" s="617" t="s">
        <v>1019</v>
      </c>
      <c r="I322" s="618" t="s">
        <v>1098</v>
      </c>
      <c r="J322" s="147">
        <v>1</v>
      </c>
      <c r="K322" s="138">
        <v>0</v>
      </c>
      <c r="L322" s="138">
        <v>1</v>
      </c>
      <c r="M322" s="138">
        <v>0</v>
      </c>
      <c r="N322" s="138">
        <v>0</v>
      </c>
      <c r="O322" s="138">
        <v>0</v>
      </c>
      <c r="P322" s="148">
        <v>0</v>
      </c>
      <c r="Q322" s="147">
        <v>0</v>
      </c>
      <c r="R322" s="138">
        <v>1</v>
      </c>
      <c r="S322" s="149">
        <v>0</v>
      </c>
      <c r="T322" s="150">
        <f t="shared" si="30"/>
        <v>33.5</v>
      </c>
      <c r="U322" s="151">
        <v>10.75</v>
      </c>
      <c r="V322" s="152">
        <f t="shared" si="31"/>
        <v>0</v>
      </c>
      <c r="W322" s="152">
        <f t="shared" si="32"/>
        <v>2</v>
      </c>
      <c r="X322" s="153">
        <f t="shared" si="33"/>
        <v>0</v>
      </c>
      <c r="Y322" s="154">
        <f t="shared" si="34"/>
        <v>46.25</v>
      </c>
      <c r="Z322" s="155">
        <f t="shared" si="35"/>
        <v>46</v>
      </c>
    </row>
    <row r="323" spans="1:26" x14ac:dyDescent="0.3">
      <c r="A323" s="457" t="s">
        <v>979</v>
      </c>
      <c r="B323" s="457" t="s">
        <v>179</v>
      </c>
      <c r="C323" s="457" t="s">
        <v>1099</v>
      </c>
      <c r="D323" s="457">
        <v>179086</v>
      </c>
      <c r="E323" s="458" t="s">
        <v>1100</v>
      </c>
      <c r="F323" s="457">
        <v>30232503</v>
      </c>
      <c r="G323" s="617" t="s">
        <v>1101</v>
      </c>
      <c r="H323" s="617" t="s">
        <v>989</v>
      </c>
      <c r="I323" s="618" t="s">
        <v>1102</v>
      </c>
      <c r="J323" s="147">
        <v>1</v>
      </c>
      <c r="K323" s="138">
        <v>0</v>
      </c>
      <c r="L323" s="138">
        <v>2</v>
      </c>
      <c r="M323" s="138">
        <v>0</v>
      </c>
      <c r="N323" s="138">
        <v>0</v>
      </c>
      <c r="O323" s="138">
        <v>1</v>
      </c>
      <c r="P323" s="148">
        <v>1</v>
      </c>
      <c r="Q323" s="147">
        <v>0</v>
      </c>
      <c r="R323" s="138">
        <v>2</v>
      </c>
      <c r="S323" s="149">
        <v>6</v>
      </c>
      <c r="T323" s="150">
        <v>67</v>
      </c>
      <c r="U323" s="151">
        <v>0</v>
      </c>
      <c r="V323" s="152">
        <v>0</v>
      </c>
      <c r="W323" s="152">
        <v>17.5</v>
      </c>
      <c r="X323" s="153">
        <v>36</v>
      </c>
      <c r="Y323" s="154">
        <v>120.5</v>
      </c>
      <c r="Z323" s="155">
        <v>121</v>
      </c>
    </row>
    <row r="324" spans="1:26" x14ac:dyDescent="0.3">
      <c r="A324" s="457" t="s">
        <v>979</v>
      </c>
      <c r="B324" s="457" t="s">
        <v>179</v>
      </c>
      <c r="C324" s="457" t="s">
        <v>1109</v>
      </c>
      <c r="D324" s="457">
        <v>31933475</v>
      </c>
      <c r="E324" s="458" t="s">
        <v>1110</v>
      </c>
      <c r="F324" s="457">
        <v>30231621</v>
      </c>
      <c r="G324" s="617" t="s">
        <v>1113</v>
      </c>
      <c r="H324" s="617" t="s">
        <v>1047</v>
      </c>
      <c r="I324" s="618" t="s">
        <v>1114</v>
      </c>
      <c r="J324" s="147">
        <v>2</v>
      </c>
      <c r="K324" s="138">
        <v>0</v>
      </c>
      <c r="L324" s="138">
        <v>2</v>
      </c>
      <c r="M324" s="138">
        <v>0</v>
      </c>
      <c r="N324" s="138">
        <v>0</v>
      </c>
      <c r="O324" s="138">
        <v>0</v>
      </c>
      <c r="P324" s="148">
        <v>0</v>
      </c>
      <c r="Q324" s="147">
        <v>0</v>
      </c>
      <c r="R324" s="138">
        <v>2</v>
      </c>
      <c r="S324" s="149">
        <v>2</v>
      </c>
      <c r="T324" s="150">
        <f t="shared" si="30"/>
        <v>67</v>
      </c>
      <c r="U324" s="151">
        <v>10</v>
      </c>
      <c r="V324" s="152">
        <f t="shared" si="31"/>
        <v>0</v>
      </c>
      <c r="W324" s="152">
        <f t="shared" si="32"/>
        <v>4</v>
      </c>
      <c r="X324" s="153">
        <f t="shared" si="33"/>
        <v>3</v>
      </c>
      <c r="Y324" s="154">
        <f t="shared" si="34"/>
        <v>84</v>
      </c>
      <c r="Z324" s="155">
        <f t="shared" si="35"/>
        <v>84</v>
      </c>
    </row>
    <row r="325" spans="1:26" x14ac:dyDescent="0.3">
      <c r="A325" s="457" t="s">
        <v>979</v>
      </c>
      <c r="B325" s="457" t="s">
        <v>179</v>
      </c>
      <c r="C325" s="457" t="s">
        <v>1109</v>
      </c>
      <c r="D325" s="457">
        <v>31933475</v>
      </c>
      <c r="E325" s="458" t="s">
        <v>1110</v>
      </c>
      <c r="F325" s="457">
        <v>30232171</v>
      </c>
      <c r="G325" s="617" t="s">
        <v>1113</v>
      </c>
      <c r="H325" s="617" t="s">
        <v>989</v>
      </c>
      <c r="I325" s="618" t="s">
        <v>1115</v>
      </c>
      <c r="J325" s="147">
        <v>5</v>
      </c>
      <c r="K325" s="138">
        <v>0</v>
      </c>
      <c r="L325" s="675">
        <v>7</v>
      </c>
      <c r="M325" s="675">
        <v>0</v>
      </c>
      <c r="N325" s="676">
        <v>0</v>
      </c>
      <c r="O325" s="676">
        <v>0</v>
      </c>
      <c r="P325" s="677">
        <v>0</v>
      </c>
      <c r="Q325" s="678">
        <v>0</v>
      </c>
      <c r="R325" s="675">
        <v>10</v>
      </c>
      <c r="S325" s="679">
        <v>2</v>
      </c>
      <c r="T325" s="680">
        <v>234.5</v>
      </c>
      <c r="U325" s="681">
        <v>36</v>
      </c>
      <c r="V325" s="682">
        <v>0</v>
      </c>
      <c r="W325" s="682">
        <v>20</v>
      </c>
      <c r="X325" s="682">
        <v>3</v>
      </c>
      <c r="Y325" s="682">
        <v>293.5</v>
      </c>
      <c r="Z325" s="155">
        <f t="shared" si="35"/>
        <v>294</v>
      </c>
    </row>
    <row r="326" spans="1:26" x14ac:dyDescent="0.3">
      <c r="A326" s="457" t="s">
        <v>979</v>
      </c>
      <c r="B326" s="457" t="s">
        <v>224</v>
      </c>
      <c r="C326" s="457" t="s">
        <v>1116</v>
      </c>
      <c r="D326" s="457">
        <v>90000103</v>
      </c>
      <c r="E326" s="458" t="s">
        <v>1117</v>
      </c>
      <c r="F326" s="457">
        <v>42317568</v>
      </c>
      <c r="G326" s="617" t="s">
        <v>796</v>
      </c>
      <c r="H326" s="617" t="s">
        <v>1035</v>
      </c>
      <c r="I326" s="618" t="s">
        <v>1118</v>
      </c>
      <c r="J326" s="147">
        <v>1</v>
      </c>
      <c r="K326" s="138">
        <v>0</v>
      </c>
      <c r="L326" s="138">
        <v>1</v>
      </c>
      <c r="M326" s="138">
        <v>0</v>
      </c>
      <c r="N326" s="138">
        <v>0</v>
      </c>
      <c r="O326" s="138">
        <v>0</v>
      </c>
      <c r="P326" s="148">
        <v>0</v>
      </c>
      <c r="Q326" s="147">
        <v>0</v>
      </c>
      <c r="R326" s="138">
        <v>0</v>
      </c>
      <c r="S326" s="149">
        <v>1</v>
      </c>
      <c r="T326" s="150">
        <f t="shared" ref="T326:T390" si="42">$T$3*L326</f>
        <v>33.5</v>
      </c>
      <c r="U326" s="151">
        <v>11.3</v>
      </c>
      <c r="V326" s="152">
        <f t="shared" ref="V326:V390" si="43">$U$3*N326+$V$3*Q326</f>
        <v>0</v>
      </c>
      <c r="W326" s="152">
        <f t="shared" ref="W326:W390" si="44">$U$3*O326+$W$3*R326</f>
        <v>0</v>
      </c>
      <c r="X326" s="153">
        <f t="shared" ref="X326:X390" si="45">$X$3*P326+$V$3*S326</f>
        <v>1.5</v>
      </c>
      <c r="Y326" s="154">
        <f t="shared" ref="Y326:Y390" si="46">T326+U326+V326+W326+X326</f>
        <v>46.3</v>
      </c>
      <c r="Z326" s="155">
        <f t="shared" si="35"/>
        <v>46</v>
      </c>
    </row>
    <row r="327" spans="1:26" x14ac:dyDescent="0.3">
      <c r="A327" s="457" t="s">
        <v>979</v>
      </c>
      <c r="B327" s="457" t="s">
        <v>224</v>
      </c>
      <c r="C327" s="457" t="s">
        <v>1127</v>
      </c>
      <c r="D327" s="457">
        <v>37896695</v>
      </c>
      <c r="E327" s="458" t="s">
        <v>1128</v>
      </c>
      <c r="F327" s="457">
        <v>42004802</v>
      </c>
      <c r="G327" s="617" t="s">
        <v>1129</v>
      </c>
      <c r="H327" s="617" t="s">
        <v>1022</v>
      </c>
      <c r="I327" s="618" t="s">
        <v>983</v>
      </c>
      <c r="J327" s="147">
        <v>1</v>
      </c>
      <c r="K327" s="138">
        <v>0</v>
      </c>
      <c r="L327" s="138">
        <v>1</v>
      </c>
      <c r="M327" s="138">
        <v>0</v>
      </c>
      <c r="N327" s="138">
        <v>0</v>
      </c>
      <c r="O327" s="138">
        <v>0</v>
      </c>
      <c r="P327" s="148">
        <v>0</v>
      </c>
      <c r="Q327" s="147">
        <v>0</v>
      </c>
      <c r="R327" s="138">
        <v>1</v>
      </c>
      <c r="S327" s="149">
        <v>0</v>
      </c>
      <c r="T327" s="150">
        <f t="shared" si="42"/>
        <v>33.5</v>
      </c>
      <c r="U327" s="151">
        <v>0</v>
      </c>
      <c r="V327" s="152">
        <f t="shared" si="43"/>
        <v>0</v>
      </c>
      <c r="W327" s="152">
        <f t="shared" si="44"/>
        <v>2</v>
      </c>
      <c r="X327" s="153">
        <f t="shared" si="45"/>
        <v>0</v>
      </c>
      <c r="Y327" s="154">
        <f t="shared" si="46"/>
        <v>35.5</v>
      </c>
      <c r="Z327" s="155">
        <f t="shared" si="35"/>
        <v>36</v>
      </c>
    </row>
    <row r="328" spans="1:26" x14ac:dyDescent="0.3">
      <c r="A328" s="457" t="s">
        <v>979</v>
      </c>
      <c r="B328" s="457" t="s">
        <v>224</v>
      </c>
      <c r="C328" s="457" t="s">
        <v>1132</v>
      </c>
      <c r="D328" s="457">
        <v>90000151</v>
      </c>
      <c r="E328" s="458" t="s">
        <v>1133</v>
      </c>
      <c r="F328" s="457">
        <v>42012376</v>
      </c>
      <c r="G328" s="617" t="s">
        <v>803</v>
      </c>
      <c r="H328" s="617" t="s">
        <v>1035</v>
      </c>
      <c r="I328" s="618" t="s">
        <v>1134</v>
      </c>
      <c r="J328" s="147">
        <v>1</v>
      </c>
      <c r="K328" s="138">
        <v>0</v>
      </c>
      <c r="L328" s="138">
        <v>1</v>
      </c>
      <c r="M328" s="138">
        <v>0</v>
      </c>
      <c r="N328" s="138">
        <v>0</v>
      </c>
      <c r="O328" s="138">
        <v>0</v>
      </c>
      <c r="P328" s="148">
        <v>0</v>
      </c>
      <c r="Q328" s="147">
        <v>8</v>
      </c>
      <c r="R328" s="138">
        <v>0</v>
      </c>
      <c r="S328" s="149">
        <v>0</v>
      </c>
      <c r="T328" s="150">
        <v>33.5</v>
      </c>
      <c r="U328" s="151">
        <v>4</v>
      </c>
      <c r="V328" s="152">
        <v>12</v>
      </c>
      <c r="W328" s="152">
        <v>0</v>
      </c>
      <c r="X328" s="153">
        <v>0</v>
      </c>
      <c r="Y328" s="154">
        <v>49.5</v>
      </c>
      <c r="Z328" s="155">
        <v>50</v>
      </c>
    </row>
    <row r="329" spans="1:26" x14ac:dyDescent="0.3">
      <c r="A329" s="457" t="s">
        <v>979</v>
      </c>
      <c r="B329" s="457" t="s">
        <v>224</v>
      </c>
      <c r="C329" s="457" t="s">
        <v>1135</v>
      </c>
      <c r="D329" s="457">
        <v>36648701</v>
      </c>
      <c r="E329" s="458" t="s">
        <v>1136</v>
      </c>
      <c r="F329" s="457">
        <v>42011701</v>
      </c>
      <c r="G329" s="617" t="s">
        <v>1137</v>
      </c>
      <c r="H329" s="617" t="s">
        <v>989</v>
      </c>
      <c r="I329" s="618" t="s">
        <v>1138</v>
      </c>
      <c r="J329" s="147">
        <v>1</v>
      </c>
      <c r="K329" s="138">
        <v>0</v>
      </c>
      <c r="L329" s="138">
        <v>1</v>
      </c>
      <c r="M329" s="138">
        <v>0</v>
      </c>
      <c r="N329" s="138">
        <v>0</v>
      </c>
      <c r="O329" s="138">
        <v>0</v>
      </c>
      <c r="P329" s="148">
        <v>0</v>
      </c>
      <c r="Q329" s="147">
        <v>0</v>
      </c>
      <c r="R329" s="138">
        <v>2</v>
      </c>
      <c r="S329" s="149">
        <v>0</v>
      </c>
      <c r="T329" s="150">
        <v>33.5</v>
      </c>
      <c r="U329" s="151">
        <v>0</v>
      </c>
      <c r="V329" s="152">
        <v>0</v>
      </c>
      <c r="W329" s="152">
        <v>4</v>
      </c>
      <c r="X329" s="153">
        <v>0</v>
      </c>
      <c r="Y329" s="154">
        <v>37.5</v>
      </c>
      <c r="Z329" s="155">
        <v>38</v>
      </c>
    </row>
    <row r="330" spans="1:26" x14ac:dyDescent="0.3">
      <c r="A330" s="457" t="s">
        <v>979</v>
      </c>
      <c r="B330" s="457" t="s">
        <v>224</v>
      </c>
      <c r="C330" s="457" t="s">
        <v>1160</v>
      </c>
      <c r="D330" s="457">
        <v>47342242</v>
      </c>
      <c r="E330" s="458" t="s">
        <v>1161</v>
      </c>
      <c r="F330" s="457">
        <v>162663</v>
      </c>
      <c r="G330" s="617" t="s">
        <v>1165</v>
      </c>
      <c r="H330" s="617" t="s">
        <v>1166</v>
      </c>
      <c r="I330" s="618" t="s">
        <v>1055</v>
      </c>
      <c r="J330" s="147">
        <v>6</v>
      </c>
      <c r="K330" s="138">
        <v>0</v>
      </c>
      <c r="L330" s="138">
        <v>8</v>
      </c>
      <c r="M330" s="138">
        <v>0</v>
      </c>
      <c r="N330" s="138">
        <v>0</v>
      </c>
      <c r="O330" s="138">
        <v>0</v>
      </c>
      <c r="P330" s="148">
        <v>0</v>
      </c>
      <c r="Q330" s="147">
        <v>13</v>
      </c>
      <c r="R330" s="138">
        <v>0</v>
      </c>
      <c r="S330" s="149">
        <v>0</v>
      </c>
      <c r="T330" s="150">
        <f t="shared" si="42"/>
        <v>268</v>
      </c>
      <c r="U330" s="151">
        <v>0</v>
      </c>
      <c r="V330" s="152">
        <v>0</v>
      </c>
      <c r="W330" s="152">
        <v>26</v>
      </c>
      <c r="X330" s="153">
        <f t="shared" si="45"/>
        <v>0</v>
      </c>
      <c r="Y330" s="154">
        <f t="shared" si="46"/>
        <v>294</v>
      </c>
      <c r="Z330" s="155">
        <f t="shared" si="35"/>
        <v>294</v>
      </c>
    </row>
    <row r="331" spans="1:26" x14ac:dyDescent="0.3">
      <c r="A331" s="457" t="s">
        <v>979</v>
      </c>
      <c r="B331" s="457" t="s">
        <v>224</v>
      </c>
      <c r="C331" s="457" t="s">
        <v>1160</v>
      </c>
      <c r="D331" s="457">
        <v>47342242</v>
      </c>
      <c r="E331" s="458" t="s">
        <v>1161</v>
      </c>
      <c r="F331" s="457">
        <v>37939076</v>
      </c>
      <c r="G331" s="617" t="s">
        <v>1162</v>
      </c>
      <c r="H331" s="617" t="s">
        <v>267</v>
      </c>
      <c r="I331" s="618" t="s">
        <v>1168</v>
      </c>
      <c r="J331" s="147">
        <v>2</v>
      </c>
      <c r="K331" s="138">
        <v>0</v>
      </c>
      <c r="L331" s="138">
        <v>2</v>
      </c>
      <c r="M331" s="138">
        <v>0</v>
      </c>
      <c r="N331" s="138">
        <v>0</v>
      </c>
      <c r="O331" s="138">
        <v>0</v>
      </c>
      <c r="P331" s="148">
        <v>0</v>
      </c>
      <c r="Q331" s="147">
        <v>0</v>
      </c>
      <c r="R331" s="138">
        <v>8</v>
      </c>
      <c r="S331" s="149">
        <v>0</v>
      </c>
      <c r="T331" s="150">
        <f t="shared" si="42"/>
        <v>67</v>
      </c>
      <c r="U331" s="151">
        <v>0</v>
      </c>
      <c r="V331" s="152">
        <f t="shared" si="43"/>
        <v>0</v>
      </c>
      <c r="W331" s="152">
        <f t="shared" si="44"/>
        <v>16</v>
      </c>
      <c r="X331" s="153">
        <f t="shared" si="45"/>
        <v>0</v>
      </c>
      <c r="Y331" s="154">
        <f t="shared" si="46"/>
        <v>83</v>
      </c>
      <c r="Z331" s="155">
        <f t="shared" si="35"/>
        <v>83</v>
      </c>
    </row>
    <row r="332" spans="1:26" x14ac:dyDescent="0.3">
      <c r="A332" s="457" t="s">
        <v>979</v>
      </c>
      <c r="B332" s="457" t="s">
        <v>224</v>
      </c>
      <c r="C332" s="457" t="s">
        <v>1160</v>
      </c>
      <c r="D332" s="457">
        <v>47342242</v>
      </c>
      <c r="E332" s="458" t="s">
        <v>1161</v>
      </c>
      <c r="F332" s="457">
        <v>42114985</v>
      </c>
      <c r="G332" s="617" t="s">
        <v>1171</v>
      </c>
      <c r="H332" s="617" t="s">
        <v>632</v>
      </c>
      <c r="I332" s="618" t="s">
        <v>1172</v>
      </c>
      <c r="J332" s="147">
        <v>3</v>
      </c>
      <c r="K332" s="138">
        <v>0</v>
      </c>
      <c r="L332" s="138">
        <v>5</v>
      </c>
      <c r="M332" s="138">
        <v>0</v>
      </c>
      <c r="N332" s="138">
        <v>0</v>
      </c>
      <c r="O332" s="138">
        <v>0</v>
      </c>
      <c r="P332" s="148">
        <v>0</v>
      </c>
      <c r="Q332" s="147">
        <v>0</v>
      </c>
      <c r="R332" s="138">
        <v>5</v>
      </c>
      <c r="S332" s="149">
        <v>7</v>
      </c>
      <c r="T332" s="150">
        <f t="shared" si="42"/>
        <v>167.5</v>
      </c>
      <c r="U332" s="151">
        <v>16.600000000000001</v>
      </c>
      <c r="V332" s="152">
        <f t="shared" si="43"/>
        <v>0</v>
      </c>
      <c r="W332" s="152">
        <f t="shared" si="44"/>
        <v>10</v>
      </c>
      <c r="X332" s="153">
        <f t="shared" si="45"/>
        <v>10.5</v>
      </c>
      <c r="Y332" s="154">
        <f t="shared" si="46"/>
        <v>204.6</v>
      </c>
      <c r="Z332" s="155">
        <f t="shared" si="35"/>
        <v>205</v>
      </c>
    </row>
    <row r="333" spans="1:26" x14ac:dyDescent="0.3">
      <c r="A333" s="730" t="s">
        <v>979</v>
      </c>
      <c r="B333" s="730" t="s">
        <v>224</v>
      </c>
      <c r="C333" s="730" t="s">
        <v>1122</v>
      </c>
      <c r="D333" s="730">
        <v>31562141</v>
      </c>
      <c r="E333" s="731" t="s">
        <v>1123</v>
      </c>
      <c r="F333" s="730">
        <v>52800253</v>
      </c>
      <c r="G333" s="732" t="s">
        <v>1124</v>
      </c>
      <c r="H333" s="732" t="s">
        <v>1125</v>
      </c>
      <c r="I333" s="733" t="s">
        <v>1631</v>
      </c>
      <c r="J333" s="720">
        <v>4</v>
      </c>
      <c r="K333" s="721">
        <v>0</v>
      </c>
      <c r="L333" s="721">
        <v>6</v>
      </c>
      <c r="M333" s="721">
        <v>0</v>
      </c>
      <c r="N333" s="721">
        <v>0</v>
      </c>
      <c r="O333" s="721">
        <v>0</v>
      </c>
      <c r="P333" s="722">
        <v>0</v>
      </c>
      <c r="Q333" s="720">
        <v>0</v>
      </c>
      <c r="R333" s="721">
        <v>3</v>
      </c>
      <c r="S333" s="723">
        <v>4</v>
      </c>
      <c r="T333" s="724">
        <f>T3*L333</f>
        <v>201</v>
      </c>
      <c r="U333" s="725">
        <v>32.1</v>
      </c>
      <c r="V333" s="726">
        <f>U3*N333+(V3*Q333)</f>
        <v>0</v>
      </c>
      <c r="W333" s="726">
        <f>(U3*O333)+(W3*R333)</f>
        <v>6</v>
      </c>
      <c r="X333" s="727">
        <f>(X3*P333)+(V3*S333)</f>
        <v>6</v>
      </c>
      <c r="Y333" s="728">
        <f>T333+U333+V333+W333+X333</f>
        <v>245.1</v>
      </c>
      <c r="Z333" s="729">
        <f t="shared" si="35"/>
        <v>245</v>
      </c>
    </row>
    <row r="334" spans="1:26" x14ac:dyDescent="0.3">
      <c r="A334" s="457" t="s">
        <v>1184</v>
      </c>
      <c r="B334" s="457" t="s">
        <v>41</v>
      </c>
      <c r="C334" s="457" t="s">
        <v>1185</v>
      </c>
      <c r="D334" s="457">
        <v>54131472</v>
      </c>
      <c r="E334" s="458" t="s">
        <v>1186</v>
      </c>
      <c r="F334" s="457">
        <v>42083788</v>
      </c>
      <c r="G334" s="458" t="s">
        <v>63</v>
      </c>
      <c r="H334" s="458" t="s">
        <v>265</v>
      </c>
      <c r="I334" s="459" t="s">
        <v>1199</v>
      </c>
      <c r="J334" s="683">
        <v>3</v>
      </c>
      <c r="K334" s="684">
        <v>0</v>
      </c>
      <c r="L334" s="684">
        <v>3</v>
      </c>
      <c r="M334" s="684">
        <v>0</v>
      </c>
      <c r="N334" s="684">
        <v>0</v>
      </c>
      <c r="O334" s="684">
        <v>0</v>
      </c>
      <c r="P334" s="685">
        <v>1</v>
      </c>
      <c r="Q334" s="683">
        <v>0</v>
      </c>
      <c r="R334" s="684">
        <v>7</v>
      </c>
      <c r="S334" s="686">
        <v>1</v>
      </c>
      <c r="T334" s="46">
        <f t="shared" si="42"/>
        <v>100.5</v>
      </c>
      <c r="U334" s="125">
        <v>0</v>
      </c>
      <c r="V334" s="48">
        <f t="shared" si="43"/>
        <v>0</v>
      </c>
      <c r="W334" s="48">
        <f t="shared" si="44"/>
        <v>14</v>
      </c>
      <c r="X334" s="49">
        <f t="shared" si="45"/>
        <v>28.5</v>
      </c>
      <c r="Y334" s="43">
        <f t="shared" si="46"/>
        <v>143</v>
      </c>
      <c r="Z334" s="50">
        <f t="shared" si="35"/>
        <v>143</v>
      </c>
    </row>
    <row r="335" spans="1:26" x14ac:dyDescent="0.3">
      <c r="A335" s="457" t="s">
        <v>1184</v>
      </c>
      <c r="B335" s="457" t="s">
        <v>77</v>
      </c>
      <c r="C335" s="457" t="s">
        <v>1224</v>
      </c>
      <c r="D335" s="457">
        <v>37870475</v>
      </c>
      <c r="E335" s="458" t="s">
        <v>1225</v>
      </c>
      <c r="F335" s="457">
        <v>159468</v>
      </c>
      <c r="G335" s="458" t="s">
        <v>1226</v>
      </c>
      <c r="H335" s="458" t="s">
        <v>1222</v>
      </c>
      <c r="I335" s="459" t="s">
        <v>1227</v>
      </c>
      <c r="J335" s="683">
        <v>3</v>
      </c>
      <c r="K335" s="684">
        <v>0</v>
      </c>
      <c r="L335" s="684">
        <v>4</v>
      </c>
      <c r="M335" s="684">
        <v>0</v>
      </c>
      <c r="N335" s="684">
        <v>0</v>
      </c>
      <c r="O335" s="684">
        <v>0</v>
      </c>
      <c r="P335" s="685">
        <v>0</v>
      </c>
      <c r="Q335" s="683">
        <v>0</v>
      </c>
      <c r="R335" s="684">
        <v>3</v>
      </c>
      <c r="S335" s="686">
        <v>5</v>
      </c>
      <c r="T335" s="46">
        <f t="shared" si="42"/>
        <v>134</v>
      </c>
      <c r="U335" s="125">
        <v>0</v>
      </c>
      <c r="V335" s="48">
        <f t="shared" si="43"/>
        <v>0</v>
      </c>
      <c r="W335" s="48">
        <f t="shared" si="44"/>
        <v>6</v>
      </c>
      <c r="X335" s="49">
        <f t="shared" si="45"/>
        <v>7.5</v>
      </c>
      <c r="Y335" s="43">
        <f t="shared" si="46"/>
        <v>147.5</v>
      </c>
      <c r="Z335" s="50">
        <f t="shared" si="35"/>
        <v>148</v>
      </c>
    </row>
    <row r="336" spans="1:26" x14ac:dyDescent="0.3">
      <c r="A336" s="457" t="s">
        <v>1184</v>
      </c>
      <c r="B336" s="457" t="s">
        <v>77</v>
      </c>
      <c r="C336" s="457" t="s">
        <v>1224</v>
      </c>
      <c r="D336" s="457">
        <v>37870475</v>
      </c>
      <c r="E336" s="458" t="s">
        <v>1225</v>
      </c>
      <c r="F336" s="457">
        <v>159476</v>
      </c>
      <c r="G336" s="458" t="s">
        <v>88</v>
      </c>
      <c r="H336" s="458" t="s">
        <v>1207</v>
      </c>
      <c r="I336" s="459" t="s">
        <v>1228</v>
      </c>
      <c r="J336" s="683">
        <v>3</v>
      </c>
      <c r="K336" s="684">
        <v>0</v>
      </c>
      <c r="L336" s="684">
        <v>3</v>
      </c>
      <c r="M336" s="684">
        <v>0</v>
      </c>
      <c r="N336" s="684">
        <v>0</v>
      </c>
      <c r="O336" s="684">
        <v>0</v>
      </c>
      <c r="P336" s="685">
        <v>0</v>
      </c>
      <c r="Q336" s="683">
        <v>0</v>
      </c>
      <c r="R336" s="684">
        <v>3</v>
      </c>
      <c r="S336" s="686">
        <v>0</v>
      </c>
      <c r="T336" s="46">
        <f t="shared" si="42"/>
        <v>100.5</v>
      </c>
      <c r="U336" s="125">
        <v>34.9</v>
      </c>
      <c r="V336" s="48">
        <f t="shared" si="43"/>
        <v>0</v>
      </c>
      <c r="W336" s="48">
        <f t="shared" si="44"/>
        <v>6</v>
      </c>
      <c r="X336" s="49">
        <f t="shared" si="45"/>
        <v>0</v>
      </c>
      <c r="Y336" s="43">
        <f t="shared" si="46"/>
        <v>141.4</v>
      </c>
      <c r="Z336" s="50">
        <f t="shared" si="35"/>
        <v>141</v>
      </c>
    </row>
    <row r="337" spans="1:26" x14ac:dyDescent="0.3">
      <c r="A337" s="457" t="s">
        <v>1184</v>
      </c>
      <c r="B337" s="457" t="s">
        <v>77</v>
      </c>
      <c r="C337" s="457" t="s">
        <v>1224</v>
      </c>
      <c r="D337" s="457">
        <v>37870475</v>
      </c>
      <c r="E337" s="458" t="s">
        <v>1225</v>
      </c>
      <c r="F337" s="457">
        <v>160954</v>
      </c>
      <c r="G337" s="458" t="s">
        <v>1233</v>
      </c>
      <c r="H337" s="458" t="s">
        <v>1130</v>
      </c>
      <c r="I337" s="459" t="s">
        <v>1234</v>
      </c>
      <c r="J337" s="683">
        <v>4</v>
      </c>
      <c r="K337" s="684">
        <v>0</v>
      </c>
      <c r="L337" s="684">
        <v>5</v>
      </c>
      <c r="M337" s="684">
        <v>0</v>
      </c>
      <c r="N337" s="684">
        <v>0</v>
      </c>
      <c r="O337" s="684">
        <v>0</v>
      </c>
      <c r="P337" s="685">
        <v>0</v>
      </c>
      <c r="Q337" s="683">
        <v>0</v>
      </c>
      <c r="R337" s="684">
        <v>9</v>
      </c>
      <c r="S337" s="686">
        <v>6</v>
      </c>
      <c r="T337" s="46">
        <f t="shared" si="42"/>
        <v>167.5</v>
      </c>
      <c r="U337" s="125">
        <v>0</v>
      </c>
      <c r="V337" s="48">
        <f t="shared" si="43"/>
        <v>0</v>
      </c>
      <c r="W337" s="48">
        <f t="shared" si="44"/>
        <v>18</v>
      </c>
      <c r="X337" s="49">
        <f t="shared" si="45"/>
        <v>9</v>
      </c>
      <c r="Y337" s="43">
        <f t="shared" si="46"/>
        <v>194.5</v>
      </c>
      <c r="Z337" s="50">
        <f t="shared" si="35"/>
        <v>195</v>
      </c>
    </row>
    <row r="338" spans="1:26" x14ac:dyDescent="0.3">
      <c r="A338" s="457" t="s">
        <v>1184</v>
      </c>
      <c r="B338" s="457" t="s">
        <v>77</v>
      </c>
      <c r="C338" s="457" t="s">
        <v>1224</v>
      </c>
      <c r="D338" s="457">
        <v>37870475</v>
      </c>
      <c r="E338" s="458" t="s">
        <v>1225</v>
      </c>
      <c r="F338" s="457">
        <v>161098</v>
      </c>
      <c r="G338" s="458" t="s">
        <v>47</v>
      </c>
      <c r="H338" s="458" t="s">
        <v>265</v>
      </c>
      <c r="I338" s="459" t="s">
        <v>1238</v>
      </c>
      <c r="J338" s="683">
        <v>3</v>
      </c>
      <c r="K338" s="684">
        <v>0</v>
      </c>
      <c r="L338" s="684">
        <v>3</v>
      </c>
      <c r="M338" s="684">
        <v>0</v>
      </c>
      <c r="N338" s="684">
        <v>0</v>
      </c>
      <c r="O338" s="684">
        <v>0</v>
      </c>
      <c r="P338" s="685">
        <v>0</v>
      </c>
      <c r="Q338" s="683">
        <v>0</v>
      </c>
      <c r="R338" s="684">
        <v>1</v>
      </c>
      <c r="S338" s="686">
        <v>7</v>
      </c>
      <c r="T338" s="46">
        <f t="shared" si="42"/>
        <v>100.5</v>
      </c>
      <c r="U338" s="125">
        <v>0</v>
      </c>
      <c r="V338" s="48">
        <f t="shared" si="43"/>
        <v>0</v>
      </c>
      <c r="W338" s="48">
        <f t="shared" si="44"/>
        <v>2</v>
      </c>
      <c r="X338" s="49">
        <f t="shared" si="45"/>
        <v>10.5</v>
      </c>
      <c r="Y338" s="43">
        <f t="shared" si="46"/>
        <v>113</v>
      </c>
      <c r="Z338" s="50">
        <f t="shared" si="35"/>
        <v>113</v>
      </c>
    </row>
    <row r="339" spans="1:26" x14ac:dyDescent="0.3">
      <c r="A339" s="457" t="s">
        <v>1184</v>
      </c>
      <c r="B339" s="457" t="s">
        <v>77</v>
      </c>
      <c r="C339" s="457" t="s">
        <v>1224</v>
      </c>
      <c r="D339" s="457">
        <v>37870475</v>
      </c>
      <c r="E339" s="458" t="s">
        <v>1225</v>
      </c>
      <c r="F339" s="457">
        <v>161101</v>
      </c>
      <c r="G339" s="458" t="s">
        <v>1239</v>
      </c>
      <c r="H339" s="458" t="s">
        <v>1190</v>
      </c>
      <c r="I339" s="459" t="s">
        <v>1240</v>
      </c>
      <c r="J339" s="683">
        <v>3</v>
      </c>
      <c r="K339" s="684">
        <v>0</v>
      </c>
      <c r="L339" s="684">
        <v>4</v>
      </c>
      <c r="M339" s="684">
        <v>0</v>
      </c>
      <c r="N339" s="684">
        <v>0</v>
      </c>
      <c r="O339" s="684">
        <v>0</v>
      </c>
      <c r="P339" s="685">
        <v>0</v>
      </c>
      <c r="Q339" s="683">
        <v>0</v>
      </c>
      <c r="R339" s="684">
        <v>3</v>
      </c>
      <c r="S339" s="686">
        <v>7</v>
      </c>
      <c r="T339" s="46">
        <f t="shared" si="42"/>
        <v>134</v>
      </c>
      <c r="U339" s="125">
        <v>0</v>
      </c>
      <c r="V339" s="48">
        <f t="shared" si="43"/>
        <v>0</v>
      </c>
      <c r="W339" s="48">
        <f t="shared" si="44"/>
        <v>6</v>
      </c>
      <c r="X339" s="49">
        <f t="shared" si="45"/>
        <v>10.5</v>
      </c>
      <c r="Y339" s="43">
        <f t="shared" si="46"/>
        <v>150.5</v>
      </c>
      <c r="Z339" s="50">
        <f t="shared" si="35"/>
        <v>151</v>
      </c>
    </row>
    <row r="340" spans="1:26" x14ac:dyDescent="0.3">
      <c r="A340" s="457" t="s">
        <v>1184</v>
      </c>
      <c r="B340" s="457" t="s">
        <v>77</v>
      </c>
      <c r="C340" s="457" t="s">
        <v>1224</v>
      </c>
      <c r="D340" s="457">
        <v>37870475</v>
      </c>
      <c r="E340" s="458" t="s">
        <v>1225</v>
      </c>
      <c r="F340" s="457">
        <v>161110</v>
      </c>
      <c r="G340" s="458" t="s">
        <v>47</v>
      </c>
      <c r="H340" s="458" t="s">
        <v>1190</v>
      </c>
      <c r="I340" s="459" t="s">
        <v>1241</v>
      </c>
      <c r="J340" s="683">
        <v>5</v>
      </c>
      <c r="K340" s="684">
        <v>0</v>
      </c>
      <c r="L340" s="684">
        <v>5</v>
      </c>
      <c r="M340" s="684">
        <v>0</v>
      </c>
      <c r="N340" s="684">
        <v>0</v>
      </c>
      <c r="O340" s="684">
        <v>0</v>
      </c>
      <c r="P340" s="685">
        <v>0</v>
      </c>
      <c r="Q340" s="683">
        <v>0</v>
      </c>
      <c r="R340" s="684">
        <v>4</v>
      </c>
      <c r="S340" s="686">
        <v>4</v>
      </c>
      <c r="T340" s="46">
        <f t="shared" si="42"/>
        <v>167.5</v>
      </c>
      <c r="U340" s="125">
        <v>0</v>
      </c>
      <c r="V340" s="48">
        <f t="shared" si="43"/>
        <v>0</v>
      </c>
      <c r="W340" s="48">
        <f t="shared" si="44"/>
        <v>8</v>
      </c>
      <c r="X340" s="49">
        <f t="shared" si="45"/>
        <v>6</v>
      </c>
      <c r="Y340" s="43">
        <f t="shared" si="46"/>
        <v>181.5</v>
      </c>
      <c r="Z340" s="50">
        <f t="shared" si="35"/>
        <v>182</v>
      </c>
    </row>
    <row r="341" spans="1:26" x14ac:dyDescent="0.3">
      <c r="A341" s="457" t="s">
        <v>1184</v>
      </c>
      <c r="B341" s="457" t="s">
        <v>77</v>
      </c>
      <c r="C341" s="457" t="s">
        <v>1224</v>
      </c>
      <c r="D341" s="457">
        <v>37870475</v>
      </c>
      <c r="E341" s="458" t="s">
        <v>1225</v>
      </c>
      <c r="F341" s="457">
        <v>161179</v>
      </c>
      <c r="G341" s="458" t="s">
        <v>47</v>
      </c>
      <c r="H341" s="458" t="s">
        <v>1216</v>
      </c>
      <c r="I341" s="459" t="s">
        <v>1242</v>
      </c>
      <c r="J341" s="683">
        <v>2</v>
      </c>
      <c r="K341" s="684">
        <v>0</v>
      </c>
      <c r="L341" s="684">
        <v>3</v>
      </c>
      <c r="M341" s="684">
        <v>0</v>
      </c>
      <c r="N341" s="684">
        <v>0</v>
      </c>
      <c r="O341" s="684">
        <v>0</v>
      </c>
      <c r="P341" s="685">
        <v>0</v>
      </c>
      <c r="Q341" s="683">
        <v>0</v>
      </c>
      <c r="R341" s="684">
        <v>6</v>
      </c>
      <c r="S341" s="686">
        <v>3</v>
      </c>
      <c r="T341" s="46">
        <f t="shared" si="42"/>
        <v>100.5</v>
      </c>
      <c r="U341" s="125">
        <v>0</v>
      </c>
      <c r="V341" s="48">
        <f t="shared" si="43"/>
        <v>0</v>
      </c>
      <c r="W341" s="48">
        <f t="shared" si="44"/>
        <v>12</v>
      </c>
      <c r="X341" s="49">
        <f t="shared" si="45"/>
        <v>4.5</v>
      </c>
      <c r="Y341" s="43">
        <f t="shared" si="46"/>
        <v>117</v>
      </c>
      <c r="Z341" s="50">
        <f t="shared" si="35"/>
        <v>117</v>
      </c>
    </row>
    <row r="342" spans="1:26" x14ac:dyDescent="0.3">
      <c r="A342" s="457" t="s">
        <v>1184</v>
      </c>
      <c r="B342" s="457" t="s">
        <v>77</v>
      </c>
      <c r="C342" s="457" t="s">
        <v>1224</v>
      </c>
      <c r="D342" s="457">
        <v>37870475</v>
      </c>
      <c r="E342" s="458" t="s">
        <v>1225</v>
      </c>
      <c r="F342" s="457">
        <v>161217</v>
      </c>
      <c r="G342" s="458" t="s">
        <v>1243</v>
      </c>
      <c r="H342" s="458" t="s">
        <v>1205</v>
      </c>
      <c r="I342" s="459" t="s">
        <v>1244</v>
      </c>
      <c r="J342" s="683">
        <v>1</v>
      </c>
      <c r="K342" s="684">
        <v>0</v>
      </c>
      <c r="L342" s="684">
        <v>1</v>
      </c>
      <c r="M342" s="684">
        <v>0</v>
      </c>
      <c r="N342" s="684">
        <v>0</v>
      </c>
      <c r="O342" s="684">
        <v>0</v>
      </c>
      <c r="P342" s="685">
        <v>0</v>
      </c>
      <c r="Q342" s="683">
        <v>0</v>
      </c>
      <c r="R342" s="684">
        <v>1</v>
      </c>
      <c r="S342" s="686">
        <v>0</v>
      </c>
      <c r="T342" s="46">
        <f t="shared" si="42"/>
        <v>33.5</v>
      </c>
      <c r="U342" s="125">
        <v>0</v>
      </c>
      <c r="V342" s="48">
        <f t="shared" si="43"/>
        <v>0</v>
      </c>
      <c r="W342" s="48">
        <f t="shared" si="44"/>
        <v>2</v>
      </c>
      <c r="X342" s="49">
        <f t="shared" si="45"/>
        <v>0</v>
      </c>
      <c r="Y342" s="43">
        <f t="shared" si="46"/>
        <v>35.5</v>
      </c>
      <c r="Z342" s="50">
        <f t="shared" si="35"/>
        <v>36</v>
      </c>
    </row>
    <row r="343" spans="1:26" x14ac:dyDescent="0.3">
      <c r="A343" s="457" t="s">
        <v>1184</v>
      </c>
      <c r="B343" s="457" t="s">
        <v>77</v>
      </c>
      <c r="C343" s="457" t="s">
        <v>1224</v>
      </c>
      <c r="D343" s="457">
        <v>37870475</v>
      </c>
      <c r="E343" s="458" t="s">
        <v>1225</v>
      </c>
      <c r="F343" s="457">
        <v>161233</v>
      </c>
      <c r="G343" s="458" t="s">
        <v>1247</v>
      </c>
      <c r="H343" s="458" t="s">
        <v>1213</v>
      </c>
      <c r="I343" s="459" t="s">
        <v>1228</v>
      </c>
      <c r="J343" s="683">
        <v>2</v>
      </c>
      <c r="K343" s="684">
        <v>0</v>
      </c>
      <c r="L343" s="684">
        <v>3</v>
      </c>
      <c r="M343" s="684">
        <v>0</v>
      </c>
      <c r="N343" s="684">
        <v>0</v>
      </c>
      <c r="O343" s="684">
        <v>0</v>
      </c>
      <c r="P343" s="685">
        <v>0</v>
      </c>
      <c r="Q343" s="683">
        <v>0</v>
      </c>
      <c r="R343" s="684">
        <v>3</v>
      </c>
      <c r="S343" s="686">
        <v>3</v>
      </c>
      <c r="T343" s="46">
        <f t="shared" si="42"/>
        <v>100.5</v>
      </c>
      <c r="U343" s="125">
        <v>0</v>
      </c>
      <c r="V343" s="48">
        <f t="shared" si="43"/>
        <v>0</v>
      </c>
      <c r="W343" s="48">
        <f t="shared" si="44"/>
        <v>6</v>
      </c>
      <c r="X343" s="49">
        <f t="shared" si="45"/>
        <v>4.5</v>
      </c>
      <c r="Y343" s="43">
        <f t="shared" si="46"/>
        <v>111</v>
      </c>
      <c r="Z343" s="50">
        <f t="shared" si="35"/>
        <v>111</v>
      </c>
    </row>
    <row r="344" spans="1:26" x14ac:dyDescent="0.3">
      <c r="A344" s="457" t="s">
        <v>1184</v>
      </c>
      <c r="B344" s="457" t="s">
        <v>77</v>
      </c>
      <c r="C344" s="457" t="s">
        <v>1224</v>
      </c>
      <c r="D344" s="457">
        <v>37870475</v>
      </c>
      <c r="E344" s="458" t="s">
        <v>1225</v>
      </c>
      <c r="F344" s="457">
        <v>161705</v>
      </c>
      <c r="G344" s="458" t="s">
        <v>449</v>
      </c>
      <c r="H344" s="458" t="s">
        <v>267</v>
      </c>
      <c r="I344" s="459" t="s">
        <v>1250</v>
      </c>
      <c r="J344" s="683">
        <v>4</v>
      </c>
      <c r="K344" s="684">
        <v>0</v>
      </c>
      <c r="L344" s="684">
        <v>7</v>
      </c>
      <c r="M344" s="684">
        <v>0</v>
      </c>
      <c r="N344" s="684">
        <v>0</v>
      </c>
      <c r="O344" s="684">
        <v>0</v>
      </c>
      <c r="P344" s="685">
        <v>0</v>
      </c>
      <c r="Q344" s="683">
        <v>0</v>
      </c>
      <c r="R344" s="684">
        <v>8</v>
      </c>
      <c r="S344" s="686">
        <v>4</v>
      </c>
      <c r="T344" s="46">
        <f t="shared" si="42"/>
        <v>234.5</v>
      </c>
      <c r="U344" s="125">
        <v>0</v>
      </c>
      <c r="V344" s="48">
        <f t="shared" si="43"/>
        <v>0</v>
      </c>
      <c r="W344" s="48">
        <f t="shared" si="44"/>
        <v>16</v>
      </c>
      <c r="X344" s="49">
        <f t="shared" si="45"/>
        <v>6</v>
      </c>
      <c r="Y344" s="43">
        <f t="shared" si="46"/>
        <v>256.5</v>
      </c>
      <c r="Z344" s="50">
        <f t="shared" si="35"/>
        <v>257</v>
      </c>
    </row>
    <row r="345" spans="1:26" x14ac:dyDescent="0.3">
      <c r="A345" s="457" t="s">
        <v>1184</v>
      </c>
      <c r="B345" s="457" t="s">
        <v>77</v>
      </c>
      <c r="C345" s="457" t="s">
        <v>1224</v>
      </c>
      <c r="D345" s="457">
        <v>37870475</v>
      </c>
      <c r="E345" s="458" t="s">
        <v>1225</v>
      </c>
      <c r="F345" s="457">
        <v>161802</v>
      </c>
      <c r="G345" s="458" t="s">
        <v>1252</v>
      </c>
      <c r="H345" s="458" t="s">
        <v>265</v>
      </c>
      <c r="I345" s="459" t="s">
        <v>1253</v>
      </c>
      <c r="J345" s="683">
        <v>3</v>
      </c>
      <c r="K345" s="684">
        <v>0</v>
      </c>
      <c r="L345" s="684">
        <v>3</v>
      </c>
      <c r="M345" s="684">
        <v>0</v>
      </c>
      <c r="N345" s="684">
        <v>0</v>
      </c>
      <c r="O345" s="684">
        <v>0</v>
      </c>
      <c r="P345" s="685">
        <v>0</v>
      </c>
      <c r="Q345" s="683">
        <v>0</v>
      </c>
      <c r="R345" s="684">
        <v>3</v>
      </c>
      <c r="S345" s="686">
        <v>1</v>
      </c>
      <c r="T345" s="46">
        <f t="shared" si="42"/>
        <v>100.5</v>
      </c>
      <c r="U345" s="125">
        <v>0</v>
      </c>
      <c r="V345" s="48">
        <f t="shared" si="43"/>
        <v>0</v>
      </c>
      <c r="W345" s="48">
        <f t="shared" si="44"/>
        <v>6</v>
      </c>
      <c r="X345" s="49">
        <f t="shared" si="45"/>
        <v>1.5</v>
      </c>
      <c r="Y345" s="43">
        <f t="shared" si="46"/>
        <v>108</v>
      </c>
      <c r="Z345" s="50">
        <f t="shared" si="35"/>
        <v>108</v>
      </c>
    </row>
    <row r="346" spans="1:26" x14ac:dyDescent="0.3">
      <c r="A346" s="457" t="s">
        <v>1184</v>
      </c>
      <c r="B346" s="457" t="s">
        <v>77</v>
      </c>
      <c r="C346" s="457" t="s">
        <v>1224</v>
      </c>
      <c r="D346" s="457">
        <v>37870475</v>
      </c>
      <c r="E346" s="458" t="s">
        <v>1225</v>
      </c>
      <c r="F346" s="457">
        <v>161829</v>
      </c>
      <c r="G346" s="458" t="s">
        <v>124</v>
      </c>
      <c r="H346" s="458" t="s">
        <v>1190</v>
      </c>
      <c r="I346" s="459" t="s">
        <v>1254</v>
      </c>
      <c r="J346" s="683">
        <v>1</v>
      </c>
      <c r="K346" s="684">
        <v>0</v>
      </c>
      <c r="L346" s="684">
        <v>2</v>
      </c>
      <c r="M346" s="684">
        <v>0</v>
      </c>
      <c r="N346" s="684">
        <v>0</v>
      </c>
      <c r="O346" s="684">
        <v>0</v>
      </c>
      <c r="P346" s="685">
        <v>0</v>
      </c>
      <c r="Q346" s="683">
        <v>0</v>
      </c>
      <c r="R346" s="684">
        <v>2</v>
      </c>
      <c r="S346" s="686">
        <v>0</v>
      </c>
      <c r="T346" s="46">
        <f t="shared" si="42"/>
        <v>67</v>
      </c>
      <c r="U346" s="125">
        <v>0</v>
      </c>
      <c r="V346" s="48">
        <f t="shared" si="43"/>
        <v>0</v>
      </c>
      <c r="W346" s="48">
        <f t="shared" si="44"/>
        <v>4</v>
      </c>
      <c r="X346" s="49">
        <f t="shared" si="45"/>
        <v>0</v>
      </c>
      <c r="Y346" s="43">
        <f t="shared" si="46"/>
        <v>71</v>
      </c>
      <c r="Z346" s="50">
        <f t="shared" si="35"/>
        <v>71</v>
      </c>
    </row>
    <row r="347" spans="1:26" x14ac:dyDescent="0.3">
      <c r="A347" s="457" t="s">
        <v>1184</v>
      </c>
      <c r="B347" s="457" t="s">
        <v>77</v>
      </c>
      <c r="C347" s="457" t="s">
        <v>1224</v>
      </c>
      <c r="D347" s="457">
        <v>37870475</v>
      </c>
      <c r="E347" s="458" t="s">
        <v>1225</v>
      </c>
      <c r="F347" s="457">
        <v>161837</v>
      </c>
      <c r="G347" s="458" t="s">
        <v>684</v>
      </c>
      <c r="H347" s="458" t="s">
        <v>1190</v>
      </c>
      <c r="I347" s="459" t="s">
        <v>1255</v>
      </c>
      <c r="J347" s="683">
        <v>3</v>
      </c>
      <c r="K347" s="684">
        <v>0</v>
      </c>
      <c r="L347" s="684">
        <v>4</v>
      </c>
      <c r="M347" s="684">
        <v>0</v>
      </c>
      <c r="N347" s="684">
        <v>0</v>
      </c>
      <c r="O347" s="684">
        <v>0</v>
      </c>
      <c r="P347" s="685">
        <v>0</v>
      </c>
      <c r="Q347" s="683">
        <v>0</v>
      </c>
      <c r="R347" s="684">
        <v>6</v>
      </c>
      <c r="S347" s="686">
        <v>3</v>
      </c>
      <c r="T347" s="46">
        <f t="shared" si="42"/>
        <v>134</v>
      </c>
      <c r="U347" s="125">
        <v>35.799999999999997</v>
      </c>
      <c r="V347" s="48">
        <f t="shared" si="43"/>
        <v>0</v>
      </c>
      <c r="W347" s="48">
        <f t="shared" si="44"/>
        <v>12</v>
      </c>
      <c r="X347" s="49">
        <f t="shared" si="45"/>
        <v>4.5</v>
      </c>
      <c r="Y347" s="43">
        <f t="shared" si="46"/>
        <v>186.3</v>
      </c>
      <c r="Z347" s="50">
        <f t="shared" si="35"/>
        <v>186</v>
      </c>
    </row>
    <row r="348" spans="1:26" x14ac:dyDescent="0.3">
      <c r="A348" s="457" t="s">
        <v>1184</v>
      </c>
      <c r="B348" s="457" t="s">
        <v>77</v>
      </c>
      <c r="C348" s="457" t="s">
        <v>1224</v>
      </c>
      <c r="D348" s="457">
        <v>37870475</v>
      </c>
      <c r="E348" s="458" t="s">
        <v>1225</v>
      </c>
      <c r="F348" s="457">
        <v>161845</v>
      </c>
      <c r="G348" s="458" t="s">
        <v>147</v>
      </c>
      <c r="H348" s="458" t="s">
        <v>1190</v>
      </c>
      <c r="I348" s="459" t="s">
        <v>1256</v>
      </c>
      <c r="J348" s="683">
        <v>4</v>
      </c>
      <c r="K348" s="684">
        <v>0</v>
      </c>
      <c r="L348" s="684">
        <v>5</v>
      </c>
      <c r="M348" s="684">
        <v>0</v>
      </c>
      <c r="N348" s="684">
        <v>0</v>
      </c>
      <c r="O348" s="684">
        <v>0</v>
      </c>
      <c r="P348" s="685">
        <v>0</v>
      </c>
      <c r="Q348" s="683">
        <v>0</v>
      </c>
      <c r="R348" s="684">
        <v>10</v>
      </c>
      <c r="S348" s="686">
        <v>0</v>
      </c>
      <c r="T348" s="46">
        <f t="shared" si="42"/>
        <v>167.5</v>
      </c>
      <c r="U348" s="125">
        <v>0</v>
      </c>
      <c r="V348" s="48">
        <f t="shared" si="43"/>
        <v>0</v>
      </c>
      <c r="W348" s="48">
        <f t="shared" si="44"/>
        <v>20</v>
      </c>
      <c r="X348" s="49">
        <f t="shared" si="45"/>
        <v>0</v>
      </c>
      <c r="Y348" s="43">
        <f t="shared" si="46"/>
        <v>187.5</v>
      </c>
      <c r="Z348" s="50">
        <f t="shared" si="35"/>
        <v>188</v>
      </c>
    </row>
    <row r="349" spans="1:26" x14ac:dyDescent="0.3">
      <c r="A349" s="457" t="s">
        <v>1184</v>
      </c>
      <c r="B349" s="457" t="s">
        <v>77</v>
      </c>
      <c r="C349" s="457" t="s">
        <v>1224</v>
      </c>
      <c r="D349" s="457">
        <v>37870475</v>
      </c>
      <c r="E349" s="458" t="s">
        <v>1225</v>
      </c>
      <c r="F349" s="457">
        <v>162132</v>
      </c>
      <c r="G349" s="458" t="s">
        <v>126</v>
      </c>
      <c r="H349" s="458" t="s">
        <v>1130</v>
      </c>
      <c r="I349" s="459" t="s">
        <v>450</v>
      </c>
      <c r="J349" s="683">
        <v>3</v>
      </c>
      <c r="K349" s="684">
        <v>0</v>
      </c>
      <c r="L349" s="684">
        <v>3</v>
      </c>
      <c r="M349" s="684">
        <v>0</v>
      </c>
      <c r="N349" s="684">
        <v>0</v>
      </c>
      <c r="O349" s="684">
        <v>0</v>
      </c>
      <c r="P349" s="685">
        <v>0</v>
      </c>
      <c r="Q349" s="683">
        <v>0</v>
      </c>
      <c r="R349" s="684">
        <v>7</v>
      </c>
      <c r="S349" s="686">
        <v>0</v>
      </c>
      <c r="T349" s="46">
        <f t="shared" si="42"/>
        <v>100.5</v>
      </c>
      <c r="U349" s="125">
        <v>12.7</v>
      </c>
      <c r="V349" s="48">
        <f t="shared" si="43"/>
        <v>0</v>
      </c>
      <c r="W349" s="48">
        <f t="shared" si="44"/>
        <v>14</v>
      </c>
      <c r="X349" s="49">
        <f t="shared" si="45"/>
        <v>0</v>
      </c>
      <c r="Y349" s="43">
        <f t="shared" si="46"/>
        <v>127.2</v>
      </c>
      <c r="Z349" s="50">
        <f t="shared" si="35"/>
        <v>127</v>
      </c>
    </row>
    <row r="350" spans="1:26" x14ac:dyDescent="0.3">
      <c r="A350" s="457" t="s">
        <v>1184</v>
      </c>
      <c r="B350" s="457" t="s">
        <v>77</v>
      </c>
      <c r="C350" s="457" t="s">
        <v>1224</v>
      </c>
      <c r="D350" s="457">
        <v>37870475</v>
      </c>
      <c r="E350" s="458" t="s">
        <v>1225</v>
      </c>
      <c r="F350" s="457">
        <v>162167</v>
      </c>
      <c r="G350" s="458" t="s">
        <v>126</v>
      </c>
      <c r="H350" s="458" t="s">
        <v>265</v>
      </c>
      <c r="I350" s="459" t="s">
        <v>1257</v>
      </c>
      <c r="J350" s="683">
        <v>2</v>
      </c>
      <c r="K350" s="684">
        <v>0</v>
      </c>
      <c r="L350" s="684">
        <v>2</v>
      </c>
      <c r="M350" s="684">
        <v>0</v>
      </c>
      <c r="N350" s="684">
        <v>0</v>
      </c>
      <c r="O350" s="684">
        <v>0</v>
      </c>
      <c r="P350" s="685">
        <v>0</v>
      </c>
      <c r="Q350" s="683">
        <v>0</v>
      </c>
      <c r="R350" s="684">
        <v>4</v>
      </c>
      <c r="S350" s="686">
        <v>0</v>
      </c>
      <c r="T350" s="46">
        <f t="shared" si="42"/>
        <v>67</v>
      </c>
      <c r="U350" s="125">
        <v>0</v>
      </c>
      <c r="V350" s="48">
        <f t="shared" si="43"/>
        <v>0</v>
      </c>
      <c r="W350" s="48">
        <f t="shared" si="44"/>
        <v>8</v>
      </c>
      <c r="X350" s="49">
        <f t="shared" si="45"/>
        <v>0</v>
      </c>
      <c r="Y350" s="43">
        <f t="shared" si="46"/>
        <v>75</v>
      </c>
      <c r="Z350" s="50">
        <f t="shared" si="35"/>
        <v>75</v>
      </c>
    </row>
    <row r="351" spans="1:26" x14ac:dyDescent="0.3">
      <c r="A351" s="457" t="s">
        <v>1184</v>
      </c>
      <c r="B351" s="457" t="s">
        <v>77</v>
      </c>
      <c r="C351" s="457" t="s">
        <v>1224</v>
      </c>
      <c r="D351" s="457">
        <v>37870475</v>
      </c>
      <c r="E351" s="458" t="s">
        <v>1225</v>
      </c>
      <c r="F351" s="457">
        <v>162175</v>
      </c>
      <c r="G351" s="458" t="s">
        <v>1258</v>
      </c>
      <c r="H351" s="458" t="s">
        <v>1222</v>
      </c>
      <c r="I351" s="459" t="s">
        <v>1259</v>
      </c>
      <c r="J351" s="683">
        <v>1</v>
      </c>
      <c r="K351" s="684">
        <v>0</v>
      </c>
      <c r="L351" s="684">
        <v>1</v>
      </c>
      <c r="M351" s="684">
        <v>0</v>
      </c>
      <c r="N351" s="684">
        <v>0</v>
      </c>
      <c r="O351" s="684">
        <v>0</v>
      </c>
      <c r="P351" s="685">
        <v>0</v>
      </c>
      <c r="Q351" s="683">
        <v>0</v>
      </c>
      <c r="R351" s="684">
        <v>2</v>
      </c>
      <c r="S351" s="686">
        <v>0</v>
      </c>
      <c r="T351" s="46">
        <f t="shared" si="42"/>
        <v>33.5</v>
      </c>
      <c r="U351" s="125">
        <v>13.3</v>
      </c>
      <c r="V351" s="48">
        <f t="shared" si="43"/>
        <v>0</v>
      </c>
      <c r="W351" s="48">
        <f t="shared" si="44"/>
        <v>4</v>
      </c>
      <c r="X351" s="49">
        <f t="shared" si="45"/>
        <v>0</v>
      </c>
      <c r="Y351" s="43">
        <f t="shared" si="46"/>
        <v>50.8</v>
      </c>
      <c r="Z351" s="50">
        <f t="shared" ref="Z351:Z414" si="47">ROUND(Y351,0)</f>
        <v>51</v>
      </c>
    </row>
    <row r="352" spans="1:26" x14ac:dyDescent="0.3">
      <c r="A352" s="457" t="s">
        <v>1184</v>
      </c>
      <c r="B352" s="457" t="s">
        <v>77</v>
      </c>
      <c r="C352" s="457" t="s">
        <v>1224</v>
      </c>
      <c r="D352" s="457">
        <v>37870475</v>
      </c>
      <c r="E352" s="458" t="s">
        <v>1225</v>
      </c>
      <c r="F352" s="457">
        <v>162191</v>
      </c>
      <c r="G352" s="458" t="s">
        <v>156</v>
      </c>
      <c r="H352" s="458" t="s">
        <v>1190</v>
      </c>
      <c r="I352" s="459" t="s">
        <v>1260</v>
      </c>
      <c r="J352" s="683">
        <v>6</v>
      </c>
      <c r="K352" s="684">
        <v>0</v>
      </c>
      <c r="L352" s="684">
        <v>7</v>
      </c>
      <c r="M352" s="684">
        <v>0</v>
      </c>
      <c r="N352" s="684">
        <v>0</v>
      </c>
      <c r="O352" s="684">
        <v>0</v>
      </c>
      <c r="P352" s="685">
        <v>0</v>
      </c>
      <c r="Q352" s="683">
        <v>0</v>
      </c>
      <c r="R352" s="684">
        <v>13</v>
      </c>
      <c r="S352" s="686">
        <v>7</v>
      </c>
      <c r="T352" s="46">
        <f t="shared" si="42"/>
        <v>234.5</v>
      </c>
      <c r="U352" s="125">
        <v>0</v>
      </c>
      <c r="V352" s="48">
        <f t="shared" si="43"/>
        <v>0</v>
      </c>
      <c r="W352" s="48">
        <f t="shared" si="44"/>
        <v>26</v>
      </c>
      <c r="X352" s="49">
        <f t="shared" si="45"/>
        <v>10.5</v>
      </c>
      <c r="Y352" s="43">
        <f t="shared" si="46"/>
        <v>271</v>
      </c>
      <c r="Z352" s="50">
        <f t="shared" si="47"/>
        <v>271</v>
      </c>
    </row>
    <row r="353" spans="1:26" x14ac:dyDescent="0.3">
      <c r="A353" s="457" t="s">
        <v>1184</v>
      </c>
      <c r="B353" s="457" t="s">
        <v>77</v>
      </c>
      <c r="C353" s="457" t="s">
        <v>1224</v>
      </c>
      <c r="D353" s="457">
        <v>37870475</v>
      </c>
      <c r="E353" s="458" t="s">
        <v>1225</v>
      </c>
      <c r="F353" s="457">
        <v>162825</v>
      </c>
      <c r="G353" s="458" t="s">
        <v>86</v>
      </c>
      <c r="H353" s="458" t="s">
        <v>1190</v>
      </c>
      <c r="I353" s="459" t="s">
        <v>1262</v>
      </c>
      <c r="J353" s="683">
        <v>3</v>
      </c>
      <c r="K353" s="684">
        <v>0</v>
      </c>
      <c r="L353" s="684">
        <v>4</v>
      </c>
      <c r="M353" s="684">
        <v>0</v>
      </c>
      <c r="N353" s="684">
        <v>0</v>
      </c>
      <c r="O353" s="684">
        <v>0</v>
      </c>
      <c r="P353" s="685">
        <v>0</v>
      </c>
      <c r="Q353" s="683">
        <v>0</v>
      </c>
      <c r="R353" s="684">
        <v>2</v>
      </c>
      <c r="S353" s="686">
        <v>1</v>
      </c>
      <c r="T353" s="46">
        <f t="shared" si="42"/>
        <v>134</v>
      </c>
      <c r="U353" s="125">
        <v>0</v>
      </c>
      <c r="V353" s="48">
        <f t="shared" si="43"/>
        <v>0</v>
      </c>
      <c r="W353" s="48">
        <f t="shared" si="44"/>
        <v>4</v>
      </c>
      <c r="X353" s="49">
        <f t="shared" si="45"/>
        <v>1.5</v>
      </c>
      <c r="Y353" s="43">
        <f t="shared" si="46"/>
        <v>139.5</v>
      </c>
      <c r="Z353" s="50">
        <f t="shared" si="47"/>
        <v>140</v>
      </c>
    </row>
    <row r="354" spans="1:26" x14ac:dyDescent="0.3">
      <c r="A354" s="457" t="s">
        <v>1184</v>
      </c>
      <c r="B354" s="457" t="s">
        <v>77</v>
      </c>
      <c r="C354" s="457" t="s">
        <v>1224</v>
      </c>
      <c r="D354" s="457">
        <v>37870475</v>
      </c>
      <c r="E354" s="458" t="s">
        <v>1225</v>
      </c>
      <c r="F354" s="457">
        <v>162833</v>
      </c>
      <c r="G354" s="458" t="s">
        <v>86</v>
      </c>
      <c r="H354" s="458" t="s">
        <v>1188</v>
      </c>
      <c r="I354" s="459" t="s">
        <v>1263</v>
      </c>
      <c r="J354" s="683">
        <v>3</v>
      </c>
      <c r="K354" s="684">
        <v>0</v>
      </c>
      <c r="L354" s="684">
        <v>3</v>
      </c>
      <c r="M354" s="684">
        <v>0</v>
      </c>
      <c r="N354" s="684">
        <v>0</v>
      </c>
      <c r="O354" s="684">
        <v>0</v>
      </c>
      <c r="P354" s="685">
        <v>0</v>
      </c>
      <c r="Q354" s="683">
        <v>1</v>
      </c>
      <c r="R354" s="684">
        <v>1</v>
      </c>
      <c r="S354" s="686">
        <v>1</v>
      </c>
      <c r="T354" s="46">
        <f t="shared" si="42"/>
        <v>100.5</v>
      </c>
      <c r="U354" s="125">
        <v>0</v>
      </c>
      <c r="V354" s="48">
        <f t="shared" si="43"/>
        <v>1.5</v>
      </c>
      <c r="W354" s="48">
        <f t="shared" si="44"/>
        <v>2</v>
      </c>
      <c r="X354" s="49">
        <f t="shared" si="45"/>
        <v>1.5</v>
      </c>
      <c r="Y354" s="43">
        <f t="shared" si="46"/>
        <v>105.5</v>
      </c>
      <c r="Z354" s="50">
        <f t="shared" si="47"/>
        <v>106</v>
      </c>
    </row>
    <row r="355" spans="1:26" x14ac:dyDescent="0.3">
      <c r="A355" s="457" t="s">
        <v>1184</v>
      </c>
      <c r="B355" s="457" t="s">
        <v>77</v>
      </c>
      <c r="C355" s="457" t="s">
        <v>1224</v>
      </c>
      <c r="D355" s="457">
        <v>37870475</v>
      </c>
      <c r="E355" s="458" t="s">
        <v>1225</v>
      </c>
      <c r="F355" s="457">
        <v>606791</v>
      </c>
      <c r="G355" s="458" t="s">
        <v>97</v>
      </c>
      <c r="H355" s="458" t="s">
        <v>265</v>
      </c>
      <c r="I355" s="459" t="s">
        <v>1265</v>
      </c>
      <c r="J355" s="683">
        <v>3</v>
      </c>
      <c r="K355" s="684">
        <v>0</v>
      </c>
      <c r="L355" s="684">
        <v>4</v>
      </c>
      <c r="M355" s="684">
        <v>0</v>
      </c>
      <c r="N355" s="684">
        <v>0</v>
      </c>
      <c r="O355" s="684">
        <v>0</v>
      </c>
      <c r="P355" s="685">
        <v>0</v>
      </c>
      <c r="Q355" s="683">
        <v>0</v>
      </c>
      <c r="R355" s="684">
        <v>2</v>
      </c>
      <c r="S355" s="686">
        <v>4</v>
      </c>
      <c r="T355" s="46">
        <f t="shared" si="42"/>
        <v>134</v>
      </c>
      <c r="U355" s="125">
        <v>25.8</v>
      </c>
      <c r="V355" s="48">
        <f t="shared" si="43"/>
        <v>0</v>
      </c>
      <c r="W355" s="48">
        <f t="shared" si="44"/>
        <v>4</v>
      </c>
      <c r="X355" s="49">
        <f t="shared" si="45"/>
        <v>6</v>
      </c>
      <c r="Y355" s="43">
        <f t="shared" si="46"/>
        <v>169.8</v>
      </c>
      <c r="Z355" s="50">
        <f t="shared" si="47"/>
        <v>170</v>
      </c>
    </row>
    <row r="356" spans="1:26" x14ac:dyDescent="0.3">
      <c r="A356" s="457" t="s">
        <v>1184</v>
      </c>
      <c r="B356" s="457" t="s">
        <v>77</v>
      </c>
      <c r="C356" s="457" t="s">
        <v>1224</v>
      </c>
      <c r="D356" s="457">
        <v>37870475</v>
      </c>
      <c r="E356" s="458" t="s">
        <v>1225</v>
      </c>
      <c r="F356" s="457">
        <v>606804</v>
      </c>
      <c r="G356" s="458" t="s">
        <v>97</v>
      </c>
      <c r="H356" s="458" t="s">
        <v>1190</v>
      </c>
      <c r="I356" s="459" t="s">
        <v>1266</v>
      </c>
      <c r="J356" s="683">
        <v>5</v>
      </c>
      <c r="K356" s="684">
        <v>0</v>
      </c>
      <c r="L356" s="684">
        <v>7</v>
      </c>
      <c r="M356" s="684">
        <v>0</v>
      </c>
      <c r="N356" s="684">
        <v>0</v>
      </c>
      <c r="O356" s="684">
        <v>0</v>
      </c>
      <c r="P356" s="685">
        <v>0</v>
      </c>
      <c r="Q356" s="683">
        <v>0</v>
      </c>
      <c r="R356" s="684">
        <v>5</v>
      </c>
      <c r="S356" s="686">
        <v>9</v>
      </c>
      <c r="T356" s="46">
        <f t="shared" si="42"/>
        <v>234.5</v>
      </c>
      <c r="U356" s="125">
        <v>55.8</v>
      </c>
      <c r="V356" s="48">
        <f t="shared" si="43"/>
        <v>0</v>
      </c>
      <c r="W356" s="48">
        <f t="shared" si="44"/>
        <v>10</v>
      </c>
      <c r="X356" s="49">
        <f t="shared" si="45"/>
        <v>13.5</v>
      </c>
      <c r="Y356" s="43">
        <f t="shared" si="46"/>
        <v>313.8</v>
      </c>
      <c r="Z356" s="50">
        <f t="shared" si="47"/>
        <v>314</v>
      </c>
    </row>
    <row r="357" spans="1:26" x14ac:dyDescent="0.3">
      <c r="A357" s="457" t="s">
        <v>1184</v>
      </c>
      <c r="B357" s="457" t="s">
        <v>77</v>
      </c>
      <c r="C357" s="457" t="s">
        <v>1224</v>
      </c>
      <c r="D357" s="457">
        <v>37870475</v>
      </c>
      <c r="E357" s="458" t="s">
        <v>1225</v>
      </c>
      <c r="F357" s="457">
        <v>891541</v>
      </c>
      <c r="G357" s="458" t="s">
        <v>112</v>
      </c>
      <c r="H357" s="458" t="s">
        <v>265</v>
      </c>
      <c r="I357" s="459" t="s">
        <v>1268</v>
      </c>
      <c r="J357" s="683">
        <v>1</v>
      </c>
      <c r="K357" s="684">
        <v>0</v>
      </c>
      <c r="L357" s="684">
        <v>1</v>
      </c>
      <c r="M357" s="684">
        <v>0</v>
      </c>
      <c r="N357" s="684">
        <v>0</v>
      </c>
      <c r="O357" s="684">
        <v>0</v>
      </c>
      <c r="P357" s="685">
        <v>0</v>
      </c>
      <c r="Q357" s="683">
        <v>0</v>
      </c>
      <c r="R357" s="684">
        <v>1</v>
      </c>
      <c r="S357" s="686">
        <v>0</v>
      </c>
      <c r="T357" s="46">
        <f t="shared" si="42"/>
        <v>33.5</v>
      </c>
      <c r="U357" s="125">
        <v>0</v>
      </c>
      <c r="V357" s="48">
        <f t="shared" si="43"/>
        <v>0</v>
      </c>
      <c r="W357" s="48">
        <f t="shared" si="44"/>
        <v>2</v>
      </c>
      <c r="X357" s="49">
        <f t="shared" si="45"/>
        <v>0</v>
      </c>
      <c r="Y357" s="43">
        <f t="shared" si="46"/>
        <v>35.5</v>
      </c>
      <c r="Z357" s="50">
        <f t="shared" si="47"/>
        <v>36</v>
      </c>
    </row>
    <row r="358" spans="1:26" x14ac:dyDescent="0.3">
      <c r="A358" s="457" t="s">
        <v>1184</v>
      </c>
      <c r="B358" s="457" t="s">
        <v>77</v>
      </c>
      <c r="C358" s="457" t="s">
        <v>1224</v>
      </c>
      <c r="D358" s="457">
        <v>37870475</v>
      </c>
      <c r="E358" s="458" t="s">
        <v>1225</v>
      </c>
      <c r="F358" s="457">
        <v>893102</v>
      </c>
      <c r="G358" s="458" t="s">
        <v>99</v>
      </c>
      <c r="H358" s="458" t="s">
        <v>265</v>
      </c>
      <c r="I358" s="459" t="s">
        <v>1269</v>
      </c>
      <c r="J358" s="683">
        <v>2</v>
      </c>
      <c r="K358" s="684">
        <v>0</v>
      </c>
      <c r="L358" s="684">
        <v>4</v>
      </c>
      <c r="M358" s="684">
        <v>0</v>
      </c>
      <c r="N358" s="684">
        <v>0</v>
      </c>
      <c r="O358" s="684">
        <v>0</v>
      </c>
      <c r="P358" s="685">
        <v>0</v>
      </c>
      <c r="Q358" s="683">
        <v>0</v>
      </c>
      <c r="R358" s="684">
        <v>11</v>
      </c>
      <c r="S358" s="686">
        <v>0</v>
      </c>
      <c r="T358" s="46">
        <f t="shared" si="42"/>
        <v>134</v>
      </c>
      <c r="U358" s="125">
        <v>0</v>
      </c>
      <c r="V358" s="48">
        <f t="shared" si="43"/>
        <v>0</v>
      </c>
      <c r="W358" s="48">
        <f t="shared" si="44"/>
        <v>22</v>
      </c>
      <c r="X358" s="49">
        <f t="shared" si="45"/>
        <v>0</v>
      </c>
      <c r="Y358" s="43">
        <f t="shared" si="46"/>
        <v>156</v>
      </c>
      <c r="Z358" s="50">
        <f t="shared" si="47"/>
        <v>156</v>
      </c>
    </row>
    <row r="359" spans="1:26" x14ac:dyDescent="0.3">
      <c r="A359" s="457" t="s">
        <v>1184</v>
      </c>
      <c r="B359" s="457" t="s">
        <v>77</v>
      </c>
      <c r="C359" s="457" t="s">
        <v>1224</v>
      </c>
      <c r="D359" s="457">
        <v>37870475</v>
      </c>
      <c r="E359" s="458" t="s">
        <v>1225</v>
      </c>
      <c r="F359" s="457">
        <v>893251</v>
      </c>
      <c r="G359" s="458" t="s">
        <v>112</v>
      </c>
      <c r="H359" s="458" t="s">
        <v>1190</v>
      </c>
      <c r="I359" s="459" t="s">
        <v>1270</v>
      </c>
      <c r="J359" s="683">
        <v>2</v>
      </c>
      <c r="K359" s="684">
        <v>0</v>
      </c>
      <c r="L359" s="684">
        <v>2</v>
      </c>
      <c r="M359" s="684">
        <v>0</v>
      </c>
      <c r="N359" s="684">
        <v>0</v>
      </c>
      <c r="O359" s="684">
        <v>0</v>
      </c>
      <c r="P359" s="685">
        <v>0</v>
      </c>
      <c r="Q359" s="683">
        <v>0</v>
      </c>
      <c r="R359" s="684">
        <v>1</v>
      </c>
      <c r="S359" s="686">
        <v>1</v>
      </c>
      <c r="T359" s="46">
        <f t="shared" si="42"/>
        <v>67</v>
      </c>
      <c r="U359" s="125">
        <v>0</v>
      </c>
      <c r="V359" s="48">
        <f t="shared" si="43"/>
        <v>0</v>
      </c>
      <c r="W359" s="48">
        <f t="shared" si="44"/>
        <v>2</v>
      </c>
      <c r="X359" s="49">
        <f t="shared" si="45"/>
        <v>1.5</v>
      </c>
      <c r="Y359" s="43">
        <f t="shared" si="46"/>
        <v>70.5</v>
      </c>
      <c r="Z359" s="50">
        <f t="shared" si="47"/>
        <v>71</v>
      </c>
    </row>
    <row r="360" spans="1:26" x14ac:dyDescent="0.3">
      <c r="A360" s="457" t="s">
        <v>1184</v>
      </c>
      <c r="B360" s="457" t="s">
        <v>77</v>
      </c>
      <c r="C360" s="457" t="s">
        <v>1224</v>
      </c>
      <c r="D360" s="457">
        <v>37870475</v>
      </c>
      <c r="E360" s="458" t="s">
        <v>1225</v>
      </c>
      <c r="F360" s="457">
        <v>893552</v>
      </c>
      <c r="G360" s="458" t="s">
        <v>1272</v>
      </c>
      <c r="H360" s="458" t="s">
        <v>1273</v>
      </c>
      <c r="I360" s="459" t="s">
        <v>1274</v>
      </c>
      <c r="J360" s="683">
        <v>2</v>
      </c>
      <c r="K360" s="684">
        <v>0</v>
      </c>
      <c r="L360" s="684">
        <v>2</v>
      </c>
      <c r="M360" s="684">
        <v>0</v>
      </c>
      <c r="N360" s="684">
        <v>0</v>
      </c>
      <c r="O360" s="684">
        <v>0</v>
      </c>
      <c r="P360" s="685">
        <v>0</v>
      </c>
      <c r="Q360" s="683">
        <v>0</v>
      </c>
      <c r="R360" s="684">
        <v>6</v>
      </c>
      <c r="S360" s="686">
        <v>0</v>
      </c>
      <c r="T360" s="46">
        <f t="shared" si="42"/>
        <v>67</v>
      </c>
      <c r="U360" s="125">
        <v>0</v>
      </c>
      <c r="V360" s="48">
        <f t="shared" si="43"/>
        <v>0</v>
      </c>
      <c r="W360" s="48">
        <f t="shared" si="44"/>
        <v>12</v>
      </c>
      <c r="X360" s="49">
        <f t="shared" si="45"/>
        <v>0</v>
      </c>
      <c r="Y360" s="43">
        <f t="shared" si="46"/>
        <v>79</v>
      </c>
      <c r="Z360" s="50">
        <f t="shared" si="47"/>
        <v>79</v>
      </c>
    </row>
    <row r="361" spans="1:26" x14ac:dyDescent="0.3">
      <c r="A361" s="457" t="s">
        <v>1184</v>
      </c>
      <c r="B361" s="457" t="s">
        <v>77</v>
      </c>
      <c r="C361" s="457" t="s">
        <v>1224</v>
      </c>
      <c r="D361" s="457">
        <v>37870475</v>
      </c>
      <c r="E361" s="458" t="s">
        <v>1225</v>
      </c>
      <c r="F361" s="457">
        <v>17078393</v>
      </c>
      <c r="G361" s="458" t="s">
        <v>156</v>
      </c>
      <c r="H361" s="458" t="s">
        <v>1130</v>
      </c>
      <c r="I361" s="459" t="s">
        <v>1278</v>
      </c>
      <c r="J361" s="683">
        <v>1</v>
      </c>
      <c r="K361" s="684">
        <v>0</v>
      </c>
      <c r="L361" s="684">
        <v>1</v>
      </c>
      <c r="M361" s="684">
        <v>0</v>
      </c>
      <c r="N361" s="684">
        <v>0</v>
      </c>
      <c r="O361" s="684">
        <v>0</v>
      </c>
      <c r="P361" s="685">
        <v>0</v>
      </c>
      <c r="Q361" s="683">
        <v>0</v>
      </c>
      <c r="R361" s="684">
        <v>2</v>
      </c>
      <c r="S361" s="686">
        <v>0</v>
      </c>
      <c r="T361" s="46">
        <f t="shared" si="42"/>
        <v>33.5</v>
      </c>
      <c r="U361" s="125">
        <v>12.7</v>
      </c>
      <c r="V361" s="48">
        <f t="shared" si="43"/>
        <v>0</v>
      </c>
      <c r="W361" s="48">
        <f t="shared" si="44"/>
        <v>4</v>
      </c>
      <c r="X361" s="49">
        <f t="shared" si="45"/>
        <v>0</v>
      </c>
      <c r="Y361" s="43">
        <f t="shared" si="46"/>
        <v>50.2</v>
      </c>
      <c r="Z361" s="50">
        <f t="shared" si="47"/>
        <v>50</v>
      </c>
    </row>
    <row r="362" spans="1:26" x14ac:dyDescent="0.3">
      <c r="A362" s="457" t="s">
        <v>1184</v>
      </c>
      <c r="B362" s="457" t="s">
        <v>77</v>
      </c>
      <c r="C362" s="457" t="s">
        <v>1224</v>
      </c>
      <c r="D362" s="457">
        <v>37870475</v>
      </c>
      <c r="E362" s="458" t="s">
        <v>1225</v>
      </c>
      <c r="F362" s="457">
        <v>17078482</v>
      </c>
      <c r="G362" s="458" t="s">
        <v>750</v>
      </c>
      <c r="H362" s="458" t="s">
        <v>1190</v>
      </c>
      <c r="I362" s="459" t="s">
        <v>1281</v>
      </c>
      <c r="J362" s="683">
        <v>1</v>
      </c>
      <c r="K362" s="684">
        <v>0</v>
      </c>
      <c r="L362" s="684">
        <v>1</v>
      </c>
      <c r="M362" s="684">
        <v>0</v>
      </c>
      <c r="N362" s="684">
        <v>0</v>
      </c>
      <c r="O362" s="684">
        <v>0</v>
      </c>
      <c r="P362" s="685">
        <v>0</v>
      </c>
      <c r="Q362" s="683">
        <v>0</v>
      </c>
      <c r="R362" s="684">
        <v>1</v>
      </c>
      <c r="S362" s="686">
        <v>0</v>
      </c>
      <c r="T362" s="46">
        <f t="shared" si="42"/>
        <v>33.5</v>
      </c>
      <c r="U362" s="125">
        <v>0</v>
      </c>
      <c r="V362" s="48">
        <f t="shared" si="43"/>
        <v>0</v>
      </c>
      <c r="W362" s="48">
        <f t="shared" si="44"/>
        <v>2</v>
      </c>
      <c r="X362" s="49">
        <f t="shared" si="45"/>
        <v>0</v>
      </c>
      <c r="Y362" s="43">
        <f t="shared" si="46"/>
        <v>35.5</v>
      </c>
      <c r="Z362" s="50">
        <f t="shared" si="47"/>
        <v>36</v>
      </c>
    </row>
    <row r="363" spans="1:26" x14ac:dyDescent="0.3">
      <c r="A363" s="457" t="s">
        <v>1184</v>
      </c>
      <c r="B363" s="457" t="s">
        <v>77</v>
      </c>
      <c r="C363" s="457" t="s">
        <v>1224</v>
      </c>
      <c r="D363" s="457">
        <v>37870475</v>
      </c>
      <c r="E363" s="458" t="s">
        <v>1225</v>
      </c>
      <c r="F363" s="457">
        <v>36155993</v>
      </c>
      <c r="G363" s="458" t="s">
        <v>1283</v>
      </c>
      <c r="H363" s="458" t="s">
        <v>267</v>
      </c>
      <c r="I363" s="459" t="s">
        <v>1284</v>
      </c>
      <c r="J363" s="683">
        <v>1</v>
      </c>
      <c r="K363" s="684">
        <v>0</v>
      </c>
      <c r="L363" s="684">
        <v>1</v>
      </c>
      <c r="M363" s="684">
        <v>0</v>
      </c>
      <c r="N363" s="684">
        <v>0</v>
      </c>
      <c r="O363" s="684">
        <v>0</v>
      </c>
      <c r="P363" s="685">
        <v>0</v>
      </c>
      <c r="Q363" s="683">
        <v>0</v>
      </c>
      <c r="R363" s="684">
        <v>1</v>
      </c>
      <c r="S363" s="686">
        <v>0</v>
      </c>
      <c r="T363" s="46">
        <f t="shared" si="42"/>
        <v>33.5</v>
      </c>
      <c r="U363" s="125">
        <v>0</v>
      </c>
      <c r="V363" s="48">
        <f t="shared" si="43"/>
        <v>0</v>
      </c>
      <c r="W363" s="48">
        <f t="shared" si="44"/>
        <v>2</v>
      </c>
      <c r="X363" s="49">
        <f t="shared" si="45"/>
        <v>0</v>
      </c>
      <c r="Y363" s="43">
        <f t="shared" si="46"/>
        <v>35.5</v>
      </c>
      <c r="Z363" s="50">
        <f t="shared" si="47"/>
        <v>36</v>
      </c>
    </row>
    <row r="364" spans="1:26" x14ac:dyDescent="0.3">
      <c r="A364" s="457" t="s">
        <v>1184</v>
      </c>
      <c r="B364" s="457" t="s">
        <v>77</v>
      </c>
      <c r="C364" s="457" t="s">
        <v>1224</v>
      </c>
      <c r="D364" s="457">
        <v>37870475</v>
      </c>
      <c r="E364" s="458" t="s">
        <v>1225</v>
      </c>
      <c r="F364" s="457">
        <v>37878247</v>
      </c>
      <c r="G364" s="458" t="s">
        <v>564</v>
      </c>
      <c r="H364" s="458" t="s">
        <v>1216</v>
      </c>
      <c r="I364" s="459" t="s">
        <v>1285</v>
      </c>
      <c r="J364" s="683">
        <v>1</v>
      </c>
      <c r="K364" s="684">
        <v>0</v>
      </c>
      <c r="L364" s="684">
        <v>2</v>
      </c>
      <c r="M364" s="684">
        <v>0</v>
      </c>
      <c r="N364" s="684">
        <v>0</v>
      </c>
      <c r="O364" s="684">
        <v>0</v>
      </c>
      <c r="P364" s="685">
        <v>0</v>
      </c>
      <c r="Q364" s="683">
        <v>0</v>
      </c>
      <c r="R364" s="684">
        <v>2</v>
      </c>
      <c r="S364" s="686">
        <v>0</v>
      </c>
      <c r="T364" s="46">
        <f t="shared" si="42"/>
        <v>67</v>
      </c>
      <c r="U364" s="125">
        <v>0</v>
      </c>
      <c r="V364" s="48">
        <f t="shared" si="43"/>
        <v>0</v>
      </c>
      <c r="W364" s="48">
        <f t="shared" si="44"/>
        <v>4</v>
      </c>
      <c r="X364" s="49">
        <f t="shared" si="45"/>
        <v>0</v>
      </c>
      <c r="Y364" s="43">
        <f t="shared" si="46"/>
        <v>71</v>
      </c>
      <c r="Z364" s="50">
        <f t="shared" si="47"/>
        <v>71</v>
      </c>
    </row>
    <row r="365" spans="1:26" x14ac:dyDescent="0.3">
      <c r="A365" s="457" t="s">
        <v>1184</v>
      </c>
      <c r="B365" s="457" t="s">
        <v>77</v>
      </c>
      <c r="C365" s="457" t="s">
        <v>1224</v>
      </c>
      <c r="D365" s="457">
        <v>37870475</v>
      </c>
      <c r="E365" s="458" t="s">
        <v>1225</v>
      </c>
      <c r="F365" s="457">
        <v>37880012</v>
      </c>
      <c r="G365" s="458" t="s">
        <v>564</v>
      </c>
      <c r="H365" s="458" t="s">
        <v>1222</v>
      </c>
      <c r="I365" s="459" t="s">
        <v>1286</v>
      </c>
      <c r="J365" s="683">
        <v>5</v>
      </c>
      <c r="K365" s="684">
        <v>0</v>
      </c>
      <c r="L365" s="684">
        <v>6</v>
      </c>
      <c r="M365" s="684">
        <v>0</v>
      </c>
      <c r="N365" s="684">
        <v>0</v>
      </c>
      <c r="O365" s="684">
        <v>0</v>
      </c>
      <c r="P365" s="685">
        <v>0</v>
      </c>
      <c r="Q365" s="683">
        <v>0</v>
      </c>
      <c r="R365" s="684">
        <v>14</v>
      </c>
      <c r="S365" s="686">
        <v>11</v>
      </c>
      <c r="T365" s="46">
        <f t="shared" si="42"/>
        <v>201</v>
      </c>
      <c r="U365" s="125">
        <v>56.5</v>
      </c>
      <c r="V365" s="48">
        <f t="shared" si="43"/>
        <v>0</v>
      </c>
      <c r="W365" s="48">
        <f t="shared" si="44"/>
        <v>28</v>
      </c>
      <c r="X365" s="49">
        <f t="shared" si="45"/>
        <v>16.5</v>
      </c>
      <c r="Y365" s="43">
        <f t="shared" si="46"/>
        <v>302</v>
      </c>
      <c r="Z365" s="50">
        <f t="shared" si="47"/>
        <v>302</v>
      </c>
    </row>
    <row r="366" spans="1:26" x14ac:dyDescent="0.3">
      <c r="A366" s="457" t="s">
        <v>1184</v>
      </c>
      <c r="B366" s="457" t="s">
        <v>77</v>
      </c>
      <c r="C366" s="457" t="s">
        <v>1224</v>
      </c>
      <c r="D366" s="457">
        <v>37870475</v>
      </c>
      <c r="E366" s="458" t="s">
        <v>1225</v>
      </c>
      <c r="F366" s="457">
        <v>37942484</v>
      </c>
      <c r="G366" s="458" t="s">
        <v>112</v>
      </c>
      <c r="H366" s="458" t="s">
        <v>1130</v>
      </c>
      <c r="I366" s="459" t="s">
        <v>1288</v>
      </c>
      <c r="J366" s="683">
        <v>1</v>
      </c>
      <c r="K366" s="684">
        <v>0</v>
      </c>
      <c r="L366" s="684">
        <v>1</v>
      </c>
      <c r="M366" s="684">
        <v>0</v>
      </c>
      <c r="N366" s="684">
        <v>0</v>
      </c>
      <c r="O366" s="684">
        <v>0</v>
      </c>
      <c r="P366" s="685">
        <v>0</v>
      </c>
      <c r="Q366" s="683">
        <v>0</v>
      </c>
      <c r="R366" s="684">
        <v>1</v>
      </c>
      <c r="S366" s="686">
        <v>0</v>
      </c>
      <c r="T366" s="46">
        <f t="shared" si="42"/>
        <v>33.5</v>
      </c>
      <c r="U366" s="125">
        <v>0</v>
      </c>
      <c r="V366" s="48">
        <f t="shared" si="43"/>
        <v>0</v>
      </c>
      <c r="W366" s="48">
        <f t="shared" si="44"/>
        <v>2</v>
      </c>
      <c r="X366" s="49">
        <f t="shared" si="45"/>
        <v>0</v>
      </c>
      <c r="Y366" s="43">
        <f t="shared" si="46"/>
        <v>35.5</v>
      </c>
      <c r="Z366" s="50">
        <f t="shared" si="47"/>
        <v>36</v>
      </c>
    </row>
    <row r="367" spans="1:26" x14ac:dyDescent="0.3">
      <c r="A367" s="457" t="s">
        <v>1184</v>
      </c>
      <c r="B367" s="457" t="s">
        <v>77</v>
      </c>
      <c r="C367" s="457" t="s">
        <v>1224</v>
      </c>
      <c r="D367" s="457">
        <v>37870475</v>
      </c>
      <c r="E367" s="458" t="s">
        <v>1225</v>
      </c>
      <c r="F367" s="457">
        <v>37946773</v>
      </c>
      <c r="G367" s="458" t="s">
        <v>564</v>
      </c>
      <c r="H367" s="458" t="s">
        <v>1202</v>
      </c>
      <c r="I367" s="459" t="s">
        <v>1291</v>
      </c>
      <c r="J367" s="683">
        <v>5</v>
      </c>
      <c r="K367" s="684">
        <v>0</v>
      </c>
      <c r="L367" s="684">
        <v>6</v>
      </c>
      <c r="M367" s="684">
        <v>0</v>
      </c>
      <c r="N367" s="684">
        <v>0</v>
      </c>
      <c r="O367" s="684">
        <v>0</v>
      </c>
      <c r="P367" s="685">
        <v>0</v>
      </c>
      <c r="Q367" s="683">
        <v>0</v>
      </c>
      <c r="R367" s="684">
        <v>9</v>
      </c>
      <c r="S367" s="686">
        <v>4</v>
      </c>
      <c r="T367" s="46">
        <f t="shared" si="42"/>
        <v>201</v>
      </c>
      <c r="U367" s="125">
        <v>0</v>
      </c>
      <c r="V367" s="48">
        <f t="shared" si="43"/>
        <v>0</v>
      </c>
      <c r="W367" s="48">
        <f t="shared" si="44"/>
        <v>18</v>
      </c>
      <c r="X367" s="49">
        <f t="shared" si="45"/>
        <v>6</v>
      </c>
      <c r="Y367" s="43">
        <f t="shared" si="46"/>
        <v>225</v>
      </c>
      <c r="Z367" s="50">
        <f t="shared" si="47"/>
        <v>225</v>
      </c>
    </row>
    <row r="368" spans="1:26" x14ac:dyDescent="0.3">
      <c r="A368" s="457" t="s">
        <v>1184</v>
      </c>
      <c r="B368" s="457" t="s">
        <v>77</v>
      </c>
      <c r="C368" s="457" t="s">
        <v>1224</v>
      </c>
      <c r="D368" s="457">
        <v>37870475</v>
      </c>
      <c r="E368" s="458" t="s">
        <v>1225</v>
      </c>
      <c r="F368" s="457">
        <v>37947541</v>
      </c>
      <c r="G368" s="458" t="s">
        <v>1292</v>
      </c>
      <c r="H368" s="458" t="s">
        <v>1293</v>
      </c>
      <c r="I368" s="459" t="s">
        <v>1294</v>
      </c>
      <c r="J368" s="683">
        <v>6</v>
      </c>
      <c r="K368" s="684">
        <v>0</v>
      </c>
      <c r="L368" s="684">
        <v>9</v>
      </c>
      <c r="M368" s="684">
        <v>0</v>
      </c>
      <c r="N368" s="684">
        <v>0</v>
      </c>
      <c r="O368" s="684">
        <v>0</v>
      </c>
      <c r="P368" s="685">
        <v>0</v>
      </c>
      <c r="Q368" s="683">
        <v>0</v>
      </c>
      <c r="R368" s="684">
        <v>8</v>
      </c>
      <c r="S368" s="686">
        <v>1</v>
      </c>
      <c r="T368" s="46">
        <f t="shared" si="42"/>
        <v>301.5</v>
      </c>
      <c r="U368" s="125">
        <v>16.600000000000001</v>
      </c>
      <c r="V368" s="48">
        <f t="shared" si="43"/>
        <v>0</v>
      </c>
      <c r="W368" s="48">
        <f t="shared" si="44"/>
        <v>16</v>
      </c>
      <c r="X368" s="49">
        <f t="shared" si="45"/>
        <v>1.5</v>
      </c>
      <c r="Y368" s="43">
        <f t="shared" si="46"/>
        <v>335.6</v>
      </c>
      <c r="Z368" s="50">
        <f t="shared" si="47"/>
        <v>336</v>
      </c>
    </row>
    <row r="369" spans="1:26" x14ac:dyDescent="0.3">
      <c r="A369" s="457" t="s">
        <v>1184</v>
      </c>
      <c r="B369" s="457" t="s">
        <v>77</v>
      </c>
      <c r="C369" s="457" t="s">
        <v>1224</v>
      </c>
      <c r="D369" s="457">
        <v>37870475</v>
      </c>
      <c r="E369" s="458" t="s">
        <v>1225</v>
      </c>
      <c r="F369" s="457">
        <v>37947915</v>
      </c>
      <c r="G369" s="458" t="s">
        <v>99</v>
      </c>
      <c r="H369" s="458" t="s">
        <v>1245</v>
      </c>
      <c r="I369" s="459" t="s">
        <v>1295</v>
      </c>
      <c r="J369" s="683">
        <v>1</v>
      </c>
      <c r="K369" s="684">
        <v>0</v>
      </c>
      <c r="L369" s="684">
        <v>2</v>
      </c>
      <c r="M369" s="684">
        <v>0</v>
      </c>
      <c r="N369" s="684">
        <v>0</v>
      </c>
      <c r="O369" s="684">
        <v>0</v>
      </c>
      <c r="P369" s="685">
        <v>0</v>
      </c>
      <c r="Q369" s="683">
        <v>0</v>
      </c>
      <c r="R369" s="684">
        <v>2</v>
      </c>
      <c r="S369" s="686">
        <v>2</v>
      </c>
      <c r="T369" s="46">
        <f t="shared" si="42"/>
        <v>67</v>
      </c>
      <c r="U369" s="125">
        <v>16.600000000000001</v>
      </c>
      <c r="V369" s="48">
        <f t="shared" si="43"/>
        <v>0</v>
      </c>
      <c r="W369" s="48">
        <f t="shared" si="44"/>
        <v>4</v>
      </c>
      <c r="X369" s="49">
        <f t="shared" si="45"/>
        <v>3</v>
      </c>
      <c r="Y369" s="43">
        <f t="shared" si="46"/>
        <v>90.6</v>
      </c>
      <c r="Z369" s="50">
        <f t="shared" si="47"/>
        <v>91</v>
      </c>
    </row>
    <row r="370" spans="1:26" x14ac:dyDescent="0.3">
      <c r="A370" s="457" t="s">
        <v>1184</v>
      </c>
      <c r="B370" s="457" t="s">
        <v>77</v>
      </c>
      <c r="C370" s="457" t="s">
        <v>1224</v>
      </c>
      <c r="D370" s="457">
        <v>37870475</v>
      </c>
      <c r="E370" s="458" t="s">
        <v>1225</v>
      </c>
      <c r="F370" s="457">
        <v>42035261</v>
      </c>
      <c r="G370" s="458" t="s">
        <v>1299</v>
      </c>
      <c r="H370" s="458" t="s">
        <v>267</v>
      </c>
      <c r="I370" s="459" t="s">
        <v>1300</v>
      </c>
      <c r="J370" s="683">
        <v>1</v>
      </c>
      <c r="K370" s="684">
        <v>0</v>
      </c>
      <c r="L370" s="684">
        <v>1</v>
      </c>
      <c r="M370" s="684">
        <v>0</v>
      </c>
      <c r="N370" s="684">
        <v>0</v>
      </c>
      <c r="O370" s="684">
        <v>0</v>
      </c>
      <c r="P370" s="685">
        <v>0</v>
      </c>
      <c r="Q370" s="683">
        <v>0</v>
      </c>
      <c r="R370" s="684">
        <v>2</v>
      </c>
      <c r="S370" s="686">
        <v>0</v>
      </c>
      <c r="T370" s="46">
        <f t="shared" si="42"/>
        <v>33.5</v>
      </c>
      <c r="U370" s="125">
        <v>0</v>
      </c>
      <c r="V370" s="48">
        <f t="shared" si="43"/>
        <v>0</v>
      </c>
      <c r="W370" s="48">
        <f t="shared" si="44"/>
        <v>4</v>
      </c>
      <c r="X370" s="49">
        <f t="shared" si="45"/>
        <v>0</v>
      </c>
      <c r="Y370" s="43">
        <f t="shared" si="46"/>
        <v>37.5</v>
      </c>
      <c r="Z370" s="50">
        <f t="shared" si="47"/>
        <v>38</v>
      </c>
    </row>
    <row r="371" spans="1:26" x14ac:dyDescent="0.3">
      <c r="A371" s="457" t="s">
        <v>1184</v>
      </c>
      <c r="B371" s="457" t="s">
        <v>77</v>
      </c>
      <c r="C371" s="457" t="s">
        <v>1224</v>
      </c>
      <c r="D371" s="457">
        <v>37870475</v>
      </c>
      <c r="E371" s="458" t="s">
        <v>1225</v>
      </c>
      <c r="F371" s="457">
        <v>42077133</v>
      </c>
      <c r="G371" s="458" t="s">
        <v>1303</v>
      </c>
      <c r="H371" s="458" t="s">
        <v>265</v>
      </c>
      <c r="I371" s="459" t="s">
        <v>1304</v>
      </c>
      <c r="J371" s="683">
        <v>5</v>
      </c>
      <c r="K371" s="684">
        <v>0</v>
      </c>
      <c r="L371" s="684">
        <v>9</v>
      </c>
      <c r="M371" s="684">
        <v>0</v>
      </c>
      <c r="N371" s="684">
        <v>0</v>
      </c>
      <c r="O371" s="684">
        <v>0</v>
      </c>
      <c r="P371" s="685">
        <v>0</v>
      </c>
      <c r="Q371" s="683">
        <v>0</v>
      </c>
      <c r="R371" s="684">
        <v>10</v>
      </c>
      <c r="S371" s="686">
        <v>13</v>
      </c>
      <c r="T371" s="46">
        <f t="shared" si="42"/>
        <v>301.5</v>
      </c>
      <c r="U371" s="125">
        <v>0</v>
      </c>
      <c r="V371" s="48">
        <f t="shared" si="43"/>
        <v>0</v>
      </c>
      <c r="W371" s="48">
        <f t="shared" si="44"/>
        <v>20</v>
      </c>
      <c r="X371" s="49">
        <f t="shared" si="45"/>
        <v>19.5</v>
      </c>
      <c r="Y371" s="43">
        <f t="shared" si="46"/>
        <v>341</v>
      </c>
      <c r="Z371" s="50">
        <f t="shared" si="47"/>
        <v>341</v>
      </c>
    </row>
    <row r="372" spans="1:26" x14ac:dyDescent="0.3">
      <c r="A372" s="457" t="s">
        <v>1184</v>
      </c>
      <c r="B372" s="457" t="s">
        <v>77</v>
      </c>
      <c r="C372" s="457" t="s">
        <v>1224</v>
      </c>
      <c r="D372" s="457">
        <v>37870475</v>
      </c>
      <c r="E372" s="458" t="s">
        <v>1225</v>
      </c>
      <c r="F372" s="457">
        <v>42383153</v>
      </c>
      <c r="G372" s="458" t="s">
        <v>63</v>
      </c>
      <c r="H372" s="458" t="s">
        <v>1163</v>
      </c>
      <c r="I372" s="459" t="s">
        <v>1306</v>
      </c>
      <c r="J372" s="683">
        <v>2</v>
      </c>
      <c r="K372" s="684">
        <v>0</v>
      </c>
      <c r="L372" s="684">
        <v>3</v>
      </c>
      <c r="M372" s="684">
        <v>0</v>
      </c>
      <c r="N372" s="684">
        <v>0</v>
      </c>
      <c r="O372" s="684">
        <v>0</v>
      </c>
      <c r="P372" s="685">
        <v>0</v>
      </c>
      <c r="Q372" s="683">
        <v>0</v>
      </c>
      <c r="R372" s="684">
        <v>3</v>
      </c>
      <c r="S372" s="686">
        <v>0</v>
      </c>
      <c r="T372" s="46">
        <f t="shared" si="42"/>
        <v>100.5</v>
      </c>
      <c r="U372" s="125">
        <v>28.6</v>
      </c>
      <c r="V372" s="48">
        <f t="shared" si="43"/>
        <v>0</v>
      </c>
      <c r="W372" s="48">
        <f t="shared" si="44"/>
        <v>6</v>
      </c>
      <c r="X372" s="49">
        <f t="shared" si="45"/>
        <v>0</v>
      </c>
      <c r="Y372" s="43">
        <f t="shared" si="46"/>
        <v>135.1</v>
      </c>
      <c r="Z372" s="50">
        <f t="shared" si="47"/>
        <v>135</v>
      </c>
    </row>
    <row r="373" spans="1:26" x14ac:dyDescent="0.3">
      <c r="A373" s="457" t="s">
        <v>1184</v>
      </c>
      <c r="B373" s="457" t="s">
        <v>77</v>
      </c>
      <c r="C373" s="457" t="s">
        <v>1224</v>
      </c>
      <c r="D373" s="457">
        <v>37870475</v>
      </c>
      <c r="E373" s="458" t="s">
        <v>1225</v>
      </c>
      <c r="F373" s="457">
        <v>51896109</v>
      </c>
      <c r="G373" s="458" t="s">
        <v>877</v>
      </c>
      <c r="H373" s="458" t="s">
        <v>1190</v>
      </c>
      <c r="I373" s="459" t="s">
        <v>1307</v>
      </c>
      <c r="J373" s="683">
        <v>1</v>
      </c>
      <c r="K373" s="684">
        <v>0</v>
      </c>
      <c r="L373" s="684">
        <v>1</v>
      </c>
      <c r="M373" s="684">
        <v>0</v>
      </c>
      <c r="N373" s="684">
        <v>0</v>
      </c>
      <c r="O373" s="684">
        <v>0</v>
      </c>
      <c r="P373" s="685">
        <v>0</v>
      </c>
      <c r="Q373" s="683">
        <v>0</v>
      </c>
      <c r="R373" s="684">
        <v>2</v>
      </c>
      <c r="S373" s="686">
        <v>0</v>
      </c>
      <c r="T373" s="46">
        <f t="shared" si="42"/>
        <v>33.5</v>
      </c>
      <c r="U373" s="125">
        <v>0</v>
      </c>
      <c r="V373" s="48">
        <f t="shared" si="43"/>
        <v>0</v>
      </c>
      <c r="W373" s="48">
        <f t="shared" si="44"/>
        <v>4</v>
      </c>
      <c r="X373" s="49">
        <f t="shared" si="45"/>
        <v>0</v>
      </c>
      <c r="Y373" s="43">
        <f t="shared" si="46"/>
        <v>37.5</v>
      </c>
      <c r="Z373" s="50">
        <f t="shared" si="47"/>
        <v>38</v>
      </c>
    </row>
    <row r="374" spans="1:26" x14ac:dyDescent="0.3">
      <c r="A374" s="457" t="s">
        <v>1184</v>
      </c>
      <c r="B374" s="457" t="s">
        <v>77</v>
      </c>
      <c r="C374" s="457" t="s">
        <v>1224</v>
      </c>
      <c r="D374" s="457">
        <v>37870475</v>
      </c>
      <c r="E374" s="458" t="s">
        <v>1225</v>
      </c>
      <c r="F374" s="457">
        <v>54018391</v>
      </c>
      <c r="G374" s="458" t="s">
        <v>63</v>
      </c>
      <c r="H374" s="458" t="s">
        <v>1190</v>
      </c>
      <c r="I374" s="459" t="s">
        <v>1311</v>
      </c>
      <c r="J374" s="683">
        <v>2</v>
      </c>
      <c r="K374" s="684">
        <v>0</v>
      </c>
      <c r="L374" s="684">
        <v>3</v>
      </c>
      <c r="M374" s="684">
        <v>0</v>
      </c>
      <c r="N374" s="684">
        <v>0</v>
      </c>
      <c r="O374" s="684">
        <v>0</v>
      </c>
      <c r="P374" s="685">
        <v>0</v>
      </c>
      <c r="Q374" s="683">
        <v>0</v>
      </c>
      <c r="R374" s="684">
        <v>0</v>
      </c>
      <c r="S374" s="686">
        <v>5</v>
      </c>
      <c r="T374" s="46">
        <f t="shared" si="42"/>
        <v>100.5</v>
      </c>
      <c r="U374" s="125">
        <v>0</v>
      </c>
      <c r="V374" s="48">
        <f t="shared" si="43"/>
        <v>0</v>
      </c>
      <c r="W374" s="48">
        <f t="shared" si="44"/>
        <v>0</v>
      </c>
      <c r="X374" s="49">
        <f t="shared" si="45"/>
        <v>7.5</v>
      </c>
      <c r="Y374" s="43">
        <f t="shared" si="46"/>
        <v>108</v>
      </c>
      <c r="Z374" s="50">
        <f t="shared" si="47"/>
        <v>108</v>
      </c>
    </row>
    <row r="375" spans="1:26" x14ac:dyDescent="0.3">
      <c r="A375" s="457" t="s">
        <v>1184</v>
      </c>
      <c r="B375" s="457" t="s">
        <v>77</v>
      </c>
      <c r="C375" s="457" t="s">
        <v>1224</v>
      </c>
      <c r="D375" s="457">
        <v>37870475</v>
      </c>
      <c r="E375" s="458" t="s">
        <v>1225</v>
      </c>
      <c r="F375" s="457">
        <v>54018404</v>
      </c>
      <c r="G375" s="458" t="s">
        <v>63</v>
      </c>
      <c r="H375" s="458" t="s">
        <v>1218</v>
      </c>
      <c r="I375" s="459" t="s">
        <v>1312</v>
      </c>
      <c r="J375" s="683">
        <v>0</v>
      </c>
      <c r="K375" s="684">
        <v>2</v>
      </c>
      <c r="L375" s="684">
        <v>0</v>
      </c>
      <c r="M375" s="684">
        <v>2</v>
      </c>
      <c r="N375" s="684">
        <v>1</v>
      </c>
      <c r="O375" s="684">
        <v>0</v>
      </c>
      <c r="P375" s="685">
        <v>0</v>
      </c>
      <c r="Q375" s="683">
        <v>4</v>
      </c>
      <c r="R375" s="684">
        <v>0</v>
      </c>
      <c r="S375" s="686">
        <v>0</v>
      </c>
      <c r="T375" s="46">
        <f t="shared" si="42"/>
        <v>0</v>
      </c>
      <c r="U375" s="125">
        <v>0</v>
      </c>
      <c r="V375" s="48">
        <f t="shared" si="43"/>
        <v>19.5</v>
      </c>
      <c r="W375" s="48">
        <f t="shared" si="44"/>
        <v>0</v>
      </c>
      <c r="X375" s="49">
        <f t="shared" si="45"/>
        <v>0</v>
      </c>
      <c r="Y375" s="43">
        <f t="shared" si="46"/>
        <v>19.5</v>
      </c>
      <c r="Z375" s="50">
        <f t="shared" si="47"/>
        <v>20</v>
      </c>
    </row>
    <row r="376" spans="1:26" x14ac:dyDescent="0.3">
      <c r="A376" s="457" t="s">
        <v>1184</v>
      </c>
      <c r="B376" s="457" t="s">
        <v>179</v>
      </c>
      <c r="C376" s="457" t="s">
        <v>1321</v>
      </c>
      <c r="D376" s="457">
        <v>179124</v>
      </c>
      <c r="E376" s="458" t="s">
        <v>1322</v>
      </c>
      <c r="F376" s="457">
        <v>17082447</v>
      </c>
      <c r="G376" s="458" t="s">
        <v>1325</v>
      </c>
      <c r="H376" s="458" t="s">
        <v>1188</v>
      </c>
      <c r="I376" s="459" t="s">
        <v>1326</v>
      </c>
      <c r="J376" s="683">
        <v>2</v>
      </c>
      <c r="K376" s="684">
        <v>0</v>
      </c>
      <c r="L376" s="684">
        <v>2</v>
      </c>
      <c r="M376" s="684">
        <v>0</v>
      </c>
      <c r="N376" s="684">
        <v>0</v>
      </c>
      <c r="O376" s="684">
        <v>0</v>
      </c>
      <c r="P376" s="685">
        <v>0</v>
      </c>
      <c r="Q376" s="683">
        <v>0</v>
      </c>
      <c r="R376" s="684">
        <v>4</v>
      </c>
      <c r="S376" s="686">
        <v>0</v>
      </c>
      <c r="T376" s="46">
        <f t="shared" si="42"/>
        <v>67</v>
      </c>
      <c r="U376" s="125">
        <v>0</v>
      </c>
      <c r="V376" s="48">
        <f t="shared" si="43"/>
        <v>0</v>
      </c>
      <c r="W376" s="48">
        <f t="shared" si="44"/>
        <v>8</v>
      </c>
      <c r="X376" s="49">
        <f t="shared" si="45"/>
        <v>0</v>
      </c>
      <c r="Y376" s="43">
        <f t="shared" si="46"/>
        <v>75</v>
      </c>
      <c r="Z376" s="50">
        <f t="shared" si="47"/>
        <v>75</v>
      </c>
    </row>
    <row r="377" spans="1:26" x14ac:dyDescent="0.3">
      <c r="A377" s="457" t="s">
        <v>1184</v>
      </c>
      <c r="B377" s="457" t="s">
        <v>179</v>
      </c>
      <c r="C377" s="457" t="s">
        <v>1321</v>
      </c>
      <c r="D377" s="457">
        <v>179124</v>
      </c>
      <c r="E377" s="458" t="s">
        <v>1322</v>
      </c>
      <c r="F377" s="457">
        <v>17151481</v>
      </c>
      <c r="G377" s="458" t="s">
        <v>1327</v>
      </c>
      <c r="H377" s="458" t="s">
        <v>1328</v>
      </c>
      <c r="I377" s="459" t="s">
        <v>1329</v>
      </c>
      <c r="J377" s="683">
        <v>2</v>
      </c>
      <c r="K377" s="684">
        <v>0</v>
      </c>
      <c r="L377" s="684">
        <v>2</v>
      </c>
      <c r="M377" s="684">
        <v>0</v>
      </c>
      <c r="N377" s="684">
        <v>0</v>
      </c>
      <c r="O377" s="684">
        <v>0</v>
      </c>
      <c r="P377" s="685">
        <v>0</v>
      </c>
      <c r="Q377" s="683">
        <v>0</v>
      </c>
      <c r="R377" s="684">
        <v>3</v>
      </c>
      <c r="S377" s="686">
        <v>7</v>
      </c>
      <c r="T377" s="46">
        <f t="shared" si="42"/>
        <v>67</v>
      </c>
      <c r="U377" s="125">
        <v>4.2</v>
      </c>
      <c r="V377" s="48">
        <f t="shared" si="43"/>
        <v>0</v>
      </c>
      <c r="W377" s="48">
        <f t="shared" si="44"/>
        <v>6</v>
      </c>
      <c r="X377" s="49">
        <f t="shared" si="45"/>
        <v>10.5</v>
      </c>
      <c r="Y377" s="43">
        <f t="shared" si="46"/>
        <v>87.7</v>
      </c>
      <c r="Z377" s="50">
        <f t="shared" si="47"/>
        <v>88</v>
      </c>
    </row>
    <row r="378" spans="1:26" x14ac:dyDescent="0.3">
      <c r="A378" s="457" t="s">
        <v>1184</v>
      </c>
      <c r="B378" s="457" t="s">
        <v>179</v>
      </c>
      <c r="C378" s="457" t="s">
        <v>1321</v>
      </c>
      <c r="D378" s="457">
        <v>179124</v>
      </c>
      <c r="E378" s="458" t="s">
        <v>1322</v>
      </c>
      <c r="F378" s="457">
        <v>35565136</v>
      </c>
      <c r="G378" s="458" t="s">
        <v>1330</v>
      </c>
      <c r="H378" s="458" t="s">
        <v>1331</v>
      </c>
      <c r="I378" s="459" t="s">
        <v>1332</v>
      </c>
      <c r="J378" s="683">
        <v>1</v>
      </c>
      <c r="K378" s="684">
        <v>0</v>
      </c>
      <c r="L378" s="684">
        <v>1</v>
      </c>
      <c r="M378" s="684">
        <v>0</v>
      </c>
      <c r="N378" s="684">
        <v>0</v>
      </c>
      <c r="O378" s="684">
        <v>0</v>
      </c>
      <c r="P378" s="685">
        <v>0</v>
      </c>
      <c r="Q378" s="683">
        <v>0</v>
      </c>
      <c r="R378" s="684">
        <v>0</v>
      </c>
      <c r="S378" s="686">
        <v>2</v>
      </c>
      <c r="T378" s="46">
        <f t="shared" si="42"/>
        <v>33.5</v>
      </c>
      <c r="U378" s="125">
        <v>0</v>
      </c>
      <c r="V378" s="48">
        <f t="shared" si="43"/>
        <v>0</v>
      </c>
      <c r="W378" s="48">
        <f t="shared" si="44"/>
        <v>0</v>
      </c>
      <c r="X378" s="49">
        <f t="shared" si="45"/>
        <v>3</v>
      </c>
      <c r="Y378" s="43">
        <f t="shared" si="46"/>
        <v>36.5</v>
      </c>
      <c r="Z378" s="50">
        <f t="shared" si="47"/>
        <v>37</v>
      </c>
    </row>
    <row r="379" spans="1:26" x14ac:dyDescent="0.3">
      <c r="A379" s="457" t="s">
        <v>1184</v>
      </c>
      <c r="B379" s="457" t="s">
        <v>179</v>
      </c>
      <c r="C379" s="457" t="s">
        <v>1321</v>
      </c>
      <c r="D379" s="457">
        <v>179124</v>
      </c>
      <c r="E379" s="458" t="s">
        <v>1322</v>
      </c>
      <c r="F379" s="457">
        <v>37937731</v>
      </c>
      <c r="G379" s="458" t="s">
        <v>1333</v>
      </c>
      <c r="H379" s="458" t="s">
        <v>1188</v>
      </c>
      <c r="I379" s="459" t="s">
        <v>1334</v>
      </c>
      <c r="J379" s="683">
        <v>5</v>
      </c>
      <c r="K379" s="684">
        <v>0</v>
      </c>
      <c r="L379" s="684">
        <v>7</v>
      </c>
      <c r="M379" s="684">
        <v>0</v>
      </c>
      <c r="N379" s="684">
        <v>0</v>
      </c>
      <c r="O379" s="684">
        <v>0</v>
      </c>
      <c r="P379" s="685">
        <v>0</v>
      </c>
      <c r="Q379" s="683">
        <v>0</v>
      </c>
      <c r="R379" s="684">
        <v>4</v>
      </c>
      <c r="S379" s="686">
        <v>18</v>
      </c>
      <c r="T379" s="46">
        <f t="shared" si="42"/>
        <v>234.5</v>
      </c>
      <c r="U379" s="125">
        <v>238</v>
      </c>
      <c r="V379" s="48">
        <f t="shared" si="43"/>
        <v>0</v>
      </c>
      <c r="W379" s="48">
        <f t="shared" si="44"/>
        <v>8</v>
      </c>
      <c r="X379" s="49">
        <f t="shared" si="45"/>
        <v>27</v>
      </c>
      <c r="Y379" s="43">
        <f t="shared" si="46"/>
        <v>507.5</v>
      </c>
      <c r="Z379" s="50">
        <f t="shared" si="47"/>
        <v>508</v>
      </c>
    </row>
    <row r="380" spans="1:26" x14ac:dyDescent="0.3">
      <c r="A380" s="457" t="s">
        <v>1184</v>
      </c>
      <c r="B380" s="457" t="s">
        <v>179</v>
      </c>
      <c r="C380" s="457" t="s">
        <v>1321</v>
      </c>
      <c r="D380" s="457">
        <v>179124</v>
      </c>
      <c r="E380" s="458" t="s">
        <v>1322</v>
      </c>
      <c r="F380" s="457">
        <v>37945785</v>
      </c>
      <c r="G380" s="458" t="s">
        <v>1337</v>
      </c>
      <c r="H380" s="458" t="s">
        <v>1205</v>
      </c>
      <c r="I380" s="459" t="s">
        <v>1338</v>
      </c>
      <c r="J380" s="683">
        <v>5</v>
      </c>
      <c r="K380" s="684">
        <v>0</v>
      </c>
      <c r="L380" s="684">
        <v>7</v>
      </c>
      <c r="M380" s="684">
        <v>0</v>
      </c>
      <c r="N380" s="684">
        <v>0</v>
      </c>
      <c r="O380" s="684">
        <v>0</v>
      </c>
      <c r="P380" s="685">
        <v>0</v>
      </c>
      <c r="Q380" s="683">
        <v>0</v>
      </c>
      <c r="R380" s="684">
        <v>8</v>
      </c>
      <c r="S380" s="686">
        <v>7</v>
      </c>
      <c r="T380" s="46">
        <f t="shared" si="42"/>
        <v>234.5</v>
      </c>
      <c r="U380" s="125">
        <v>0</v>
      </c>
      <c r="V380" s="48">
        <f t="shared" si="43"/>
        <v>0</v>
      </c>
      <c r="W380" s="48">
        <f t="shared" si="44"/>
        <v>16</v>
      </c>
      <c r="X380" s="49">
        <f t="shared" si="45"/>
        <v>10.5</v>
      </c>
      <c r="Y380" s="43">
        <f t="shared" si="46"/>
        <v>261</v>
      </c>
      <c r="Z380" s="50">
        <f t="shared" si="47"/>
        <v>261</v>
      </c>
    </row>
    <row r="381" spans="1:26" x14ac:dyDescent="0.3">
      <c r="A381" s="457" t="s">
        <v>1184</v>
      </c>
      <c r="B381" s="457" t="s">
        <v>179</v>
      </c>
      <c r="C381" s="457" t="s">
        <v>1344</v>
      </c>
      <c r="D381" s="457">
        <v>179205</v>
      </c>
      <c r="E381" s="458" t="s">
        <v>1345</v>
      </c>
      <c r="F381" s="457">
        <v>53200284</v>
      </c>
      <c r="G381" s="458" t="s">
        <v>1348</v>
      </c>
      <c r="H381" s="458" t="s">
        <v>1190</v>
      </c>
      <c r="I381" s="459" t="s">
        <v>1349</v>
      </c>
      <c r="J381" s="683">
        <v>2</v>
      </c>
      <c r="K381" s="684">
        <v>0</v>
      </c>
      <c r="L381" s="684">
        <v>4</v>
      </c>
      <c r="M381" s="684">
        <v>0</v>
      </c>
      <c r="N381" s="684">
        <v>0</v>
      </c>
      <c r="O381" s="684">
        <v>0</v>
      </c>
      <c r="P381" s="685">
        <v>0</v>
      </c>
      <c r="Q381" s="683">
        <v>0</v>
      </c>
      <c r="R381" s="684">
        <v>16</v>
      </c>
      <c r="S381" s="686">
        <v>0</v>
      </c>
      <c r="T381" s="46">
        <f t="shared" si="42"/>
        <v>134</v>
      </c>
      <c r="U381" s="125">
        <v>0</v>
      </c>
      <c r="V381" s="48">
        <f t="shared" si="43"/>
        <v>0</v>
      </c>
      <c r="W381" s="48">
        <f t="shared" si="44"/>
        <v>32</v>
      </c>
      <c r="X381" s="49">
        <f t="shared" si="45"/>
        <v>0</v>
      </c>
      <c r="Y381" s="43">
        <f t="shared" si="46"/>
        <v>166</v>
      </c>
      <c r="Z381" s="50">
        <f t="shared" si="47"/>
        <v>166</v>
      </c>
    </row>
    <row r="382" spans="1:26" x14ac:dyDescent="0.3">
      <c r="A382" s="457" t="s">
        <v>1184</v>
      </c>
      <c r="B382" s="457" t="s">
        <v>179</v>
      </c>
      <c r="C382" s="457" t="s">
        <v>1350</v>
      </c>
      <c r="D382" s="457">
        <v>31997520</v>
      </c>
      <c r="E382" s="458" t="s">
        <v>1351</v>
      </c>
      <c r="F382" s="457">
        <v>31305288</v>
      </c>
      <c r="G382" s="458" t="s">
        <v>1352</v>
      </c>
      <c r="H382" s="458" t="s">
        <v>183</v>
      </c>
      <c r="I382" s="459" t="s">
        <v>1353</v>
      </c>
      <c r="J382" s="683">
        <v>7</v>
      </c>
      <c r="K382" s="684">
        <v>0</v>
      </c>
      <c r="L382" s="684">
        <v>7</v>
      </c>
      <c r="M382" s="684">
        <v>0</v>
      </c>
      <c r="N382" s="684">
        <v>0</v>
      </c>
      <c r="O382" s="684">
        <v>0</v>
      </c>
      <c r="P382" s="685">
        <v>0</v>
      </c>
      <c r="Q382" s="683">
        <v>0</v>
      </c>
      <c r="R382" s="684">
        <v>9</v>
      </c>
      <c r="S382" s="686">
        <v>0</v>
      </c>
      <c r="T382" s="46">
        <f t="shared" si="42"/>
        <v>234.5</v>
      </c>
      <c r="U382" s="125">
        <v>0</v>
      </c>
      <c r="V382" s="48">
        <f t="shared" si="43"/>
        <v>0</v>
      </c>
      <c r="W382" s="48">
        <f t="shared" si="44"/>
        <v>18</v>
      </c>
      <c r="X382" s="49">
        <f t="shared" si="45"/>
        <v>0</v>
      </c>
      <c r="Y382" s="43">
        <f t="shared" si="46"/>
        <v>252.5</v>
      </c>
      <c r="Z382" s="50">
        <f t="shared" si="47"/>
        <v>253</v>
      </c>
    </row>
    <row r="383" spans="1:26" x14ac:dyDescent="0.3">
      <c r="A383" s="457" t="s">
        <v>1184</v>
      </c>
      <c r="B383" s="457" t="s">
        <v>179</v>
      </c>
      <c r="C383" s="457" t="s">
        <v>1350</v>
      </c>
      <c r="D383" s="457">
        <v>31997520</v>
      </c>
      <c r="E383" s="458" t="s">
        <v>1351</v>
      </c>
      <c r="F383" s="457">
        <v>37975650</v>
      </c>
      <c r="G383" s="458" t="s">
        <v>1354</v>
      </c>
      <c r="H383" s="458" t="s">
        <v>819</v>
      </c>
      <c r="I383" s="459" t="s">
        <v>1355</v>
      </c>
      <c r="J383" s="683">
        <v>1</v>
      </c>
      <c r="K383" s="684">
        <v>0</v>
      </c>
      <c r="L383" s="684">
        <v>1</v>
      </c>
      <c r="M383" s="684">
        <v>0</v>
      </c>
      <c r="N383" s="684">
        <v>0</v>
      </c>
      <c r="O383" s="684">
        <v>0</v>
      </c>
      <c r="P383" s="685">
        <v>0</v>
      </c>
      <c r="Q383" s="683">
        <v>0</v>
      </c>
      <c r="R383" s="684">
        <v>3</v>
      </c>
      <c r="S383" s="686">
        <v>0</v>
      </c>
      <c r="T383" s="46">
        <f t="shared" si="42"/>
        <v>33.5</v>
      </c>
      <c r="U383" s="125">
        <v>0</v>
      </c>
      <c r="V383" s="48">
        <f t="shared" si="43"/>
        <v>0</v>
      </c>
      <c r="W383" s="48">
        <f t="shared" si="44"/>
        <v>6</v>
      </c>
      <c r="X383" s="49">
        <f t="shared" si="45"/>
        <v>0</v>
      </c>
      <c r="Y383" s="43">
        <f t="shared" si="46"/>
        <v>39.5</v>
      </c>
      <c r="Z383" s="50">
        <f t="shared" si="47"/>
        <v>40</v>
      </c>
    </row>
    <row r="384" spans="1:26" x14ac:dyDescent="0.3">
      <c r="A384" s="457" t="s">
        <v>1184</v>
      </c>
      <c r="B384" s="457" t="s">
        <v>179</v>
      </c>
      <c r="C384" s="457" t="s">
        <v>1350</v>
      </c>
      <c r="D384" s="457">
        <v>31997520</v>
      </c>
      <c r="E384" s="458" t="s">
        <v>1351</v>
      </c>
      <c r="F384" s="457">
        <v>42224055</v>
      </c>
      <c r="G384" s="458" t="s">
        <v>1354</v>
      </c>
      <c r="H384" s="458" t="s">
        <v>827</v>
      </c>
      <c r="I384" s="459" t="s">
        <v>1356</v>
      </c>
      <c r="J384" s="683">
        <v>2</v>
      </c>
      <c r="K384" s="684">
        <v>0</v>
      </c>
      <c r="L384" s="684">
        <v>2</v>
      </c>
      <c r="M384" s="684">
        <v>0</v>
      </c>
      <c r="N384" s="684">
        <v>0</v>
      </c>
      <c r="O384" s="684">
        <v>1</v>
      </c>
      <c r="P384" s="685">
        <v>0</v>
      </c>
      <c r="Q384" s="683">
        <v>0</v>
      </c>
      <c r="R384" s="684">
        <v>3</v>
      </c>
      <c r="S384" s="686">
        <v>0</v>
      </c>
      <c r="T384" s="46">
        <f t="shared" si="42"/>
        <v>67</v>
      </c>
      <c r="U384" s="125">
        <v>1.88</v>
      </c>
      <c r="V384" s="48">
        <f t="shared" si="43"/>
        <v>0</v>
      </c>
      <c r="W384" s="48">
        <f t="shared" si="44"/>
        <v>19.5</v>
      </c>
      <c r="X384" s="49">
        <f t="shared" si="45"/>
        <v>0</v>
      </c>
      <c r="Y384" s="43">
        <f t="shared" si="46"/>
        <v>88.38</v>
      </c>
      <c r="Z384" s="50">
        <f t="shared" si="47"/>
        <v>88</v>
      </c>
    </row>
    <row r="385" spans="1:26" x14ac:dyDescent="0.3">
      <c r="A385" s="457" t="s">
        <v>1184</v>
      </c>
      <c r="B385" s="457" t="s">
        <v>224</v>
      </c>
      <c r="C385" s="457" t="s">
        <v>1390</v>
      </c>
      <c r="D385" s="457">
        <v>45731047</v>
      </c>
      <c r="E385" s="458" t="s">
        <v>1391</v>
      </c>
      <c r="F385" s="457">
        <v>37945653</v>
      </c>
      <c r="G385" s="458" t="s">
        <v>1396</v>
      </c>
      <c r="H385" s="458" t="s">
        <v>1190</v>
      </c>
      <c r="I385" s="459" t="s">
        <v>1395</v>
      </c>
      <c r="J385" s="683">
        <v>1</v>
      </c>
      <c r="K385" s="684">
        <v>0</v>
      </c>
      <c r="L385" s="684">
        <v>1</v>
      </c>
      <c r="M385" s="684">
        <v>0</v>
      </c>
      <c r="N385" s="684">
        <v>0</v>
      </c>
      <c r="O385" s="684">
        <v>0</v>
      </c>
      <c r="P385" s="685">
        <v>0</v>
      </c>
      <c r="Q385" s="683">
        <v>0</v>
      </c>
      <c r="R385" s="684">
        <v>16</v>
      </c>
      <c r="S385" s="686">
        <v>0</v>
      </c>
      <c r="T385" s="46">
        <f t="shared" si="42"/>
        <v>33.5</v>
      </c>
      <c r="U385" s="125">
        <v>0</v>
      </c>
      <c r="V385" s="48">
        <f t="shared" si="43"/>
        <v>0</v>
      </c>
      <c r="W385" s="48">
        <f t="shared" si="44"/>
        <v>32</v>
      </c>
      <c r="X385" s="49">
        <f t="shared" si="45"/>
        <v>0</v>
      </c>
      <c r="Y385" s="43">
        <f t="shared" si="46"/>
        <v>65.5</v>
      </c>
      <c r="Z385" s="50">
        <f t="shared" si="47"/>
        <v>66</v>
      </c>
    </row>
    <row r="386" spans="1:26" x14ac:dyDescent="0.3">
      <c r="A386" s="457" t="s">
        <v>1184</v>
      </c>
      <c r="B386" s="457" t="s">
        <v>224</v>
      </c>
      <c r="C386" s="457" t="s">
        <v>1368</v>
      </c>
      <c r="D386" s="457">
        <v>51785102</v>
      </c>
      <c r="E386" s="458" t="s">
        <v>1369</v>
      </c>
      <c r="F386" s="457">
        <v>42421560</v>
      </c>
      <c r="G386" s="458" t="s">
        <v>1370</v>
      </c>
      <c r="H386" s="458" t="s">
        <v>1190</v>
      </c>
      <c r="I386" s="459" t="s">
        <v>1371</v>
      </c>
      <c r="J386" s="683">
        <v>2</v>
      </c>
      <c r="K386" s="684">
        <v>0</v>
      </c>
      <c r="L386" s="684">
        <v>2</v>
      </c>
      <c r="M386" s="684">
        <v>0</v>
      </c>
      <c r="N386" s="684">
        <v>0</v>
      </c>
      <c r="O386" s="684">
        <v>0</v>
      </c>
      <c r="P386" s="685">
        <v>0</v>
      </c>
      <c r="Q386" s="683">
        <v>0</v>
      </c>
      <c r="R386" s="684">
        <v>10</v>
      </c>
      <c r="S386" s="686">
        <v>0</v>
      </c>
      <c r="T386" s="46">
        <f t="shared" si="42"/>
        <v>67</v>
      </c>
      <c r="U386" s="125">
        <v>0</v>
      </c>
      <c r="V386" s="48">
        <f t="shared" si="43"/>
        <v>0</v>
      </c>
      <c r="W386" s="48">
        <f t="shared" si="44"/>
        <v>20</v>
      </c>
      <c r="X386" s="49">
        <f t="shared" si="45"/>
        <v>0</v>
      </c>
      <c r="Y386" s="43">
        <f t="shared" si="46"/>
        <v>87</v>
      </c>
      <c r="Z386" s="50">
        <f t="shared" si="47"/>
        <v>87</v>
      </c>
    </row>
    <row r="387" spans="1:26" x14ac:dyDescent="0.3">
      <c r="A387" s="457" t="s">
        <v>1184</v>
      </c>
      <c r="B387" s="457" t="s">
        <v>224</v>
      </c>
      <c r="C387" s="457" t="s">
        <v>1377</v>
      </c>
      <c r="D387" s="457">
        <v>37886223</v>
      </c>
      <c r="E387" s="458" t="s">
        <v>1378</v>
      </c>
      <c r="F387" s="457">
        <v>42039371</v>
      </c>
      <c r="G387" s="458" t="s">
        <v>300</v>
      </c>
      <c r="H387" s="458" t="s">
        <v>265</v>
      </c>
      <c r="I387" s="459" t="s">
        <v>1379</v>
      </c>
      <c r="J387" s="683">
        <v>1</v>
      </c>
      <c r="K387" s="684">
        <v>0</v>
      </c>
      <c r="L387" s="684">
        <v>2</v>
      </c>
      <c r="M387" s="684">
        <v>0</v>
      </c>
      <c r="N387" s="684">
        <v>0</v>
      </c>
      <c r="O387" s="684">
        <v>0</v>
      </c>
      <c r="P387" s="685">
        <v>0</v>
      </c>
      <c r="Q387" s="683">
        <v>0</v>
      </c>
      <c r="R387" s="684">
        <v>10</v>
      </c>
      <c r="S387" s="686">
        <v>0</v>
      </c>
      <c r="T387" s="46">
        <f t="shared" si="42"/>
        <v>67</v>
      </c>
      <c r="U387" s="125">
        <v>0</v>
      </c>
      <c r="V387" s="48">
        <f t="shared" si="43"/>
        <v>0</v>
      </c>
      <c r="W387" s="48">
        <f t="shared" si="44"/>
        <v>20</v>
      </c>
      <c r="X387" s="49">
        <f t="shared" si="45"/>
        <v>0</v>
      </c>
      <c r="Y387" s="43">
        <f t="shared" si="46"/>
        <v>87</v>
      </c>
      <c r="Z387" s="50">
        <f t="shared" si="47"/>
        <v>87</v>
      </c>
    </row>
    <row r="388" spans="1:26" x14ac:dyDescent="0.3">
      <c r="A388" s="457" t="s">
        <v>1184</v>
      </c>
      <c r="B388" s="457" t="s">
        <v>224</v>
      </c>
      <c r="C388" s="457" t="s">
        <v>1380</v>
      </c>
      <c r="D388" s="457">
        <v>36454079</v>
      </c>
      <c r="E388" s="458" t="s">
        <v>1381</v>
      </c>
      <c r="F388" s="457">
        <v>686506</v>
      </c>
      <c r="G388" s="458" t="s">
        <v>300</v>
      </c>
      <c r="H388" s="458" t="s">
        <v>1315</v>
      </c>
      <c r="I388" s="459" t="s">
        <v>1382</v>
      </c>
      <c r="J388" s="683">
        <v>3</v>
      </c>
      <c r="K388" s="684">
        <v>0</v>
      </c>
      <c r="L388" s="684">
        <v>3</v>
      </c>
      <c r="M388" s="684">
        <v>0</v>
      </c>
      <c r="N388" s="684">
        <v>0</v>
      </c>
      <c r="O388" s="684">
        <v>0</v>
      </c>
      <c r="P388" s="685">
        <v>0</v>
      </c>
      <c r="Q388" s="683">
        <v>0</v>
      </c>
      <c r="R388" s="684">
        <v>9</v>
      </c>
      <c r="S388" s="686">
        <v>3</v>
      </c>
      <c r="T388" s="46">
        <f t="shared" si="42"/>
        <v>100.5</v>
      </c>
      <c r="U388" s="125">
        <v>0</v>
      </c>
      <c r="V388" s="48">
        <f t="shared" si="43"/>
        <v>0</v>
      </c>
      <c r="W388" s="48">
        <f t="shared" si="44"/>
        <v>18</v>
      </c>
      <c r="X388" s="49">
        <f t="shared" si="45"/>
        <v>4.5</v>
      </c>
      <c r="Y388" s="43">
        <f t="shared" si="46"/>
        <v>123</v>
      </c>
      <c r="Z388" s="50">
        <f t="shared" si="47"/>
        <v>123</v>
      </c>
    </row>
    <row r="389" spans="1:26" x14ac:dyDescent="0.3">
      <c r="A389" s="457" t="s">
        <v>1184</v>
      </c>
      <c r="B389" s="457" t="s">
        <v>224</v>
      </c>
      <c r="C389" s="457" t="s">
        <v>1383</v>
      </c>
      <c r="D389" s="457">
        <v>44405847</v>
      </c>
      <c r="E389" s="458" t="s">
        <v>1384</v>
      </c>
      <c r="F389" s="457">
        <v>52108163</v>
      </c>
      <c r="G389" s="458" t="s">
        <v>777</v>
      </c>
      <c r="H389" s="458" t="s">
        <v>265</v>
      </c>
      <c r="I389" s="459" t="s">
        <v>1385</v>
      </c>
      <c r="J389" s="683">
        <v>2</v>
      </c>
      <c r="K389" s="684">
        <v>0</v>
      </c>
      <c r="L389" s="684">
        <v>2</v>
      </c>
      <c r="M389" s="684">
        <v>0</v>
      </c>
      <c r="N389" s="684">
        <v>0</v>
      </c>
      <c r="O389" s="684">
        <v>0</v>
      </c>
      <c r="P389" s="685">
        <v>0</v>
      </c>
      <c r="Q389" s="683">
        <v>0</v>
      </c>
      <c r="R389" s="684">
        <v>1</v>
      </c>
      <c r="S389" s="686">
        <v>1</v>
      </c>
      <c r="T389" s="46">
        <f t="shared" si="42"/>
        <v>67</v>
      </c>
      <c r="U389" s="125">
        <v>0</v>
      </c>
      <c r="V389" s="48">
        <f t="shared" si="43"/>
        <v>0</v>
      </c>
      <c r="W389" s="48">
        <f t="shared" si="44"/>
        <v>2</v>
      </c>
      <c r="X389" s="49">
        <f t="shared" si="45"/>
        <v>1.5</v>
      </c>
      <c r="Y389" s="43">
        <f t="shared" si="46"/>
        <v>70.5</v>
      </c>
      <c r="Z389" s="50">
        <f t="shared" si="47"/>
        <v>71</v>
      </c>
    </row>
    <row r="390" spans="1:26" x14ac:dyDescent="0.3">
      <c r="A390" s="457" t="s">
        <v>1184</v>
      </c>
      <c r="B390" s="457" t="s">
        <v>224</v>
      </c>
      <c r="C390" s="457" t="s">
        <v>1400</v>
      </c>
      <c r="D390" s="457">
        <v>45732108</v>
      </c>
      <c r="E390" s="458" t="s">
        <v>1401</v>
      </c>
      <c r="F390" s="457">
        <v>686514</v>
      </c>
      <c r="G390" s="458" t="s">
        <v>1402</v>
      </c>
      <c r="H390" s="458" t="s">
        <v>1190</v>
      </c>
      <c r="I390" s="459" t="s">
        <v>1403</v>
      </c>
      <c r="J390" s="683">
        <v>3</v>
      </c>
      <c r="K390" s="684">
        <v>0</v>
      </c>
      <c r="L390" s="684">
        <v>6</v>
      </c>
      <c r="M390" s="684">
        <v>0</v>
      </c>
      <c r="N390" s="684">
        <v>0</v>
      </c>
      <c r="O390" s="684">
        <v>0</v>
      </c>
      <c r="P390" s="685">
        <v>0</v>
      </c>
      <c r="Q390" s="683">
        <v>0</v>
      </c>
      <c r="R390" s="684">
        <v>4</v>
      </c>
      <c r="S390" s="686">
        <v>1</v>
      </c>
      <c r="T390" s="46">
        <f t="shared" si="42"/>
        <v>201</v>
      </c>
      <c r="U390" s="125">
        <v>0</v>
      </c>
      <c r="V390" s="48">
        <f t="shared" si="43"/>
        <v>0</v>
      </c>
      <c r="W390" s="48">
        <f t="shared" si="44"/>
        <v>8</v>
      </c>
      <c r="X390" s="49">
        <f t="shared" si="45"/>
        <v>1.5</v>
      </c>
      <c r="Y390" s="43">
        <f t="shared" si="46"/>
        <v>210.5</v>
      </c>
      <c r="Z390" s="50">
        <f t="shared" si="47"/>
        <v>211</v>
      </c>
    </row>
    <row r="391" spans="1:26" x14ac:dyDescent="0.3">
      <c r="A391" s="687" t="s">
        <v>1408</v>
      </c>
      <c r="B391" s="687" t="s">
        <v>41</v>
      </c>
      <c r="C391" s="687" t="s">
        <v>1409</v>
      </c>
      <c r="D391" s="688">
        <v>54131430</v>
      </c>
      <c r="E391" s="689" t="s">
        <v>1410</v>
      </c>
      <c r="F391" s="687">
        <v>35531754</v>
      </c>
      <c r="G391" s="690" t="s">
        <v>47</v>
      </c>
      <c r="H391" s="690" t="s">
        <v>1417</v>
      </c>
      <c r="I391" s="691" t="s">
        <v>1418</v>
      </c>
      <c r="J391" s="692">
        <v>5</v>
      </c>
      <c r="K391" s="693">
        <v>0</v>
      </c>
      <c r="L391" s="693">
        <v>6</v>
      </c>
      <c r="M391" s="693">
        <v>0</v>
      </c>
      <c r="N391" s="693">
        <v>0</v>
      </c>
      <c r="O391" s="693">
        <v>0</v>
      </c>
      <c r="P391" s="693">
        <v>0</v>
      </c>
      <c r="Q391" s="693">
        <v>0</v>
      </c>
      <c r="R391" s="693">
        <v>5</v>
      </c>
      <c r="S391" s="694">
        <v>2</v>
      </c>
      <c r="T391" s="695">
        <f t="shared" ref="T391:T456" si="48">$T$3*L391</f>
        <v>201</v>
      </c>
      <c r="U391" s="696">
        <v>34.06</v>
      </c>
      <c r="V391" s="697">
        <f t="shared" ref="V391:V456" si="49">$U$3*N391+$V$3*Q391</f>
        <v>0</v>
      </c>
      <c r="W391" s="697">
        <f t="shared" ref="W391:W456" si="50">$U$3*O391+$W$3*R391</f>
        <v>10</v>
      </c>
      <c r="X391" s="698">
        <f t="shared" ref="X391:X456" si="51">$X$3*P391+$V$3*S391</f>
        <v>3</v>
      </c>
      <c r="Y391" s="699">
        <f t="shared" ref="Y391:Y456" si="52">T391+U391+V391+W391+X391</f>
        <v>248.06</v>
      </c>
      <c r="Z391" s="700">
        <f t="shared" si="47"/>
        <v>248</v>
      </c>
    </row>
    <row r="392" spans="1:26" x14ac:dyDescent="0.3">
      <c r="A392" s="687" t="s">
        <v>1408</v>
      </c>
      <c r="B392" s="687" t="s">
        <v>41</v>
      </c>
      <c r="C392" s="687" t="s">
        <v>1409</v>
      </c>
      <c r="D392" s="688">
        <v>54131430</v>
      </c>
      <c r="E392" s="689" t="s">
        <v>1410</v>
      </c>
      <c r="F392" s="687">
        <v>160971</v>
      </c>
      <c r="G392" s="690" t="s">
        <v>1420</v>
      </c>
      <c r="H392" s="690" t="s">
        <v>183</v>
      </c>
      <c r="I392" s="691" t="s">
        <v>1421</v>
      </c>
      <c r="J392" s="692">
        <v>1</v>
      </c>
      <c r="K392" s="693">
        <v>0</v>
      </c>
      <c r="L392" s="693">
        <v>1</v>
      </c>
      <c r="M392" s="693">
        <v>0</v>
      </c>
      <c r="N392" s="693">
        <v>0</v>
      </c>
      <c r="O392" s="693">
        <v>0</v>
      </c>
      <c r="P392" s="693">
        <v>0</v>
      </c>
      <c r="Q392" s="693">
        <v>0</v>
      </c>
      <c r="R392" s="693">
        <v>3</v>
      </c>
      <c r="S392" s="694">
        <v>0</v>
      </c>
      <c r="T392" s="695">
        <f t="shared" si="48"/>
        <v>33.5</v>
      </c>
      <c r="U392" s="696">
        <v>0</v>
      </c>
      <c r="V392" s="697">
        <f t="shared" si="49"/>
        <v>0</v>
      </c>
      <c r="W392" s="697">
        <f t="shared" si="50"/>
        <v>6</v>
      </c>
      <c r="X392" s="698">
        <f t="shared" si="51"/>
        <v>0</v>
      </c>
      <c r="Y392" s="699">
        <f t="shared" si="52"/>
        <v>39.5</v>
      </c>
      <c r="Z392" s="700">
        <f t="shared" si="47"/>
        <v>40</v>
      </c>
    </row>
    <row r="393" spans="1:26" x14ac:dyDescent="0.3">
      <c r="A393" s="687" t="s">
        <v>1408</v>
      </c>
      <c r="B393" s="687" t="s">
        <v>41</v>
      </c>
      <c r="C393" s="687" t="s">
        <v>1409</v>
      </c>
      <c r="D393" s="688">
        <v>54131430</v>
      </c>
      <c r="E393" s="689" t="s">
        <v>1410</v>
      </c>
      <c r="F393" s="687">
        <v>35570563</v>
      </c>
      <c r="G393" s="690" t="s">
        <v>1423</v>
      </c>
      <c r="H393" s="690" t="s">
        <v>183</v>
      </c>
      <c r="I393" s="691" t="s">
        <v>1424</v>
      </c>
      <c r="J393" s="692">
        <v>2</v>
      </c>
      <c r="K393" s="693">
        <v>0</v>
      </c>
      <c r="L393" s="693">
        <v>4</v>
      </c>
      <c r="M393" s="693">
        <v>0</v>
      </c>
      <c r="N393" s="693">
        <v>0</v>
      </c>
      <c r="O393" s="693">
        <v>2</v>
      </c>
      <c r="P393" s="693">
        <v>0</v>
      </c>
      <c r="Q393" s="693">
        <v>0</v>
      </c>
      <c r="R393" s="693">
        <v>4</v>
      </c>
      <c r="S393" s="694">
        <v>25</v>
      </c>
      <c r="T393" s="695">
        <f t="shared" si="48"/>
        <v>134</v>
      </c>
      <c r="U393" s="696">
        <v>0</v>
      </c>
      <c r="V393" s="697">
        <f t="shared" si="49"/>
        <v>0</v>
      </c>
      <c r="W393" s="697">
        <f t="shared" si="50"/>
        <v>35</v>
      </c>
      <c r="X393" s="698">
        <f t="shared" si="51"/>
        <v>37.5</v>
      </c>
      <c r="Y393" s="699">
        <f t="shared" si="52"/>
        <v>206.5</v>
      </c>
      <c r="Z393" s="700">
        <f t="shared" si="47"/>
        <v>207</v>
      </c>
    </row>
    <row r="394" spans="1:26" x14ac:dyDescent="0.3">
      <c r="A394" s="687" t="s">
        <v>1408</v>
      </c>
      <c r="B394" s="687" t="s">
        <v>41</v>
      </c>
      <c r="C394" s="687" t="s">
        <v>1409</v>
      </c>
      <c r="D394" s="688">
        <v>54131430</v>
      </c>
      <c r="E394" s="689" t="s">
        <v>1410</v>
      </c>
      <c r="F394" s="687">
        <v>88714</v>
      </c>
      <c r="G394" s="690" t="s">
        <v>63</v>
      </c>
      <c r="H394" s="690" t="s">
        <v>1427</v>
      </c>
      <c r="I394" s="691" t="s">
        <v>1428</v>
      </c>
      <c r="J394" s="692">
        <v>2</v>
      </c>
      <c r="K394" s="693">
        <v>0</v>
      </c>
      <c r="L394" s="693">
        <v>2</v>
      </c>
      <c r="M394" s="693">
        <v>0</v>
      </c>
      <c r="N394" s="693">
        <v>0</v>
      </c>
      <c r="O394" s="693">
        <v>0</v>
      </c>
      <c r="P394" s="693">
        <v>0</v>
      </c>
      <c r="Q394" s="693">
        <v>0</v>
      </c>
      <c r="R394" s="693">
        <v>4</v>
      </c>
      <c r="S394" s="694">
        <v>0</v>
      </c>
      <c r="T394" s="695">
        <f t="shared" si="48"/>
        <v>67</v>
      </c>
      <c r="U394" s="696">
        <v>0</v>
      </c>
      <c r="V394" s="697">
        <f t="shared" si="49"/>
        <v>0</v>
      </c>
      <c r="W394" s="697">
        <f t="shared" si="50"/>
        <v>8</v>
      </c>
      <c r="X394" s="698">
        <f t="shared" si="51"/>
        <v>0</v>
      </c>
      <c r="Y394" s="699">
        <f t="shared" si="52"/>
        <v>75</v>
      </c>
      <c r="Z394" s="700">
        <f t="shared" si="47"/>
        <v>75</v>
      </c>
    </row>
    <row r="395" spans="1:26" ht="27" x14ac:dyDescent="0.3">
      <c r="A395" s="687" t="s">
        <v>1408</v>
      </c>
      <c r="B395" s="687" t="s">
        <v>77</v>
      </c>
      <c r="C395" s="687" t="s">
        <v>1447</v>
      </c>
      <c r="D395" s="687">
        <v>35541016</v>
      </c>
      <c r="E395" s="690" t="s">
        <v>1448</v>
      </c>
      <c r="F395" s="687">
        <v>162574</v>
      </c>
      <c r="G395" s="690" t="s">
        <v>691</v>
      </c>
      <c r="H395" s="690" t="s">
        <v>1624</v>
      </c>
      <c r="I395" s="701" t="s">
        <v>1625</v>
      </c>
      <c r="J395" s="692">
        <v>6</v>
      </c>
      <c r="K395" s="693">
        <v>0</v>
      </c>
      <c r="L395" s="693">
        <v>8</v>
      </c>
      <c r="M395" s="693">
        <v>0</v>
      </c>
      <c r="N395" s="693">
        <v>0</v>
      </c>
      <c r="O395" s="693">
        <v>0</v>
      </c>
      <c r="P395" s="693">
        <v>0</v>
      </c>
      <c r="Q395" s="693">
        <v>0</v>
      </c>
      <c r="R395" s="693">
        <v>14</v>
      </c>
      <c r="S395" s="693">
        <v>2</v>
      </c>
      <c r="T395" s="695">
        <f t="shared" si="48"/>
        <v>268</v>
      </c>
      <c r="U395" s="696">
        <v>41.5</v>
      </c>
      <c r="V395" s="697">
        <f t="shared" si="49"/>
        <v>0</v>
      </c>
      <c r="W395" s="697">
        <f t="shared" si="50"/>
        <v>28</v>
      </c>
      <c r="X395" s="698">
        <f t="shared" si="51"/>
        <v>3</v>
      </c>
      <c r="Y395" s="699">
        <f t="shared" si="52"/>
        <v>340.5</v>
      </c>
      <c r="Z395" s="700">
        <f t="shared" si="47"/>
        <v>341</v>
      </c>
    </row>
    <row r="396" spans="1:26" ht="27" x14ac:dyDescent="0.3">
      <c r="A396" s="687" t="s">
        <v>1408</v>
      </c>
      <c r="B396" s="687" t="s">
        <v>77</v>
      </c>
      <c r="C396" s="687" t="s">
        <v>1447</v>
      </c>
      <c r="D396" s="687">
        <v>35541016</v>
      </c>
      <c r="E396" s="690" t="s">
        <v>1448</v>
      </c>
      <c r="F396" s="687">
        <v>162574</v>
      </c>
      <c r="G396" s="690" t="s">
        <v>691</v>
      </c>
      <c r="H396" s="690" t="s">
        <v>1624</v>
      </c>
      <c r="I396" s="701" t="s">
        <v>1625</v>
      </c>
      <c r="J396" s="692">
        <v>6</v>
      </c>
      <c r="K396" s="693">
        <v>0</v>
      </c>
      <c r="L396" s="693">
        <v>35</v>
      </c>
      <c r="M396" s="693">
        <v>0</v>
      </c>
      <c r="N396" s="693">
        <v>0</v>
      </c>
      <c r="O396" s="693">
        <v>7</v>
      </c>
      <c r="P396" s="693">
        <v>2</v>
      </c>
      <c r="Q396" s="693">
        <v>0</v>
      </c>
      <c r="R396" s="693">
        <v>134</v>
      </c>
      <c r="S396" s="693">
        <v>164</v>
      </c>
      <c r="T396" s="695">
        <f t="shared" si="48"/>
        <v>1172.5</v>
      </c>
      <c r="U396" s="696">
        <v>265.2</v>
      </c>
      <c r="V396" s="697">
        <f t="shared" si="49"/>
        <v>0</v>
      </c>
      <c r="W396" s="697">
        <f t="shared" si="50"/>
        <v>362.5</v>
      </c>
      <c r="X396" s="698">
        <f t="shared" si="51"/>
        <v>300</v>
      </c>
      <c r="Y396" s="699">
        <f t="shared" si="52"/>
        <v>2100.1999999999998</v>
      </c>
      <c r="Z396" s="700">
        <f t="shared" si="47"/>
        <v>2100</v>
      </c>
    </row>
    <row r="397" spans="1:26" x14ac:dyDescent="0.3">
      <c r="A397" s="687" t="s">
        <v>1408</v>
      </c>
      <c r="B397" s="687" t="s">
        <v>77</v>
      </c>
      <c r="C397" s="687" t="s">
        <v>1447</v>
      </c>
      <c r="D397" s="687">
        <v>35541016</v>
      </c>
      <c r="E397" s="690" t="s">
        <v>1448</v>
      </c>
      <c r="F397" s="687">
        <v>42102341</v>
      </c>
      <c r="G397" s="690" t="s">
        <v>1454</v>
      </c>
      <c r="H397" s="690" t="s">
        <v>1413</v>
      </c>
      <c r="I397" s="691" t="s">
        <v>1455</v>
      </c>
      <c r="J397" s="692">
        <v>6</v>
      </c>
      <c r="K397" s="693">
        <v>0</v>
      </c>
      <c r="L397" s="693">
        <v>8</v>
      </c>
      <c r="M397" s="693">
        <v>0</v>
      </c>
      <c r="N397" s="693">
        <v>0</v>
      </c>
      <c r="O397" s="693">
        <v>0</v>
      </c>
      <c r="P397" s="693">
        <v>0</v>
      </c>
      <c r="Q397" s="693">
        <v>0</v>
      </c>
      <c r="R397" s="693">
        <v>4</v>
      </c>
      <c r="S397" s="693">
        <v>5</v>
      </c>
      <c r="T397" s="695">
        <f t="shared" si="48"/>
        <v>268</v>
      </c>
      <c r="U397" s="696">
        <v>78.2</v>
      </c>
      <c r="V397" s="697">
        <f t="shared" si="49"/>
        <v>0</v>
      </c>
      <c r="W397" s="697">
        <f t="shared" si="50"/>
        <v>8</v>
      </c>
      <c r="X397" s="698">
        <f t="shared" si="51"/>
        <v>7.5</v>
      </c>
      <c r="Y397" s="699">
        <f t="shared" si="52"/>
        <v>361.7</v>
      </c>
      <c r="Z397" s="700">
        <f t="shared" si="47"/>
        <v>362</v>
      </c>
    </row>
    <row r="398" spans="1:26" x14ac:dyDescent="0.3">
      <c r="A398" s="702" t="s">
        <v>1408</v>
      </c>
      <c r="B398" s="702" t="s">
        <v>77</v>
      </c>
      <c r="C398" s="702" t="s">
        <v>1447</v>
      </c>
      <c r="D398" s="702">
        <v>35541016</v>
      </c>
      <c r="E398" s="690" t="s">
        <v>1448</v>
      </c>
      <c r="F398" s="702">
        <v>162141</v>
      </c>
      <c r="G398" s="690" t="s">
        <v>126</v>
      </c>
      <c r="H398" s="690" t="s">
        <v>1417</v>
      </c>
      <c r="I398" s="691" t="s">
        <v>1456</v>
      </c>
      <c r="J398" s="692">
        <v>11</v>
      </c>
      <c r="K398" s="693">
        <v>0</v>
      </c>
      <c r="L398" s="693">
        <v>13</v>
      </c>
      <c r="M398" s="693">
        <v>0</v>
      </c>
      <c r="N398" s="693">
        <v>0</v>
      </c>
      <c r="O398" s="693">
        <v>0</v>
      </c>
      <c r="P398" s="693">
        <v>0</v>
      </c>
      <c r="Q398" s="693">
        <v>0</v>
      </c>
      <c r="R398" s="693">
        <v>20</v>
      </c>
      <c r="S398" s="693">
        <v>25</v>
      </c>
      <c r="T398" s="695">
        <f t="shared" si="48"/>
        <v>435.5</v>
      </c>
      <c r="U398" s="696">
        <v>0</v>
      </c>
      <c r="V398" s="697">
        <f t="shared" si="49"/>
        <v>0</v>
      </c>
      <c r="W398" s="697">
        <f t="shared" si="50"/>
        <v>40</v>
      </c>
      <c r="X398" s="698">
        <f t="shared" si="51"/>
        <v>37.5</v>
      </c>
      <c r="Y398" s="699">
        <f t="shared" si="52"/>
        <v>513</v>
      </c>
      <c r="Z398" s="700">
        <f t="shared" si="47"/>
        <v>513</v>
      </c>
    </row>
    <row r="399" spans="1:26" x14ac:dyDescent="0.3">
      <c r="A399" s="687" t="s">
        <v>1408</v>
      </c>
      <c r="B399" s="687" t="s">
        <v>77</v>
      </c>
      <c r="C399" s="687" t="s">
        <v>1447</v>
      </c>
      <c r="D399" s="687">
        <v>35541016</v>
      </c>
      <c r="E399" s="690" t="s">
        <v>1448</v>
      </c>
      <c r="F399" s="687">
        <v>161756</v>
      </c>
      <c r="G399" s="690" t="s">
        <v>124</v>
      </c>
      <c r="H399" s="690" t="s">
        <v>1417</v>
      </c>
      <c r="I399" s="691" t="s">
        <v>1457</v>
      </c>
      <c r="J399" s="692">
        <v>5</v>
      </c>
      <c r="K399" s="693">
        <v>0</v>
      </c>
      <c r="L399" s="693">
        <v>5</v>
      </c>
      <c r="M399" s="693">
        <v>0</v>
      </c>
      <c r="N399" s="693">
        <v>0</v>
      </c>
      <c r="O399" s="693">
        <v>0</v>
      </c>
      <c r="P399" s="693">
        <v>0</v>
      </c>
      <c r="Q399" s="693">
        <v>0</v>
      </c>
      <c r="R399" s="693">
        <v>13</v>
      </c>
      <c r="S399" s="693">
        <v>0</v>
      </c>
      <c r="T399" s="695">
        <f t="shared" si="48"/>
        <v>167.5</v>
      </c>
      <c r="U399" s="696">
        <v>0</v>
      </c>
      <c r="V399" s="697">
        <f t="shared" si="49"/>
        <v>0</v>
      </c>
      <c r="W399" s="697">
        <f t="shared" si="50"/>
        <v>26</v>
      </c>
      <c r="X399" s="698">
        <f t="shared" si="51"/>
        <v>0</v>
      </c>
      <c r="Y399" s="699">
        <f t="shared" si="52"/>
        <v>193.5</v>
      </c>
      <c r="Z399" s="700">
        <f t="shared" si="47"/>
        <v>194</v>
      </c>
    </row>
    <row r="400" spans="1:26" x14ac:dyDescent="0.3">
      <c r="A400" s="687" t="s">
        <v>1408</v>
      </c>
      <c r="B400" s="687" t="s">
        <v>77</v>
      </c>
      <c r="C400" s="687" t="s">
        <v>1447</v>
      </c>
      <c r="D400" s="687">
        <v>35541016</v>
      </c>
      <c r="E400" s="690" t="s">
        <v>1448</v>
      </c>
      <c r="F400" s="687">
        <v>160989</v>
      </c>
      <c r="G400" s="690" t="s">
        <v>47</v>
      </c>
      <c r="H400" s="690" t="s">
        <v>183</v>
      </c>
      <c r="I400" s="691" t="s">
        <v>1458</v>
      </c>
      <c r="J400" s="692">
        <v>4</v>
      </c>
      <c r="K400" s="693">
        <v>0</v>
      </c>
      <c r="L400" s="693">
        <v>5</v>
      </c>
      <c r="M400" s="693">
        <v>0</v>
      </c>
      <c r="N400" s="693">
        <v>0</v>
      </c>
      <c r="O400" s="693">
        <v>0</v>
      </c>
      <c r="P400" s="693">
        <v>0</v>
      </c>
      <c r="Q400" s="693">
        <v>0</v>
      </c>
      <c r="R400" s="693">
        <v>3</v>
      </c>
      <c r="S400" s="693">
        <v>1</v>
      </c>
      <c r="T400" s="695">
        <f t="shared" si="48"/>
        <v>167.5</v>
      </c>
      <c r="U400" s="696">
        <v>0</v>
      </c>
      <c r="V400" s="697">
        <f t="shared" si="49"/>
        <v>0</v>
      </c>
      <c r="W400" s="697">
        <f t="shared" si="50"/>
        <v>6</v>
      </c>
      <c r="X400" s="698">
        <f t="shared" si="51"/>
        <v>1.5</v>
      </c>
      <c r="Y400" s="699">
        <f t="shared" si="52"/>
        <v>175</v>
      </c>
      <c r="Z400" s="700">
        <f t="shared" si="47"/>
        <v>175</v>
      </c>
    </row>
    <row r="401" spans="1:26" x14ac:dyDescent="0.3">
      <c r="A401" s="687" t="s">
        <v>1408</v>
      </c>
      <c r="B401" s="687" t="s">
        <v>77</v>
      </c>
      <c r="C401" s="687" t="s">
        <v>1447</v>
      </c>
      <c r="D401" s="687">
        <v>35541016</v>
      </c>
      <c r="E401" s="690" t="s">
        <v>1448</v>
      </c>
      <c r="F401" s="687">
        <v>160997</v>
      </c>
      <c r="G401" s="690" t="s">
        <v>47</v>
      </c>
      <c r="H401" s="690" t="s">
        <v>183</v>
      </c>
      <c r="I401" s="691" t="s">
        <v>1459</v>
      </c>
      <c r="J401" s="692">
        <v>1</v>
      </c>
      <c r="K401" s="693">
        <v>0</v>
      </c>
      <c r="L401" s="693">
        <v>2</v>
      </c>
      <c r="M401" s="693">
        <v>0</v>
      </c>
      <c r="N401" s="693">
        <v>0</v>
      </c>
      <c r="O401" s="693">
        <v>0</v>
      </c>
      <c r="P401" s="693">
        <v>0</v>
      </c>
      <c r="Q401" s="693">
        <v>0</v>
      </c>
      <c r="R401" s="693">
        <v>1</v>
      </c>
      <c r="S401" s="693">
        <v>1</v>
      </c>
      <c r="T401" s="695">
        <f t="shared" si="48"/>
        <v>67</v>
      </c>
      <c r="U401" s="696">
        <v>0</v>
      </c>
      <c r="V401" s="697">
        <f t="shared" si="49"/>
        <v>0</v>
      </c>
      <c r="W401" s="697">
        <f t="shared" si="50"/>
        <v>2</v>
      </c>
      <c r="X401" s="698">
        <f t="shared" si="51"/>
        <v>1.5</v>
      </c>
      <c r="Y401" s="699">
        <f t="shared" si="52"/>
        <v>70.5</v>
      </c>
      <c r="Z401" s="700">
        <f t="shared" si="47"/>
        <v>71</v>
      </c>
    </row>
    <row r="402" spans="1:26" x14ac:dyDescent="0.3">
      <c r="A402" s="687" t="s">
        <v>1408</v>
      </c>
      <c r="B402" s="687" t="s">
        <v>77</v>
      </c>
      <c r="C402" s="687" t="s">
        <v>1447</v>
      </c>
      <c r="D402" s="687">
        <v>35541016</v>
      </c>
      <c r="E402" s="690" t="s">
        <v>1448</v>
      </c>
      <c r="F402" s="687">
        <v>161004</v>
      </c>
      <c r="G402" s="690" t="s">
        <v>1460</v>
      </c>
      <c r="H402" s="690" t="s">
        <v>183</v>
      </c>
      <c r="I402" s="691" t="s">
        <v>1461</v>
      </c>
      <c r="J402" s="692">
        <v>1</v>
      </c>
      <c r="K402" s="693">
        <v>0</v>
      </c>
      <c r="L402" s="693">
        <v>1</v>
      </c>
      <c r="M402" s="693">
        <v>0</v>
      </c>
      <c r="N402" s="693">
        <v>0</v>
      </c>
      <c r="O402" s="693">
        <v>0</v>
      </c>
      <c r="P402" s="693">
        <v>0</v>
      </c>
      <c r="Q402" s="693">
        <v>0</v>
      </c>
      <c r="R402" s="693">
        <v>1</v>
      </c>
      <c r="S402" s="693">
        <v>0</v>
      </c>
      <c r="T402" s="695">
        <f t="shared" si="48"/>
        <v>33.5</v>
      </c>
      <c r="U402" s="696">
        <v>0</v>
      </c>
      <c r="V402" s="697">
        <f t="shared" si="49"/>
        <v>0</v>
      </c>
      <c r="W402" s="697">
        <f t="shared" si="50"/>
        <v>2</v>
      </c>
      <c r="X402" s="698">
        <f t="shared" si="51"/>
        <v>0</v>
      </c>
      <c r="Y402" s="699">
        <f t="shared" si="52"/>
        <v>35.5</v>
      </c>
      <c r="Z402" s="700">
        <f t="shared" si="47"/>
        <v>36</v>
      </c>
    </row>
    <row r="403" spans="1:26" x14ac:dyDescent="0.3">
      <c r="A403" s="687" t="s">
        <v>1408</v>
      </c>
      <c r="B403" s="687" t="s">
        <v>77</v>
      </c>
      <c r="C403" s="687" t="s">
        <v>1447</v>
      </c>
      <c r="D403" s="687">
        <v>35541016</v>
      </c>
      <c r="E403" s="690" t="s">
        <v>1448</v>
      </c>
      <c r="F403" s="687">
        <v>162761</v>
      </c>
      <c r="G403" s="690" t="s">
        <v>94</v>
      </c>
      <c r="H403" s="690" t="s">
        <v>183</v>
      </c>
      <c r="I403" s="691" t="s">
        <v>1462</v>
      </c>
      <c r="J403" s="692">
        <v>3</v>
      </c>
      <c r="K403" s="693">
        <v>0</v>
      </c>
      <c r="L403" s="693">
        <v>0</v>
      </c>
      <c r="M403" s="693">
        <v>0</v>
      </c>
      <c r="N403" s="693">
        <v>0</v>
      </c>
      <c r="O403" s="693">
        <v>0</v>
      </c>
      <c r="P403" s="693">
        <v>0</v>
      </c>
      <c r="Q403" s="693">
        <v>1</v>
      </c>
      <c r="R403" s="693">
        <v>10</v>
      </c>
      <c r="S403" s="693">
        <v>0</v>
      </c>
      <c r="T403" s="695">
        <f t="shared" si="48"/>
        <v>0</v>
      </c>
      <c r="U403" s="696">
        <v>0</v>
      </c>
      <c r="V403" s="697">
        <f t="shared" si="49"/>
        <v>1.5</v>
      </c>
      <c r="W403" s="697">
        <f t="shared" si="50"/>
        <v>20</v>
      </c>
      <c r="X403" s="698">
        <f t="shared" si="51"/>
        <v>0</v>
      </c>
      <c r="Y403" s="699">
        <f t="shared" si="52"/>
        <v>21.5</v>
      </c>
      <c r="Z403" s="700">
        <f t="shared" si="47"/>
        <v>22</v>
      </c>
    </row>
    <row r="404" spans="1:26" x14ac:dyDescent="0.3">
      <c r="A404" s="687" t="s">
        <v>1408</v>
      </c>
      <c r="B404" s="687" t="s">
        <v>77</v>
      </c>
      <c r="C404" s="687" t="s">
        <v>1447</v>
      </c>
      <c r="D404" s="687">
        <v>35541016</v>
      </c>
      <c r="E404" s="690" t="s">
        <v>1448</v>
      </c>
      <c r="F404" s="702">
        <v>35570172</v>
      </c>
      <c r="G404" s="690" t="s">
        <v>1463</v>
      </c>
      <c r="H404" s="690" t="s">
        <v>183</v>
      </c>
      <c r="I404" s="691" t="s">
        <v>1464</v>
      </c>
      <c r="J404" s="692">
        <v>2</v>
      </c>
      <c r="K404" s="693">
        <v>0</v>
      </c>
      <c r="L404" s="693">
        <v>3</v>
      </c>
      <c r="M404" s="693">
        <v>0</v>
      </c>
      <c r="N404" s="693">
        <v>0</v>
      </c>
      <c r="O404" s="693">
        <v>0</v>
      </c>
      <c r="P404" s="693">
        <v>0</v>
      </c>
      <c r="Q404" s="693">
        <v>0</v>
      </c>
      <c r="R404" s="693">
        <v>3</v>
      </c>
      <c r="S404" s="693">
        <v>4</v>
      </c>
      <c r="T404" s="695">
        <f t="shared" si="48"/>
        <v>100.5</v>
      </c>
      <c r="U404" s="696">
        <v>0</v>
      </c>
      <c r="V404" s="697">
        <f t="shared" si="49"/>
        <v>0</v>
      </c>
      <c r="W404" s="697">
        <f t="shared" si="50"/>
        <v>6</v>
      </c>
      <c r="X404" s="698">
        <f t="shared" si="51"/>
        <v>6</v>
      </c>
      <c r="Y404" s="699">
        <f t="shared" si="52"/>
        <v>112.5</v>
      </c>
      <c r="Z404" s="700">
        <f t="shared" si="47"/>
        <v>113</v>
      </c>
    </row>
    <row r="405" spans="1:26" x14ac:dyDescent="0.3">
      <c r="A405" s="687" t="s">
        <v>1408</v>
      </c>
      <c r="B405" s="687" t="s">
        <v>77</v>
      </c>
      <c r="C405" s="687" t="s">
        <v>1447</v>
      </c>
      <c r="D405" s="687">
        <v>35541016</v>
      </c>
      <c r="E405" s="690" t="s">
        <v>1448</v>
      </c>
      <c r="F405" s="687">
        <v>161781</v>
      </c>
      <c r="G405" s="690" t="s">
        <v>1465</v>
      </c>
      <c r="H405" s="690" t="s">
        <v>183</v>
      </c>
      <c r="I405" s="691" t="s">
        <v>1466</v>
      </c>
      <c r="J405" s="692">
        <v>1</v>
      </c>
      <c r="K405" s="693">
        <v>0</v>
      </c>
      <c r="L405" s="693">
        <v>1</v>
      </c>
      <c r="M405" s="693">
        <v>0</v>
      </c>
      <c r="N405" s="693">
        <v>0</v>
      </c>
      <c r="O405" s="693">
        <v>0</v>
      </c>
      <c r="P405" s="693">
        <v>0</v>
      </c>
      <c r="Q405" s="693">
        <v>0</v>
      </c>
      <c r="R405" s="693">
        <v>2</v>
      </c>
      <c r="S405" s="693">
        <v>0</v>
      </c>
      <c r="T405" s="695">
        <f t="shared" si="48"/>
        <v>33.5</v>
      </c>
      <c r="U405" s="696">
        <v>0</v>
      </c>
      <c r="V405" s="697">
        <f t="shared" si="49"/>
        <v>0</v>
      </c>
      <c r="W405" s="697">
        <f t="shared" si="50"/>
        <v>4</v>
      </c>
      <c r="X405" s="698">
        <f t="shared" si="51"/>
        <v>0</v>
      </c>
      <c r="Y405" s="699">
        <f t="shared" si="52"/>
        <v>37.5</v>
      </c>
      <c r="Z405" s="700">
        <f t="shared" si="47"/>
        <v>38</v>
      </c>
    </row>
    <row r="406" spans="1:26" x14ac:dyDescent="0.3">
      <c r="A406" s="687" t="s">
        <v>1408</v>
      </c>
      <c r="B406" s="687" t="s">
        <v>77</v>
      </c>
      <c r="C406" s="687" t="s">
        <v>1447</v>
      </c>
      <c r="D406" s="687">
        <v>35541016</v>
      </c>
      <c r="E406" s="690" t="s">
        <v>1448</v>
      </c>
      <c r="F406" s="687">
        <v>161730</v>
      </c>
      <c r="G406" s="690" t="s">
        <v>141</v>
      </c>
      <c r="H406" s="690" t="s">
        <v>183</v>
      </c>
      <c r="I406" s="691" t="s">
        <v>1467</v>
      </c>
      <c r="J406" s="692">
        <v>4</v>
      </c>
      <c r="K406" s="693">
        <v>0</v>
      </c>
      <c r="L406" s="693">
        <v>4</v>
      </c>
      <c r="M406" s="693">
        <v>0</v>
      </c>
      <c r="N406" s="693">
        <v>0</v>
      </c>
      <c r="O406" s="693">
        <v>0</v>
      </c>
      <c r="P406" s="693">
        <v>0</v>
      </c>
      <c r="Q406" s="693">
        <v>0</v>
      </c>
      <c r="R406" s="693">
        <v>7</v>
      </c>
      <c r="S406" s="693">
        <v>0</v>
      </c>
      <c r="T406" s="695">
        <f t="shared" si="48"/>
        <v>134</v>
      </c>
      <c r="U406" s="696">
        <v>0</v>
      </c>
      <c r="V406" s="697">
        <f t="shared" si="49"/>
        <v>0</v>
      </c>
      <c r="W406" s="697">
        <f t="shared" si="50"/>
        <v>14</v>
      </c>
      <c r="X406" s="698">
        <f t="shared" si="51"/>
        <v>0</v>
      </c>
      <c r="Y406" s="699">
        <f t="shared" si="52"/>
        <v>148</v>
      </c>
      <c r="Z406" s="700">
        <f t="shared" si="47"/>
        <v>148</v>
      </c>
    </row>
    <row r="407" spans="1:26" x14ac:dyDescent="0.3">
      <c r="A407" s="687" t="s">
        <v>1408</v>
      </c>
      <c r="B407" s="687" t="s">
        <v>77</v>
      </c>
      <c r="C407" s="687" t="s">
        <v>1447</v>
      </c>
      <c r="D407" s="687">
        <v>35541016</v>
      </c>
      <c r="E407" s="690" t="s">
        <v>1448</v>
      </c>
      <c r="F407" s="687">
        <v>161772</v>
      </c>
      <c r="G407" s="690" t="s">
        <v>147</v>
      </c>
      <c r="H407" s="690" t="s">
        <v>183</v>
      </c>
      <c r="I407" s="691" t="s">
        <v>1468</v>
      </c>
      <c r="J407" s="692">
        <v>8</v>
      </c>
      <c r="K407" s="693">
        <v>0</v>
      </c>
      <c r="L407" s="693">
        <v>10</v>
      </c>
      <c r="M407" s="693">
        <v>0</v>
      </c>
      <c r="N407" s="693">
        <v>0</v>
      </c>
      <c r="O407" s="693">
        <v>0</v>
      </c>
      <c r="P407" s="693">
        <v>0</v>
      </c>
      <c r="Q407" s="693">
        <v>0</v>
      </c>
      <c r="R407" s="693">
        <v>29</v>
      </c>
      <c r="S407" s="693">
        <v>33</v>
      </c>
      <c r="T407" s="695">
        <f t="shared" si="48"/>
        <v>335</v>
      </c>
      <c r="U407" s="696">
        <v>0</v>
      </c>
      <c r="V407" s="697">
        <f t="shared" si="49"/>
        <v>0</v>
      </c>
      <c r="W407" s="697">
        <f t="shared" si="50"/>
        <v>58</v>
      </c>
      <c r="X407" s="698">
        <f t="shared" si="51"/>
        <v>49.5</v>
      </c>
      <c r="Y407" s="699">
        <f t="shared" si="52"/>
        <v>442.5</v>
      </c>
      <c r="Z407" s="700">
        <f t="shared" si="47"/>
        <v>443</v>
      </c>
    </row>
    <row r="408" spans="1:26" x14ac:dyDescent="0.3">
      <c r="A408" s="687" t="s">
        <v>1408</v>
      </c>
      <c r="B408" s="687" t="s">
        <v>77</v>
      </c>
      <c r="C408" s="687" t="s">
        <v>1447</v>
      </c>
      <c r="D408" s="687">
        <v>35541016</v>
      </c>
      <c r="E408" s="690" t="s">
        <v>1448</v>
      </c>
      <c r="F408" s="687">
        <v>161764</v>
      </c>
      <c r="G408" s="703" t="s">
        <v>167</v>
      </c>
      <c r="H408" s="690" t="s">
        <v>183</v>
      </c>
      <c r="I408" s="691" t="s">
        <v>1626</v>
      </c>
      <c r="J408" s="692">
        <v>6</v>
      </c>
      <c r="K408" s="693">
        <v>0</v>
      </c>
      <c r="L408" s="693">
        <v>22</v>
      </c>
      <c r="M408" s="693">
        <v>0</v>
      </c>
      <c r="N408" s="693">
        <v>0</v>
      </c>
      <c r="O408" s="693">
        <v>8</v>
      </c>
      <c r="P408" s="693">
        <v>0</v>
      </c>
      <c r="Q408" s="693">
        <v>0</v>
      </c>
      <c r="R408" s="693">
        <v>244</v>
      </c>
      <c r="S408" s="693">
        <v>0</v>
      </c>
      <c r="T408" s="695">
        <f t="shared" si="48"/>
        <v>737</v>
      </c>
      <c r="U408" s="696">
        <v>0</v>
      </c>
      <c r="V408" s="697">
        <f t="shared" si="49"/>
        <v>0</v>
      </c>
      <c r="W408" s="697">
        <f t="shared" si="50"/>
        <v>596</v>
      </c>
      <c r="X408" s="698">
        <f t="shared" si="51"/>
        <v>0</v>
      </c>
      <c r="Y408" s="699">
        <f t="shared" si="52"/>
        <v>1333</v>
      </c>
      <c r="Z408" s="700">
        <f t="shared" si="47"/>
        <v>1333</v>
      </c>
    </row>
    <row r="409" spans="1:26" x14ac:dyDescent="0.3">
      <c r="A409" s="687" t="s">
        <v>1408</v>
      </c>
      <c r="B409" s="687" t="s">
        <v>77</v>
      </c>
      <c r="C409" s="687" t="s">
        <v>1447</v>
      </c>
      <c r="D409" s="687">
        <v>35541016</v>
      </c>
      <c r="E409" s="690" t="s">
        <v>1448</v>
      </c>
      <c r="F409" s="687">
        <v>161764</v>
      </c>
      <c r="G409" s="703" t="s">
        <v>167</v>
      </c>
      <c r="H409" s="690" t="s">
        <v>183</v>
      </c>
      <c r="I409" s="691" t="s">
        <v>1626</v>
      </c>
      <c r="J409" s="692">
        <v>1</v>
      </c>
      <c r="K409" s="693">
        <v>0</v>
      </c>
      <c r="L409" s="693">
        <v>1</v>
      </c>
      <c r="M409" s="693">
        <v>0</v>
      </c>
      <c r="N409" s="693">
        <v>0</v>
      </c>
      <c r="O409" s="693">
        <v>0</v>
      </c>
      <c r="P409" s="693">
        <v>0</v>
      </c>
      <c r="Q409" s="693">
        <v>0</v>
      </c>
      <c r="R409" s="693">
        <v>1</v>
      </c>
      <c r="S409" s="693">
        <v>0</v>
      </c>
      <c r="T409" s="695">
        <f t="shared" si="48"/>
        <v>33.5</v>
      </c>
      <c r="U409" s="696">
        <v>0</v>
      </c>
      <c r="V409" s="697">
        <f t="shared" si="49"/>
        <v>0</v>
      </c>
      <c r="W409" s="697">
        <f t="shared" si="50"/>
        <v>2</v>
      </c>
      <c r="X409" s="698">
        <f t="shared" si="51"/>
        <v>0</v>
      </c>
      <c r="Y409" s="699">
        <f t="shared" si="52"/>
        <v>35.5</v>
      </c>
      <c r="Z409" s="700">
        <f t="shared" si="47"/>
        <v>36</v>
      </c>
    </row>
    <row r="410" spans="1:26" x14ac:dyDescent="0.3">
      <c r="A410" s="687" t="s">
        <v>1408</v>
      </c>
      <c r="B410" s="687" t="s">
        <v>77</v>
      </c>
      <c r="C410" s="687" t="s">
        <v>1447</v>
      </c>
      <c r="D410" s="687">
        <v>35541016</v>
      </c>
      <c r="E410" s="690" t="s">
        <v>1448</v>
      </c>
      <c r="F410" s="687">
        <v>606766</v>
      </c>
      <c r="G410" s="690" t="s">
        <v>97</v>
      </c>
      <c r="H410" s="690" t="s">
        <v>183</v>
      </c>
      <c r="I410" s="691" t="s">
        <v>1469</v>
      </c>
      <c r="J410" s="692">
        <v>4</v>
      </c>
      <c r="K410" s="693">
        <v>2</v>
      </c>
      <c r="L410" s="693">
        <v>6</v>
      </c>
      <c r="M410" s="693">
        <v>2</v>
      </c>
      <c r="N410" s="693">
        <v>0</v>
      </c>
      <c r="O410" s="693">
        <v>0</v>
      </c>
      <c r="P410" s="693">
        <v>0</v>
      </c>
      <c r="Q410" s="693">
        <v>0</v>
      </c>
      <c r="R410" s="693">
        <v>11</v>
      </c>
      <c r="S410" s="693">
        <v>1</v>
      </c>
      <c r="T410" s="695">
        <f t="shared" si="48"/>
        <v>201</v>
      </c>
      <c r="U410" s="696">
        <v>301.55</v>
      </c>
      <c r="V410" s="697">
        <f t="shared" si="49"/>
        <v>0</v>
      </c>
      <c r="W410" s="697">
        <f t="shared" si="50"/>
        <v>22</v>
      </c>
      <c r="X410" s="698">
        <f t="shared" si="51"/>
        <v>1.5</v>
      </c>
      <c r="Y410" s="699">
        <f t="shared" si="52"/>
        <v>526.04999999999995</v>
      </c>
      <c r="Z410" s="700">
        <f t="shared" si="47"/>
        <v>526</v>
      </c>
    </row>
    <row r="411" spans="1:26" x14ac:dyDescent="0.3">
      <c r="A411" s="687" t="s">
        <v>1408</v>
      </c>
      <c r="B411" s="687" t="s">
        <v>77</v>
      </c>
      <c r="C411" s="687" t="s">
        <v>1447</v>
      </c>
      <c r="D411" s="687">
        <v>35541016</v>
      </c>
      <c r="E411" s="690" t="s">
        <v>1448</v>
      </c>
      <c r="F411" s="687">
        <v>133132</v>
      </c>
      <c r="G411" s="690" t="s">
        <v>122</v>
      </c>
      <c r="H411" s="690" t="s">
        <v>183</v>
      </c>
      <c r="I411" s="691" t="s">
        <v>1470</v>
      </c>
      <c r="J411" s="692">
        <v>2</v>
      </c>
      <c r="K411" s="693">
        <v>0</v>
      </c>
      <c r="L411" s="693">
        <v>3</v>
      </c>
      <c r="M411" s="693">
        <v>0</v>
      </c>
      <c r="N411" s="693">
        <v>0</v>
      </c>
      <c r="O411" s="693">
        <v>0</v>
      </c>
      <c r="P411" s="693">
        <v>0</v>
      </c>
      <c r="Q411" s="693">
        <v>0</v>
      </c>
      <c r="R411" s="693">
        <v>1</v>
      </c>
      <c r="S411" s="693">
        <v>3</v>
      </c>
      <c r="T411" s="695">
        <f t="shared" si="48"/>
        <v>100.5</v>
      </c>
      <c r="U411" s="696">
        <v>0</v>
      </c>
      <c r="V411" s="697">
        <f t="shared" si="49"/>
        <v>0</v>
      </c>
      <c r="W411" s="697">
        <f t="shared" si="50"/>
        <v>2</v>
      </c>
      <c r="X411" s="698">
        <f t="shared" si="51"/>
        <v>4.5</v>
      </c>
      <c r="Y411" s="699">
        <f t="shared" si="52"/>
        <v>107</v>
      </c>
      <c r="Z411" s="700">
        <f t="shared" si="47"/>
        <v>107</v>
      </c>
    </row>
    <row r="412" spans="1:26" x14ac:dyDescent="0.3">
      <c r="A412" s="687" t="s">
        <v>1408</v>
      </c>
      <c r="B412" s="687" t="s">
        <v>77</v>
      </c>
      <c r="C412" s="687" t="s">
        <v>1447</v>
      </c>
      <c r="D412" s="687">
        <v>35541016</v>
      </c>
      <c r="E412" s="690" t="s">
        <v>1448</v>
      </c>
      <c r="F412" s="687">
        <v>17050367</v>
      </c>
      <c r="G412" s="690" t="s">
        <v>1471</v>
      </c>
      <c r="H412" s="690" t="s">
        <v>1472</v>
      </c>
      <c r="I412" s="691" t="s">
        <v>1473</v>
      </c>
      <c r="J412" s="692">
        <v>4</v>
      </c>
      <c r="K412" s="693">
        <v>0</v>
      </c>
      <c r="L412" s="693">
        <v>5</v>
      </c>
      <c r="M412" s="693">
        <v>0</v>
      </c>
      <c r="N412" s="693">
        <v>0</v>
      </c>
      <c r="O412" s="693">
        <v>0</v>
      </c>
      <c r="P412" s="693">
        <v>0</v>
      </c>
      <c r="Q412" s="693">
        <v>0</v>
      </c>
      <c r="R412" s="693">
        <v>6</v>
      </c>
      <c r="S412" s="693">
        <v>10</v>
      </c>
      <c r="T412" s="695">
        <f t="shared" si="48"/>
        <v>167.5</v>
      </c>
      <c r="U412" s="696">
        <v>0</v>
      </c>
      <c r="V412" s="697">
        <f t="shared" si="49"/>
        <v>0</v>
      </c>
      <c r="W412" s="697">
        <f t="shared" si="50"/>
        <v>12</v>
      </c>
      <c r="X412" s="698">
        <f t="shared" si="51"/>
        <v>15</v>
      </c>
      <c r="Y412" s="699">
        <f t="shared" si="52"/>
        <v>194.5</v>
      </c>
      <c r="Z412" s="700">
        <f t="shared" si="47"/>
        <v>195</v>
      </c>
    </row>
    <row r="413" spans="1:26" x14ac:dyDescent="0.3">
      <c r="A413" s="687" t="s">
        <v>1408</v>
      </c>
      <c r="B413" s="687" t="s">
        <v>77</v>
      </c>
      <c r="C413" s="687" t="s">
        <v>1447</v>
      </c>
      <c r="D413" s="687">
        <v>35541016</v>
      </c>
      <c r="E413" s="690" t="s">
        <v>1448</v>
      </c>
      <c r="F413" s="687">
        <v>398900</v>
      </c>
      <c r="G413" s="690" t="s">
        <v>47</v>
      </c>
      <c r="H413" s="690" t="s">
        <v>1474</v>
      </c>
      <c r="I413" s="691" t="s">
        <v>1475</v>
      </c>
      <c r="J413" s="692">
        <v>3</v>
      </c>
      <c r="K413" s="693">
        <v>0</v>
      </c>
      <c r="L413" s="693">
        <v>3</v>
      </c>
      <c r="M413" s="693">
        <v>0</v>
      </c>
      <c r="N413" s="693">
        <v>0</v>
      </c>
      <c r="O413" s="693">
        <v>0</v>
      </c>
      <c r="P413" s="693">
        <v>0</v>
      </c>
      <c r="Q413" s="693">
        <v>0</v>
      </c>
      <c r="R413" s="693">
        <v>2</v>
      </c>
      <c r="S413" s="693">
        <v>1</v>
      </c>
      <c r="T413" s="695">
        <f t="shared" si="48"/>
        <v>100.5</v>
      </c>
      <c r="U413" s="696">
        <v>0</v>
      </c>
      <c r="V413" s="697">
        <f t="shared" si="49"/>
        <v>0</v>
      </c>
      <c r="W413" s="697">
        <f t="shared" si="50"/>
        <v>4</v>
      </c>
      <c r="X413" s="698">
        <f t="shared" si="51"/>
        <v>1.5</v>
      </c>
      <c r="Y413" s="699">
        <f t="shared" si="52"/>
        <v>106</v>
      </c>
      <c r="Z413" s="700">
        <f t="shared" si="47"/>
        <v>106</v>
      </c>
    </row>
    <row r="414" spans="1:26" x14ac:dyDescent="0.3">
      <c r="A414" s="687" t="s">
        <v>1408</v>
      </c>
      <c r="B414" s="687" t="s">
        <v>77</v>
      </c>
      <c r="C414" s="687" t="s">
        <v>1447</v>
      </c>
      <c r="D414" s="687">
        <v>35541016</v>
      </c>
      <c r="E414" s="690" t="s">
        <v>1448</v>
      </c>
      <c r="F414" s="687">
        <v>521965</v>
      </c>
      <c r="G414" s="690" t="s">
        <v>587</v>
      </c>
      <c r="H414" s="690" t="s">
        <v>1474</v>
      </c>
      <c r="I414" s="691" t="s">
        <v>1476</v>
      </c>
      <c r="J414" s="692">
        <v>7</v>
      </c>
      <c r="K414" s="693">
        <v>0</v>
      </c>
      <c r="L414" s="693">
        <v>10</v>
      </c>
      <c r="M414" s="693">
        <v>0</v>
      </c>
      <c r="N414" s="693">
        <v>0</v>
      </c>
      <c r="O414" s="693">
        <v>0</v>
      </c>
      <c r="P414" s="693">
        <v>0</v>
      </c>
      <c r="Q414" s="693">
        <v>0</v>
      </c>
      <c r="R414" s="693">
        <v>13</v>
      </c>
      <c r="S414" s="693">
        <v>18</v>
      </c>
      <c r="T414" s="695">
        <f t="shared" si="48"/>
        <v>335</v>
      </c>
      <c r="U414" s="696">
        <v>0</v>
      </c>
      <c r="V414" s="697">
        <f t="shared" si="49"/>
        <v>0</v>
      </c>
      <c r="W414" s="697">
        <f t="shared" si="50"/>
        <v>26</v>
      </c>
      <c r="X414" s="698">
        <f t="shared" si="51"/>
        <v>27</v>
      </c>
      <c r="Y414" s="699">
        <f t="shared" si="52"/>
        <v>388</v>
      </c>
      <c r="Z414" s="700">
        <f t="shared" si="47"/>
        <v>388</v>
      </c>
    </row>
    <row r="415" spans="1:26" x14ac:dyDescent="0.3">
      <c r="A415" s="687" t="s">
        <v>1408</v>
      </c>
      <c r="B415" s="687" t="s">
        <v>77</v>
      </c>
      <c r="C415" s="687" t="s">
        <v>1447</v>
      </c>
      <c r="D415" s="687">
        <v>35541016</v>
      </c>
      <c r="E415" s="690" t="s">
        <v>1448</v>
      </c>
      <c r="F415" s="687">
        <v>42243262</v>
      </c>
      <c r="G415" s="690" t="s">
        <v>1477</v>
      </c>
      <c r="H415" s="690" t="s">
        <v>1478</v>
      </c>
      <c r="I415" s="691" t="s">
        <v>1479</v>
      </c>
      <c r="J415" s="692">
        <v>3</v>
      </c>
      <c r="K415" s="693">
        <v>0</v>
      </c>
      <c r="L415" s="693">
        <v>4</v>
      </c>
      <c r="M415" s="693">
        <v>0</v>
      </c>
      <c r="N415" s="693">
        <v>0</v>
      </c>
      <c r="O415" s="693">
        <v>0</v>
      </c>
      <c r="P415" s="693">
        <v>0</v>
      </c>
      <c r="Q415" s="693">
        <v>0</v>
      </c>
      <c r="R415" s="693">
        <v>5</v>
      </c>
      <c r="S415" s="693">
        <v>5</v>
      </c>
      <c r="T415" s="695">
        <f t="shared" si="48"/>
        <v>134</v>
      </c>
      <c r="U415" s="696">
        <v>0</v>
      </c>
      <c r="V415" s="697">
        <f t="shared" si="49"/>
        <v>0</v>
      </c>
      <c r="W415" s="697">
        <f t="shared" si="50"/>
        <v>10</v>
      </c>
      <c r="X415" s="698">
        <f t="shared" si="51"/>
        <v>7.5</v>
      </c>
      <c r="Y415" s="699">
        <f t="shared" si="52"/>
        <v>151.5</v>
      </c>
      <c r="Z415" s="700">
        <f t="shared" ref="Z415:Z457" si="53">ROUND(Y415,0)</f>
        <v>152</v>
      </c>
    </row>
    <row r="416" spans="1:26" x14ac:dyDescent="0.3">
      <c r="A416" s="687" t="s">
        <v>1408</v>
      </c>
      <c r="B416" s="687" t="s">
        <v>77</v>
      </c>
      <c r="C416" s="687" t="s">
        <v>1447</v>
      </c>
      <c r="D416" s="687">
        <v>35541016</v>
      </c>
      <c r="E416" s="690" t="s">
        <v>1448</v>
      </c>
      <c r="F416" s="687">
        <v>31946615</v>
      </c>
      <c r="G416" s="690" t="s">
        <v>156</v>
      </c>
      <c r="H416" s="690" t="s">
        <v>1425</v>
      </c>
      <c r="I416" s="691" t="s">
        <v>1481</v>
      </c>
      <c r="J416" s="692">
        <v>4</v>
      </c>
      <c r="K416" s="693">
        <v>0</v>
      </c>
      <c r="L416" s="693">
        <v>5</v>
      </c>
      <c r="M416" s="693">
        <v>0</v>
      </c>
      <c r="N416" s="693">
        <v>0</v>
      </c>
      <c r="O416" s="693">
        <v>0</v>
      </c>
      <c r="P416" s="693">
        <v>0</v>
      </c>
      <c r="Q416" s="693">
        <v>0</v>
      </c>
      <c r="R416" s="693">
        <v>20</v>
      </c>
      <c r="S416" s="693">
        <v>0</v>
      </c>
      <c r="T416" s="695">
        <f t="shared" si="48"/>
        <v>167.5</v>
      </c>
      <c r="U416" s="696">
        <v>0</v>
      </c>
      <c r="V416" s="697">
        <f t="shared" si="49"/>
        <v>0</v>
      </c>
      <c r="W416" s="697">
        <f t="shared" si="50"/>
        <v>40</v>
      </c>
      <c r="X416" s="698">
        <f t="shared" si="51"/>
        <v>0</v>
      </c>
      <c r="Y416" s="699">
        <f t="shared" si="52"/>
        <v>207.5</v>
      </c>
      <c r="Z416" s="700">
        <f t="shared" si="53"/>
        <v>208</v>
      </c>
    </row>
    <row r="417" spans="1:26" x14ac:dyDescent="0.3">
      <c r="A417" s="687" t="s">
        <v>1408</v>
      </c>
      <c r="B417" s="687" t="s">
        <v>77</v>
      </c>
      <c r="C417" s="687" t="s">
        <v>1447</v>
      </c>
      <c r="D417" s="687">
        <v>35541016</v>
      </c>
      <c r="E417" s="690" t="s">
        <v>1448</v>
      </c>
      <c r="F417" s="687">
        <v>17078407</v>
      </c>
      <c r="G417" s="690" t="s">
        <v>440</v>
      </c>
      <c r="H417" s="690" t="s">
        <v>1425</v>
      </c>
      <c r="I417" s="691" t="s">
        <v>1482</v>
      </c>
      <c r="J417" s="692">
        <v>3</v>
      </c>
      <c r="K417" s="693">
        <v>0</v>
      </c>
      <c r="L417" s="693">
        <v>5</v>
      </c>
      <c r="M417" s="693">
        <v>0</v>
      </c>
      <c r="N417" s="693">
        <v>0</v>
      </c>
      <c r="O417" s="693">
        <v>0</v>
      </c>
      <c r="P417" s="693">
        <v>0</v>
      </c>
      <c r="Q417" s="693">
        <v>0</v>
      </c>
      <c r="R417" s="693">
        <v>9</v>
      </c>
      <c r="S417" s="693">
        <v>0</v>
      </c>
      <c r="T417" s="695">
        <f t="shared" si="48"/>
        <v>167.5</v>
      </c>
      <c r="U417" s="696">
        <v>28.5</v>
      </c>
      <c r="V417" s="697">
        <f t="shared" si="49"/>
        <v>0</v>
      </c>
      <c r="W417" s="697">
        <f t="shared" si="50"/>
        <v>18</v>
      </c>
      <c r="X417" s="698">
        <f t="shared" si="51"/>
        <v>0</v>
      </c>
      <c r="Y417" s="699">
        <f t="shared" si="52"/>
        <v>214</v>
      </c>
      <c r="Z417" s="700">
        <f t="shared" si="53"/>
        <v>214</v>
      </c>
    </row>
    <row r="418" spans="1:26" x14ac:dyDescent="0.3">
      <c r="A418" s="687" t="s">
        <v>1408</v>
      </c>
      <c r="B418" s="687" t="s">
        <v>77</v>
      </c>
      <c r="C418" s="687" t="s">
        <v>1447</v>
      </c>
      <c r="D418" s="687">
        <v>35541016</v>
      </c>
      <c r="E418" s="690" t="s">
        <v>1448</v>
      </c>
      <c r="F418" s="687">
        <v>17078423</v>
      </c>
      <c r="G418" s="690" t="s">
        <v>120</v>
      </c>
      <c r="H418" s="690" t="s">
        <v>1425</v>
      </c>
      <c r="I418" s="691" t="s">
        <v>1483</v>
      </c>
      <c r="J418" s="692">
        <v>5</v>
      </c>
      <c r="K418" s="693">
        <v>0</v>
      </c>
      <c r="L418" s="693">
        <v>5</v>
      </c>
      <c r="M418" s="693">
        <v>0</v>
      </c>
      <c r="N418" s="693">
        <v>0</v>
      </c>
      <c r="O418" s="693">
        <v>1</v>
      </c>
      <c r="P418" s="693">
        <v>0</v>
      </c>
      <c r="Q418" s="693">
        <v>0</v>
      </c>
      <c r="R418" s="693">
        <v>12</v>
      </c>
      <c r="S418" s="693">
        <v>6</v>
      </c>
      <c r="T418" s="695">
        <f t="shared" si="48"/>
        <v>167.5</v>
      </c>
      <c r="U418" s="696">
        <v>0</v>
      </c>
      <c r="V418" s="697">
        <f t="shared" si="49"/>
        <v>0</v>
      </c>
      <c r="W418" s="697">
        <f t="shared" si="50"/>
        <v>37.5</v>
      </c>
      <c r="X418" s="698">
        <f t="shared" si="51"/>
        <v>9</v>
      </c>
      <c r="Y418" s="699">
        <f t="shared" si="52"/>
        <v>214</v>
      </c>
      <c r="Z418" s="700">
        <f t="shared" si="53"/>
        <v>214</v>
      </c>
    </row>
    <row r="419" spans="1:26" x14ac:dyDescent="0.3">
      <c r="A419" s="687" t="s">
        <v>1408</v>
      </c>
      <c r="B419" s="687" t="s">
        <v>77</v>
      </c>
      <c r="C419" s="687" t="s">
        <v>1447</v>
      </c>
      <c r="D419" s="687">
        <v>35541016</v>
      </c>
      <c r="E419" s="690" t="s">
        <v>1448</v>
      </c>
      <c r="F419" s="687">
        <v>893331</v>
      </c>
      <c r="G419" s="690" t="s">
        <v>118</v>
      </c>
      <c r="H419" s="690" t="s">
        <v>1425</v>
      </c>
      <c r="I419" s="691" t="s">
        <v>1484</v>
      </c>
      <c r="J419" s="692">
        <v>3</v>
      </c>
      <c r="K419" s="693">
        <v>0</v>
      </c>
      <c r="L419" s="693">
        <v>3</v>
      </c>
      <c r="M419" s="693">
        <v>0</v>
      </c>
      <c r="N419" s="693">
        <v>0</v>
      </c>
      <c r="O419" s="693">
        <v>0</v>
      </c>
      <c r="P419" s="693">
        <v>0</v>
      </c>
      <c r="Q419" s="693">
        <v>0</v>
      </c>
      <c r="R419" s="693">
        <v>7</v>
      </c>
      <c r="S419" s="693">
        <v>0</v>
      </c>
      <c r="T419" s="695">
        <f t="shared" si="48"/>
        <v>100.5</v>
      </c>
      <c r="U419" s="696">
        <v>53.4</v>
      </c>
      <c r="V419" s="697">
        <f t="shared" si="49"/>
        <v>0</v>
      </c>
      <c r="W419" s="697">
        <f t="shared" si="50"/>
        <v>14</v>
      </c>
      <c r="X419" s="698">
        <f t="shared" si="51"/>
        <v>0</v>
      </c>
      <c r="Y419" s="699">
        <f t="shared" si="52"/>
        <v>167.9</v>
      </c>
      <c r="Z419" s="700">
        <f t="shared" si="53"/>
        <v>168</v>
      </c>
    </row>
    <row r="420" spans="1:26" x14ac:dyDescent="0.3">
      <c r="A420" s="687" t="s">
        <v>1408</v>
      </c>
      <c r="B420" s="687" t="s">
        <v>77</v>
      </c>
      <c r="C420" s="687" t="s">
        <v>1447</v>
      </c>
      <c r="D420" s="687">
        <v>35541016</v>
      </c>
      <c r="E420" s="690" t="s">
        <v>1448</v>
      </c>
      <c r="F420" s="687">
        <v>159433</v>
      </c>
      <c r="G420" s="690" t="s">
        <v>444</v>
      </c>
      <c r="H420" s="690" t="s">
        <v>1425</v>
      </c>
      <c r="I420" s="691" t="s">
        <v>1485</v>
      </c>
      <c r="J420" s="692">
        <v>2</v>
      </c>
      <c r="K420" s="693">
        <v>0</v>
      </c>
      <c r="L420" s="693">
        <v>2</v>
      </c>
      <c r="M420" s="693">
        <v>0</v>
      </c>
      <c r="N420" s="693">
        <v>0</v>
      </c>
      <c r="O420" s="693">
        <v>0</v>
      </c>
      <c r="P420" s="693">
        <v>0</v>
      </c>
      <c r="Q420" s="693">
        <v>0</v>
      </c>
      <c r="R420" s="693">
        <v>1</v>
      </c>
      <c r="S420" s="693">
        <v>1</v>
      </c>
      <c r="T420" s="695">
        <f t="shared" si="48"/>
        <v>67</v>
      </c>
      <c r="U420" s="696">
        <v>0</v>
      </c>
      <c r="V420" s="697">
        <f t="shared" si="49"/>
        <v>0</v>
      </c>
      <c r="W420" s="697">
        <f t="shared" si="50"/>
        <v>2</v>
      </c>
      <c r="X420" s="698">
        <f t="shared" si="51"/>
        <v>1.5</v>
      </c>
      <c r="Y420" s="699">
        <f t="shared" si="52"/>
        <v>70.5</v>
      </c>
      <c r="Z420" s="700">
        <f t="shared" si="53"/>
        <v>71</v>
      </c>
    </row>
    <row r="421" spans="1:26" x14ac:dyDescent="0.3">
      <c r="A421" s="687" t="s">
        <v>1408</v>
      </c>
      <c r="B421" s="687" t="s">
        <v>77</v>
      </c>
      <c r="C421" s="687" t="s">
        <v>1447</v>
      </c>
      <c r="D421" s="687">
        <v>35541016</v>
      </c>
      <c r="E421" s="690" t="s">
        <v>1448</v>
      </c>
      <c r="F421" s="687">
        <v>893340</v>
      </c>
      <c r="G421" s="690" t="s">
        <v>112</v>
      </c>
      <c r="H421" s="690" t="s">
        <v>1425</v>
      </c>
      <c r="I421" s="691" t="s">
        <v>1485</v>
      </c>
      <c r="J421" s="692">
        <v>3</v>
      </c>
      <c r="K421" s="693">
        <v>0</v>
      </c>
      <c r="L421" s="693">
        <v>4</v>
      </c>
      <c r="M421" s="693">
        <v>0</v>
      </c>
      <c r="N421" s="693">
        <v>0</v>
      </c>
      <c r="O421" s="693">
        <v>0</v>
      </c>
      <c r="P421" s="693">
        <v>0</v>
      </c>
      <c r="Q421" s="693">
        <v>0</v>
      </c>
      <c r="R421" s="693">
        <v>5</v>
      </c>
      <c r="S421" s="693">
        <v>2</v>
      </c>
      <c r="T421" s="695">
        <f t="shared" si="48"/>
        <v>134</v>
      </c>
      <c r="U421" s="696">
        <v>16.600000000000001</v>
      </c>
      <c r="V421" s="697">
        <f t="shared" si="49"/>
        <v>0</v>
      </c>
      <c r="W421" s="697">
        <f t="shared" si="50"/>
        <v>10</v>
      </c>
      <c r="X421" s="698">
        <f t="shared" si="51"/>
        <v>3</v>
      </c>
      <c r="Y421" s="699">
        <f t="shared" si="52"/>
        <v>163.6</v>
      </c>
      <c r="Z421" s="700">
        <f t="shared" si="53"/>
        <v>164</v>
      </c>
    </row>
    <row r="422" spans="1:26" x14ac:dyDescent="0.3">
      <c r="A422" s="687" t="s">
        <v>1408</v>
      </c>
      <c r="B422" s="687" t="s">
        <v>77</v>
      </c>
      <c r="C422" s="687" t="s">
        <v>1447</v>
      </c>
      <c r="D422" s="687">
        <v>35541016</v>
      </c>
      <c r="E422" s="690" t="s">
        <v>1448</v>
      </c>
      <c r="F422" s="687">
        <v>606758</v>
      </c>
      <c r="G422" s="690" t="s">
        <v>97</v>
      </c>
      <c r="H422" s="690" t="s">
        <v>1425</v>
      </c>
      <c r="I422" s="691" t="s">
        <v>1486</v>
      </c>
      <c r="J422" s="692">
        <v>1</v>
      </c>
      <c r="K422" s="693">
        <v>1</v>
      </c>
      <c r="L422" s="693">
        <v>2</v>
      </c>
      <c r="M422" s="693">
        <v>1</v>
      </c>
      <c r="N422" s="693">
        <v>0</v>
      </c>
      <c r="O422" s="693">
        <v>0</v>
      </c>
      <c r="P422" s="693">
        <v>0</v>
      </c>
      <c r="Q422" s="693">
        <v>1</v>
      </c>
      <c r="R422" s="693">
        <v>0</v>
      </c>
      <c r="S422" s="693">
        <v>2</v>
      </c>
      <c r="T422" s="695">
        <f t="shared" si="48"/>
        <v>67</v>
      </c>
      <c r="U422" s="696">
        <v>0</v>
      </c>
      <c r="V422" s="697">
        <f t="shared" si="49"/>
        <v>1.5</v>
      </c>
      <c r="W422" s="697">
        <f t="shared" si="50"/>
        <v>0</v>
      </c>
      <c r="X422" s="698">
        <f t="shared" si="51"/>
        <v>3</v>
      </c>
      <c r="Y422" s="699">
        <f t="shared" si="52"/>
        <v>71.5</v>
      </c>
      <c r="Z422" s="700">
        <f t="shared" si="53"/>
        <v>72</v>
      </c>
    </row>
    <row r="423" spans="1:26" x14ac:dyDescent="0.3">
      <c r="A423" s="687" t="s">
        <v>1408</v>
      </c>
      <c r="B423" s="687" t="s">
        <v>77</v>
      </c>
      <c r="C423" s="687" t="s">
        <v>1447</v>
      </c>
      <c r="D423" s="687">
        <v>35541016</v>
      </c>
      <c r="E423" s="690" t="s">
        <v>1448</v>
      </c>
      <c r="F423" s="687">
        <v>162159</v>
      </c>
      <c r="G423" s="676" t="s">
        <v>47</v>
      </c>
      <c r="H423" s="676" t="s">
        <v>1427</v>
      </c>
      <c r="I423" s="677" t="s">
        <v>1489</v>
      </c>
      <c r="J423" s="692">
        <v>3</v>
      </c>
      <c r="K423" s="693">
        <v>0</v>
      </c>
      <c r="L423" s="693">
        <v>5</v>
      </c>
      <c r="M423" s="693">
        <v>0</v>
      </c>
      <c r="N423" s="693">
        <v>0</v>
      </c>
      <c r="O423" s="693">
        <v>0</v>
      </c>
      <c r="P423" s="693">
        <v>0</v>
      </c>
      <c r="Q423" s="693">
        <v>1</v>
      </c>
      <c r="R423" s="693">
        <v>9</v>
      </c>
      <c r="S423" s="693">
        <v>4</v>
      </c>
      <c r="T423" s="695">
        <f t="shared" si="48"/>
        <v>167.5</v>
      </c>
      <c r="U423" s="696">
        <v>0</v>
      </c>
      <c r="V423" s="697">
        <f t="shared" si="49"/>
        <v>1.5</v>
      </c>
      <c r="W423" s="697">
        <f t="shared" si="50"/>
        <v>18</v>
      </c>
      <c r="X423" s="698">
        <f t="shared" si="51"/>
        <v>6</v>
      </c>
      <c r="Y423" s="699">
        <f t="shared" si="52"/>
        <v>193</v>
      </c>
      <c r="Z423" s="700">
        <f t="shared" si="53"/>
        <v>193</v>
      </c>
    </row>
    <row r="424" spans="1:26" x14ac:dyDescent="0.3">
      <c r="A424" s="687" t="s">
        <v>1408</v>
      </c>
      <c r="B424" s="687" t="s">
        <v>77</v>
      </c>
      <c r="C424" s="687" t="s">
        <v>1447</v>
      </c>
      <c r="D424" s="687">
        <v>35541016</v>
      </c>
      <c r="E424" s="690" t="s">
        <v>1448</v>
      </c>
      <c r="F424" s="687">
        <v>17151341</v>
      </c>
      <c r="G424" s="690" t="s">
        <v>47</v>
      </c>
      <c r="H424" s="690" t="s">
        <v>1429</v>
      </c>
      <c r="I424" s="691" t="s">
        <v>1490</v>
      </c>
      <c r="J424" s="692">
        <v>1</v>
      </c>
      <c r="K424" s="693">
        <v>0</v>
      </c>
      <c r="L424" s="693">
        <v>1</v>
      </c>
      <c r="M424" s="693">
        <v>0</v>
      </c>
      <c r="N424" s="693">
        <v>0</v>
      </c>
      <c r="O424" s="693">
        <v>0</v>
      </c>
      <c r="P424" s="693">
        <v>0</v>
      </c>
      <c r="Q424" s="693">
        <v>0</v>
      </c>
      <c r="R424" s="693">
        <v>0</v>
      </c>
      <c r="S424" s="693">
        <v>7</v>
      </c>
      <c r="T424" s="695">
        <f t="shared" si="48"/>
        <v>33.5</v>
      </c>
      <c r="U424" s="696">
        <v>0</v>
      </c>
      <c r="V424" s="697">
        <f t="shared" si="49"/>
        <v>0</v>
      </c>
      <c r="W424" s="697">
        <f t="shared" si="50"/>
        <v>0</v>
      </c>
      <c r="X424" s="698">
        <f t="shared" si="51"/>
        <v>10.5</v>
      </c>
      <c r="Y424" s="699">
        <f t="shared" si="52"/>
        <v>44</v>
      </c>
      <c r="Z424" s="700">
        <f t="shared" si="53"/>
        <v>44</v>
      </c>
    </row>
    <row r="425" spans="1:26" x14ac:dyDescent="0.3">
      <c r="A425" s="687" t="s">
        <v>1408</v>
      </c>
      <c r="B425" s="687" t="s">
        <v>77</v>
      </c>
      <c r="C425" s="687" t="s">
        <v>1447</v>
      </c>
      <c r="D425" s="687">
        <v>35541016</v>
      </c>
      <c r="E425" s="690" t="s">
        <v>1448</v>
      </c>
      <c r="F425" s="704">
        <v>161063</v>
      </c>
      <c r="G425" s="676" t="s">
        <v>1491</v>
      </c>
      <c r="H425" s="676" t="s">
        <v>1429</v>
      </c>
      <c r="I425" s="677" t="s">
        <v>1492</v>
      </c>
      <c r="J425" s="692">
        <v>2</v>
      </c>
      <c r="K425" s="693">
        <v>0</v>
      </c>
      <c r="L425" s="693">
        <v>2</v>
      </c>
      <c r="M425" s="693">
        <v>0</v>
      </c>
      <c r="N425" s="693">
        <v>0</v>
      </c>
      <c r="O425" s="693">
        <v>0</v>
      </c>
      <c r="P425" s="693">
        <v>0</v>
      </c>
      <c r="Q425" s="693">
        <v>0</v>
      </c>
      <c r="R425" s="693">
        <v>1</v>
      </c>
      <c r="S425" s="693">
        <v>3</v>
      </c>
      <c r="T425" s="695">
        <f t="shared" si="48"/>
        <v>67</v>
      </c>
      <c r="U425" s="696">
        <v>0</v>
      </c>
      <c r="V425" s="697">
        <f t="shared" si="49"/>
        <v>0</v>
      </c>
      <c r="W425" s="697">
        <f t="shared" si="50"/>
        <v>2</v>
      </c>
      <c r="X425" s="698">
        <f t="shared" si="51"/>
        <v>4.5</v>
      </c>
      <c r="Y425" s="699">
        <f t="shared" si="52"/>
        <v>73.5</v>
      </c>
      <c r="Z425" s="700">
        <f t="shared" si="53"/>
        <v>74</v>
      </c>
    </row>
    <row r="426" spans="1:26" x14ac:dyDescent="0.3">
      <c r="A426" s="687" t="s">
        <v>1408</v>
      </c>
      <c r="B426" s="687" t="s">
        <v>77</v>
      </c>
      <c r="C426" s="687" t="s">
        <v>1447</v>
      </c>
      <c r="D426" s="687">
        <v>35541016</v>
      </c>
      <c r="E426" s="690" t="s">
        <v>1448</v>
      </c>
      <c r="F426" s="687">
        <v>31953549</v>
      </c>
      <c r="G426" s="690" t="s">
        <v>126</v>
      </c>
      <c r="H426" s="690" t="s">
        <v>1429</v>
      </c>
      <c r="I426" s="691" t="s">
        <v>1432</v>
      </c>
      <c r="J426" s="692">
        <v>3</v>
      </c>
      <c r="K426" s="693">
        <v>0</v>
      </c>
      <c r="L426" s="693">
        <v>4</v>
      </c>
      <c r="M426" s="693">
        <v>0</v>
      </c>
      <c r="N426" s="693">
        <v>0</v>
      </c>
      <c r="O426" s="693">
        <v>0</v>
      </c>
      <c r="P426" s="693">
        <v>0</v>
      </c>
      <c r="Q426" s="693">
        <v>0</v>
      </c>
      <c r="R426" s="693">
        <v>5</v>
      </c>
      <c r="S426" s="693">
        <v>2</v>
      </c>
      <c r="T426" s="695">
        <f t="shared" si="48"/>
        <v>134</v>
      </c>
      <c r="U426" s="696">
        <v>25.6</v>
      </c>
      <c r="V426" s="697">
        <f t="shared" si="49"/>
        <v>0</v>
      </c>
      <c r="W426" s="697">
        <f t="shared" si="50"/>
        <v>10</v>
      </c>
      <c r="X426" s="698">
        <f t="shared" si="51"/>
        <v>3</v>
      </c>
      <c r="Y426" s="699">
        <f t="shared" si="52"/>
        <v>172.6</v>
      </c>
      <c r="Z426" s="700">
        <f t="shared" si="53"/>
        <v>173</v>
      </c>
    </row>
    <row r="427" spans="1:26" x14ac:dyDescent="0.3">
      <c r="A427" s="687" t="s">
        <v>1408</v>
      </c>
      <c r="B427" s="687" t="s">
        <v>77</v>
      </c>
      <c r="C427" s="687" t="s">
        <v>1447</v>
      </c>
      <c r="D427" s="687">
        <v>35541016</v>
      </c>
      <c r="E427" s="690" t="s">
        <v>1448</v>
      </c>
      <c r="F427" s="687">
        <v>17078385</v>
      </c>
      <c r="G427" s="690" t="s">
        <v>400</v>
      </c>
      <c r="H427" s="690" t="s">
        <v>1429</v>
      </c>
      <c r="I427" s="691" t="s">
        <v>1493</v>
      </c>
      <c r="J427" s="692">
        <v>5</v>
      </c>
      <c r="K427" s="693">
        <v>0</v>
      </c>
      <c r="L427" s="693">
        <v>5</v>
      </c>
      <c r="M427" s="693">
        <v>0</v>
      </c>
      <c r="N427" s="693">
        <v>0</v>
      </c>
      <c r="O427" s="693">
        <v>0</v>
      </c>
      <c r="P427" s="693">
        <v>0</v>
      </c>
      <c r="Q427" s="693">
        <v>1</v>
      </c>
      <c r="R427" s="693">
        <v>5</v>
      </c>
      <c r="S427" s="693">
        <v>0</v>
      </c>
      <c r="T427" s="695">
        <f t="shared" si="48"/>
        <v>167.5</v>
      </c>
      <c r="U427" s="696">
        <v>0</v>
      </c>
      <c r="V427" s="697">
        <f t="shared" si="49"/>
        <v>1.5</v>
      </c>
      <c r="W427" s="697">
        <f t="shared" si="50"/>
        <v>10</v>
      </c>
      <c r="X427" s="698">
        <f t="shared" si="51"/>
        <v>0</v>
      </c>
      <c r="Y427" s="699">
        <f t="shared" si="52"/>
        <v>179</v>
      </c>
      <c r="Z427" s="700">
        <f t="shared" si="53"/>
        <v>179</v>
      </c>
    </row>
    <row r="428" spans="1:26" x14ac:dyDescent="0.3">
      <c r="A428" s="687" t="s">
        <v>1408</v>
      </c>
      <c r="B428" s="687" t="s">
        <v>77</v>
      </c>
      <c r="C428" s="687" t="s">
        <v>1447</v>
      </c>
      <c r="D428" s="687">
        <v>35541016</v>
      </c>
      <c r="E428" s="690" t="s">
        <v>1448</v>
      </c>
      <c r="F428" s="687">
        <v>606782</v>
      </c>
      <c r="G428" s="690" t="s">
        <v>97</v>
      </c>
      <c r="H428" s="690" t="s">
        <v>1429</v>
      </c>
      <c r="I428" s="691" t="s">
        <v>1495</v>
      </c>
      <c r="J428" s="692">
        <v>3</v>
      </c>
      <c r="K428" s="693">
        <v>0</v>
      </c>
      <c r="L428" s="693">
        <v>3</v>
      </c>
      <c r="M428" s="693">
        <v>0</v>
      </c>
      <c r="N428" s="693">
        <v>0</v>
      </c>
      <c r="O428" s="693">
        <v>0</v>
      </c>
      <c r="P428" s="693">
        <v>0</v>
      </c>
      <c r="Q428" s="693">
        <v>0</v>
      </c>
      <c r="R428" s="693">
        <v>7</v>
      </c>
      <c r="S428" s="693">
        <v>0</v>
      </c>
      <c r="T428" s="695">
        <f t="shared" si="48"/>
        <v>100.5</v>
      </c>
      <c r="U428" s="696">
        <v>11.5</v>
      </c>
      <c r="V428" s="697">
        <f t="shared" si="49"/>
        <v>0</v>
      </c>
      <c r="W428" s="697">
        <f t="shared" si="50"/>
        <v>14</v>
      </c>
      <c r="X428" s="698">
        <f t="shared" si="51"/>
        <v>0</v>
      </c>
      <c r="Y428" s="699">
        <f t="shared" si="52"/>
        <v>126</v>
      </c>
      <c r="Z428" s="700">
        <f t="shared" si="53"/>
        <v>126</v>
      </c>
    </row>
    <row r="429" spans="1:26" x14ac:dyDescent="0.3">
      <c r="A429" s="687" t="s">
        <v>1408</v>
      </c>
      <c r="B429" s="687" t="s">
        <v>77</v>
      </c>
      <c r="C429" s="687" t="s">
        <v>1447</v>
      </c>
      <c r="D429" s="687">
        <v>35541016</v>
      </c>
      <c r="E429" s="690" t="s">
        <v>1448</v>
      </c>
      <c r="F429" s="687">
        <v>42104980</v>
      </c>
      <c r="G429" s="690" t="s">
        <v>717</v>
      </c>
      <c r="H429" s="690" t="s">
        <v>1496</v>
      </c>
      <c r="I429" s="691" t="s">
        <v>1497</v>
      </c>
      <c r="J429" s="692">
        <v>4</v>
      </c>
      <c r="K429" s="693">
        <v>0</v>
      </c>
      <c r="L429" s="693">
        <v>4</v>
      </c>
      <c r="M429" s="693">
        <v>0</v>
      </c>
      <c r="N429" s="693">
        <v>0</v>
      </c>
      <c r="O429" s="693">
        <v>0</v>
      </c>
      <c r="P429" s="693">
        <v>0</v>
      </c>
      <c r="Q429" s="693">
        <v>0</v>
      </c>
      <c r="R429" s="693">
        <v>11</v>
      </c>
      <c r="S429" s="693">
        <v>0</v>
      </c>
      <c r="T429" s="695">
        <f t="shared" si="48"/>
        <v>134</v>
      </c>
      <c r="U429" s="696">
        <v>38.200000000000003</v>
      </c>
      <c r="V429" s="697">
        <f t="shared" si="49"/>
        <v>0</v>
      </c>
      <c r="W429" s="697">
        <f t="shared" si="50"/>
        <v>22</v>
      </c>
      <c r="X429" s="698">
        <f t="shared" si="51"/>
        <v>0</v>
      </c>
      <c r="Y429" s="699">
        <f t="shared" si="52"/>
        <v>194.2</v>
      </c>
      <c r="Z429" s="700">
        <f t="shared" si="53"/>
        <v>194</v>
      </c>
    </row>
    <row r="430" spans="1:26" x14ac:dyDescent="0.3">
      <c r="A430" s="687" t="s">
        <v>1408</v>
      </c>
      <c r="B430" s="687" t="s">
        <v>77</v>
      </c>
      <c r="C430" s="687" t="s">
        <v>1447</v>
      </c>
      <c r="D430" s="687">
        <v>35541016</v>
      </c>
      <c r="E430" s="690" t="s">
        <v>1448</v>
      </c>
      <c r="F430" s="687">
        <v>161250</v>
      </c>
      <c r="G430" s="690" t="s">
        <v>672</v>
      </c>
      <c r="H430" s="690" t="s">
        <v>1433</v>
      </c>
      <c r="I430" s="691" t="s">
        <v>1498</v>
      </c>
      <c r="J430" s="692">
        <v>2</v>
      </c>
      <c r="K430" s="693">
        <v>0</v>
      </c>
      <c r="L430" s="693">
        <v>2</v>
      </c>
      <c r="M430" s="693">
        <v>0</v>
      </c>
      <c r="N430" s="693">
        <v>0</v>
      </c>
      <c r="O430" s="693">
        <v>0</v>
      </c>
      <c r="P430" s="693">
        <v>0</v>
      </c>
      <c r="Q430" s="693">
        <v>6</v>
      </c>
      <c r="R430" s="693">
        <v>6</v>
      </c>
      <c r="S430" s="693">
        <v>0</v>
      </c>
      <c r="T430" s="695">
        <f t="shared" si="48"/>
        <v>67</v>
      </c>
      <c r="U430" s="696">
        <v>0</v>
      </c>
      <c r="V430" s="697">
        <f t="shared" si="49"/>
        <v>9</v>
      </c>
      <c r="W430" s="697">
        <f t="shared" si="50"/>
        <v>12</v>
      </c>
      <c r="X430" s="698">
        <f t="shared" si="51"/>
        <v>0</v>
      </c>
      <c r="Y430" s="699">
        <f t="shared" si="52"/>
        <v>88</v>
      </c>
      <c r="Z430" s="700">
        <f t="shared" si="53"/>
        <v>88</v>
      </c>
    </row>
    <row r="431" spans="1:26" x14ac:dyDescent="0.3">
      <c r="A431" s="687" t="s">
        <v>1408</v>
      </c>
      <c r="B431" s="687" t="s">
        <v>77</v>
      </c>
      <c r="C431" s="687" t="s">
        <v>1447</v>
      </c>
      <c r="D431" s="687">
        <v>35541016</v>
      </c>
      <c r="E431" s="690" t="s">
        <v>1448</v>
      </c>
      <c r="F431" s="687">
        <v>53966864</v>
      </c>
      <c r="G431" s="690" t="s">
        <v>694</v>
      </c>
      <c r="H431" s="690" t="s">
        <v>1435</v>
      </c>
      <c r="I431" s="691" t="s">
        <v>1501</v>
      </c>
      <c r="J431" s="692">
        <v>2</v>
      </c>
      <c r="K431" s="693">
        <v>0</v>
      </c>
      <c r="L431" s="693">
        <v>2</v>
      </c>
      <c r="M431" s="693">
        <v>0</v>
      </c>
      <c r="N431" s="693">
        <v>0</v>
      </c>
      <c r="O431" s="693">
        <v>0</v>
      </c>
      <c r="P431" s="693">
        <v>0</v>
      </c>
      <c r="Q431" s="693">
        <v>0</v>
      </c>
      <c r="R431" s="693">
        <v>9</v>
      </c>
      <c r="S431" s="693">
        <v>5</v>
      </c>
      <c r="T431" s="695">
        <f t="shared" si="48"/>
        <v>67</v>
      </c>
      <c r="U431" s="696">
        <v>21.6</v>
      </c>
      <c r="V431" s="697">
        <f t="shared" si="49"/>
        <v>0</v>
      </c>
      <c r="W431" s="697">
        <f t="shared" si="50"/>
        <v>18</v>
      </c>
      <c r="X431" s="698">
        <f t="shared" si="51"/>
        <v>7.5</v>
      </c>
      <c r="Y431" s="699">
        <f t="shared" si="52"/>
        <v>114.1</v>
      </c>
      <c r="Z431" s="700">
        <f t="shared" si="53"/>
        <v>114</v>
      </c>
    </row>
    <row r="432" spans="1:26" x14ac:dyDescent="0.3">
      <c r="A432" s="687" t="s">
        <v>1408</v>
      </c>
      <c r="B432" s="687" t="s">
        <v>77</v>
      </c>
      <c r="C432" s="687" t="s">
        <v>1447</v>
      </c>
      <c r="D432" s="687">
        <v>35541016</v>
      </c>
      <c r="E432" s="690" t="s">
        <v>1448</v>
      </c>
      <c r="F432" s="687">
        <v>161144</v>
      </c>
      <c r="G432" s="690" t="s">
        <v>1502</v>
      </c>
      <c r="H432" s="690" t="s">
        <v>1437</v>
      </c>
      <c r="I432" s="691" t="s">
        <v>1503</v>
      </c>
      <c r="J432" s="692">
        <v>2</v>
      </c>
      <c r="K432" s="693">
        <v>0</v>
      </c>
      <c r="L432" s="693">
        <v>2</v>
      </c>
      <c r="M432" s="693">
        <v>0</v>
      </c>
      <c r="N432" s="693">
        <v>0</v>
      </c>
      <c r="O432" s="693">
        <v>0</v>
      </c>
      <c r="P432" s="693">
        <v>0</v>
      </c>
      <c r="Q432" s="693">
        <v>0</v>
      </c>
      <c r="R432" s="693">
        <v>7</v>
      </c>
      <c r="S432" s="693">
        <v>0</v>
      </c>
      <c r="T432" s="695">
        <f t="shared" si="48"/>
        <v>67</v>
      </c>
      <c r="U432" s="696">
        <v>0</v>
      </c>
      <c r="V432" s="697">
        <f t="shared" si="49"/>
        <v>0</v>
      </c>
      <c r="W432" s="697">
        <f t="shared" si="50"/>
        <v>14</v>
      </c>
      <c r="X432" s="698">
        <f t="shared" si="51"/>
        <v>0</v>
      </c>
      <c r="Y432" s="699">
        <f t="shared" si="52"/>
        <v>81</v>
      </c>
      <c r="Z432" s="700">
        <f t="shared" si="53"/>
        <v>81</v>
      </c>
    </row>
    <row r="433" spans="1:26" x14ac:dyDescent="0.3">
      <c r="A433" s="687" t="s">
        <v>1408</v>
      </c>
      <c r="B433" s="687" t="s">
        <v>77</v>
      </c>
      <c r="C433" s="687" t="s">
        <v>1447</v>
      </c>
      <c r="D433" s="687">
        <v>35541016</v>
      </c>
      <c r="E433" s="690" t="s">
        <v>1448</v>
      </c>
      <c r="F433" s="687">
        <v>162205</v>
      </c>
      <c r="G433" s="690" t="s">
        <v>126</v>
      </c>
      <c r="H433" s="690" t="s">
        <v>1437</v>
      </c>
      <c r="I433" s="691" t="s">
        <v>1504</v>
      </c>
      <c r="J433" s="692">
        <v>3</v>
      </c>
      <c r="K433" s="693">
        <v>0</v>
      </c>
      <c r="L433" s="693">
        <v>4</v>
      </c>
      <c r="M433" s="693">
        <v>0</v>
      </c>
      <c r="N433" s="693">
        <v>0</v>
      </c>
      <c r="O433" s="693">
        <v>0</v>
      </c>
      <c r="P433" s="693">
        <v>0</v>
      </c>
      <c r="Q433" s="693">
        <v>0</v>
      </c>
      <c r="R433" s="693">
        <v>10</v>
      </c>
      <c r="S433" s="693">
        <v>0</v>
      </c>
      <c r="T433" s="695">
        <f t="shared" si="48"/>
        <v>134</v>
      </c>
      <c r="U433" s="696">
        <v>0</v>
      </c>
      <c r="V433" s="697">
        <f t="shared" si="49"/>
        <v>0</v>
      </c>
      <c r="W433" s="697">
        <f t="shared" si="50"/>
        <v>20</v>
      </c>
      <c r="X433" s="698">
        <f t="shared" si="51"/>
        <v>0</v>
      </c>
      <c r="Y433" s="699">
        <f t="shared" si="52"/>
        <v>154</v>
      </c>
      <c r="Z433" s="700">
        <f t="shared" si="53"/>
        <v>154</v>
      </c>
    </row>
    <row r="434" spans="1:26" x14ac:dyDescent="0.3">
      <c r="A434" s="687" t="s">
        <v>1408</v>
      </c>
      <c r="B434" s="687" t="s">
        <v>77</v>
      </c>
      <c r="C434" s="687" t="s">
        <v>1447</v>
      </c>
      <c r="D434" s="687">
        <v>35541016</v>
      </c>
      <c r="E434" s="690" t="s">
        <v>1448</v>
      </c>
      <c r="F434" s="687">
        <v>17050545</v>
      </c>
      <c r="G434" s="690" t="s">
        <v>112</v>
      </c>
      <c r="H434" s="690" t="s">
        <v>1437</v>
      </c>
      <c r="I434" s="691" t="s">
        <v>1506</v>
      </c>
      <c r="J434" s="692">
        <v>2</v>
      </c>
      <c r="K434" s="693">
        <v>0</v>
      </c>
      <c r="L434" s="693">
        <v>3</v>
      </c>
      <c r="M434" s="693">
        <v>0</v>
      </c>
      <c r="N434" s="693">
        <v>0</v>
      </c>
      <c r="O434" s="693">
        <v>0</v>
      </c>
      <c r="P434" s="693">
        <v>0</v>
      </c>
      <c r="Q434" s="693">
        <v>0</v>
      </c>
      <c r="R434" s="693">
        <v>7</v>
      </c>
      <c r="S434" s="693">
        <v>9</v>
      </c>
      <c r="T434" s="695">
        <f t="shared" si="48"/>
        <v>100.5</v>
      </c>
      <c r="U434" s="696">
        <v>0</v>
      </c>
      <c r="V434" s="697">
        <f t="shared" si="49"/>
        <v>0</v>
      </c>
      <c r="W434" s="697">
        <f t="shared" si="50"/>
        <v>14</v>
      </c>
      <c r="X434" s="698">
        <f t="shared" si="51"/>
        <v>13.5</v>
      </c>
      <c r="Y434" s="699">
        <f t="shared" si="52"/>
        <v>128</v>
      </c>
      <c r="Z434" s="700">
        <f t="shared" si="53"/>
        <v>128</v>
      </c>
    </row>
    <row r="435" spans="1:26" x14ac:dyDescent="0.3">
      <c r="A435" s="687" t="s">
        <v>1408</v>
      </c>
      <c r="B435" s="687" t="s">
        <v>77</v>
      </c>
      <c r="C435" s="687" t="s">
        <v>1447</v>
      </c>
      <c r="D435" s="687">
        <v>35541016</v>
      </c>
      <c r="E435" s="690" t="s">
        <v>1448</v>
      </c>
      <c r="F435" s="687">
        <v>35568364</v>
      </c>
      <c r="G435" s="690" t="s">
        <v>400</v>
      </c>
      <c r="H435" s="690" t="s">
        <v>1508</v>
      </c>
      <c r="I435" s="691" t="s">
        <v>1510</v>
      </c>
      <c r="J435" s="692">
        <v>1</v>
      </c>
      <c r="K435" s="693">
        <v>0</v>
      </c>
      <c r="L435" s="693">
        <v>1</v>
      </c>
      <c r="M435" s="693">
        <v>0</v>
      </c>
      <c r="N435" s="693">
        <v>0</v>
      </c>
      <c r="O435" s="693">
        <v>0</v>
      </c>
      <c r="P435" s="693">
        <v>0</v>
      </c>
      <c r="Q435" s="693">
        <v>0</v>
      </c>
      <c r="R435" s="693">
        <v>1</v>
      </c>
      <c r="S435" s="693">
        <v>1</v>
      </c>
      <c r="T435" s="695">
        <f t="shared" si="48"/>
        <v>33.5</v>
      </c>
      <c r="U435" s="696">
        <v>8.3000000000000007</v>
      </c>
      <c r="V435" s="697">
        <f t="shared" si="49"/>
        <v>0</v>
      </c>
      <c r="W435" s="697">
        <f t="shared" si="50"/>
        <v>2</v>
      </c>
      <c r="X435" s="698">
        <f t="shared" si="51"/>
        <v>1.5</v>
      </c>
      <c r="Y435" s="699">
        <f t="shared" si="52"/>
        <v>45.3</v>
      </c>
      <c r="Z435" s="700">
        <f t="shared" si="53"/>
        <v>45</v>
      </c>
    </row>
    <row r="436" spans="1:26" x14ac:dyDescent="0.3">
      <c r="A436" s="687" t="s">
        <v>1408</v>
      </c>
      <c r="B436" s="687" t="s">
        <v>77</v>
      </c>
      <c r="C436" s="687" t="s">
        <v>1447</v>
      </c>
      <c r="D436" s="687">
        <v>35541016</v>
      </c>
      <c r="E436" s="690" t="s">
        <v>1448</v>
      </c>
      <c r="F436" s="687">
        <v>17078504</v>
      </c>
      <c r="G436" s="690" t="s">
        <v>156</v>
      </c>
      <c r="H436" s="690" t="s">
        <v>1331</v>
      </c>
      <c r="I436" s="691" t="s">
        <v>1627</v>
      </c>
      <c r="J436" s="692">
        <v>3</v>
      </c>
      <c r="K436" s="693">
        <v>0</v>
      </c>
      <c r="L436" s="693">
        <v>3</v>
      </c>
      <c r="M436" s="693">
        <v>0</v>
      </c>
      <c r="N436" s="693">
        <v>0</v>
      </c>
      <c r="O436" s="693">
        <v>0</v>
      </c>
      <c r="P436" s="693">
        <v>0</v>
      </c>
      <c r="Q436" s="693">
        <v>0</v>
      </c>
      <c r="R436" s="693">
        <v>8</v>
      </c>
      <c r="S436" s="693">
        <v>4</v>
      </c>
      <c r="T436" s="695">
        <f t="shared" si="48"/>
        <v>100.5</v>
      </c>
      <c r="U436" s="696">
        <v>0</v>
      </c>
      <c r="V436" s="697">
        <f t="shared" si="49"/>
        <v>0</v>
      </c>
      <c r="W436" s="697">
        <f t="shared" si="50"/>
        <v>16</v>
      </c>
      <c r="X436" s="698">
        <f t="shared" si="51"/>
        <v>6</v>
      </c>
      <c r="Y436" s="699">
        <f t="shared" si="52"/>
        <v>122.5</v>
      </c>
      <c r="Z436" s="700">
        <f t="shared" si="53"/>
        <v>123</v>
      </c>
    </row>
    <row r="437" spans="1:26" x14ac:dyDescent="0.3">
      <c r="A437" s="687" t="s">
        <v>1408</v>
      </c>
      <c r="B437" s="687" t="s">
        <v>77</v>
      </c>
      <c r="C437" s="687" t="s">
        <v>1447</v>
      </c>
      <c r="D437" s="687">
        <v>35541016</v>
      </c>
      <c r="E437" s="690" t="s">
        <v>1448</v>
      </c>
      <c r="F437" s="687">
        <v>42096642</v>
      </c>
      <c r="G437" s="690" t="s">
        <v>723</v>
      </c>
      <c r="H437" s="690" t="s">
        <v>1331</v>
      </c>
      <c r="I437" s="691" t="s">
        <v>1515</v>
      </c>
      <c r="J437" s="692">
        <v>3</v>
      </c>
      <c r="K437" s="693">
        <v>0</v>
      </c>
      <c r="L437" s="693">
        <v>5</v>
      </c>
      <c r="M437" s="693">
        <v>0</v>
      </c>
      <c r="N437" s="693">
        <v>0</v>
      </c>
      <c r="O437" s="693">
        <v>0</v>
      </c>
      <c r="P437" s="693">
        <v>0</v>
      </c>
      <c r="Q437" s="693">
        <v>0</v>
      </c>
      <c r="R437" s="693">
        <v>6</v>
      </c>
      <c r="S437" s="693">
        <v>4</v>
      </c>
      <c r="T437" s="695">
        <f t="shared" si="48"/>
        <v>167.5</v>
      </c>
      <c r="U437" s="696">
        <v>0</v>
      </c>
      <c r="V437" s="697">
        <f t="shared" si="49"/>
        <v>0</v>
      </c>
      <c r="W437" s="697">
        <f t="shared" si="50"/>
        <v>12</v>
      </c>
      <c r="X437" s="698">
        <f t="shared" si="51"/>
        <v>6</v>
      </c>
      <c r="Y437" s="699">
        <f t="shared" si="52"/>
        <v>185.5</v>
      </c>
      <c r="Z437" s="700">
        <f t="shared" si="53"/>
        <v>186</v>
      </c>
    </row>
    <row r="438" spans="1:26" x14ac:dyDescent="0.3">
      <c r="A438" s="687" t="s">
        <v>1408</v>
      </c>
      <c r="B438" s="687" t="s">
        <v>77</v>
      </c>
      <c r="C438" s="687" t="s">
        <v>1447</v>
      </c>
      <c r="D438" s="687">
        <v>35541016</v>
      </c>
      <c r="E438" s="690" t="s">
        <v>1448</v>
      </c>
      <c r="F438" s="687">
        <v>521663</v>
      </c>
      <c r="G438" s="690" t="s">
        <v>449</v>
      </c>
      <c r="H438" s="690" t="s">
        <v>1331</v>
      </c>
      <c r="I438" s="691" t="s">
        <v>1518</v>
      </c>
      <c r="J438" s="692">
        <v>1</v>
      </c>
      <c r="K438" s="693">
        <v>0</v>
      </c>
      <c r="L438" s="693">
        <v>2</v>
      </c>
      <c r="M438" s="693">
        <v>0</v>
      </c>
      <c r="N438" s="693">
        <v>0</v>
      </c>
      <c r="O438" s="693">
        <v>0</v>
      </c>
      <c r="P438" s="693">
        <v>0</v>
      </c>
      <c r="Q438" s="693">
        <v>0</v>
      </c>
      <c r="R438" s="693">
        <v>4</v>
      </c>
      <c r="S438" s="693">
        <v>0</v>
      </c>
      <c r="T438" s="695">
        <f t="shared" si="48"/>
        <v>67</v>
      </c>
      <c r="U438" s="696">
        <v>0</v>
      </c>
      <c r="V438" s="697">
        <f t="shared" si="49"/>
        <v>0</v>
      </c>
      <c r="W438" s="697">
        <f t="shared" si="50"/>
        <v>8</v>
      </c>
      <c r="X438" s="698">
        <f t="shared" si="51"/>
        <v>0</v>
      </c>
      <c r="Y438" s="699">
        <f t="shared" si="52"/>
        <v>75</v>
      </c>
      <c r="Z438" s="700">
        <f t="shared" si="53"/>
        <v>75</v>
      </c>
    </row>
    <row r="439" spans="1:26" x14ac:dyDescent="0.3">
      <c r="A439" s="687" t="s">
        <v>1408</v>
      </c>
      <c r="B439" s="687" t="s">
        <v>77</v>
      </c>
      <c r="C439" s="687" t="s">
        <v>1447</v>
      </c>
      <c r="D439" s="687">
        <v>35541016</v>
      </c>
      <c r="E439" s="690" t="s">
        <v>1448</v>
      </c>
      <c r="F439" s="687">
        <v>17078491</v>
      </c>
      <c r="G439" s="690" t="s">
        <v>1628</v>
      </c>
      <c r="H439" s="690" t="s">
        <v>1331</v>
      </c>
      <c r="I439" s="691" t="s">
        <v>1629</v>
      </c>
      <c r="J439" s="692">
        <v>1</v>
      </c>
      <c r="K439" s="693">
        <v>0</v>
      </c>
      <c r="L439" s="693">
        <v>1</v>
      </c>
      <c r="M439" s="693">
        <v>0</v>
      </c>
      <c r="N439" s="693">
        <v>0</v>
      </c>
      <c r="O439" s="693">
        <v>0</v>
      </c>
      <c r="P439" s="693">
        <v>0</v>
      </c>
      <c r="Q439" s="693">
        <v>0</v>
      </c>
      <c r="R439" s="693">
        <v>2</v>
      </c>
      <c r="S439" s="693">
        <v>0</v>
      </c>
      <c r="T439" s="695">
        <f t="shared" si="48"/>
        <v>33.5</v>
      </c>
      <c r="U439" s="696">
        <v>8.3000000000000007</v>
      </c>
      <c r="V439" s="697">
        <f t="shared" si="49"/>
        <v>0</v>
      </c>
      <c r="W439" s="697">
        <f t="shared" si="50"/>
        <v>4</v>
      </c>
      <c r="X439" s="698">
        <f t="shared" si="51"/>
        <v>0</v>
      </c>
      <c r="Y439" s="699">
        <f t="shared" si="52"/>
        <v>45.8</v>
      </c>
      <c r="Z439" s="700">
        <f t="shared" si="53"/>
        <v>46</v>
      </c>
    </row>
    <row r="440" spans="1:26" x14ac:dyDescent="0.3">
      <c r="A440" s="687" t="s">
        <v>1408</v>
      </c>
      <c r="B440" s="687" t="s">
        <v>77</v>
      </c>
      <c r="C440" s="687" t="s">
        <v>1447</v>
      </c>
      <c r="D440" s="687">
        <v>35541016</v>
      </c>
      <c r="E440" s="690" t="s">
        <v>1448</v>
      </c>
      <c r="F440" s="687">
        <v>17078491</v>
      </c>
      <c r="G440" s="690" t="s">
        <v>1628</v>
      </c>
      <c r="H440" s="690" t="s">
        <v>1331</v>
      </c>
      <c r="I440" s="691" t="s">
        <v>1629</v>
      </c>
      <c r="J440" s="692">
        <v>32</v>
      </c>
      <c r="K440" s="693">
        <v>0</v>
      </c>
      <c r="L440" s="693">
        <v>102</v>
      </c>
      <c r="M440" s="693">
        <v>0</v>
      </c>
      <c r="N440" s="693">
        <v>1</v>
      </c>
      <c r="O440" s="693">
        <v>60</v>
      </c>
      <c r="P440" s="693">
        <v>2</v>
      </c>
      <c r="Q440" s="693">
        <v>6</v>
      </c>
      <c r="R440" s="693">
        <v>746</v>
      </c>
      <c r="S440" s="693">
        <v>46</v>
      </c>
      <c r="T440" s="695">
        <f t="shared" si="48"/>
        <v>3417</v>
      </c>
      <c r="U440" s="696">
        <v>408.7</v>
      </c>
      <c r="V440" s="697">
        <f t="shared" si="49"/>
        <v>22.5</v>
      </c>
      <c r="W440" s="697">
        <f t="shared" si="50"/>
        <v>2302</v>
      </c>
      <c r="X440" s="698">
        <f t="shared" si="51"/>
        <v>123</v>
      </c>
      <c r="Y440" s="699">
        <f t="shared" si="52"/>
        <v>6273.2</v>
      </c>
      <c r="Z440" s="700">
        <f t="shared" si="53"/>
        <v>6273</v>
      </c>
    </row>
    <row r="441" spans="1:26" x14ac:dyDescent="0.3">
      <c r="A441" s="687" t="s">
        <v>1408</v>
      </c>
      <c r="B441" s="687" t="s">
        <v>77</v>
      </c>
      <c r="C441" s="687" t="s">
        <v>1447</v>
      </c>
      <c r="D441" s="687">
        <v>35541016</v>
      </c>
      <c r="E441" s="690" t="s">
        <v>1448</v>
      </c>
      <c r="F441" s="687">
        <v>159557</v>
      </c>
      <c r="G441" s="690" t="s">
        <v>1522</v>
      </c>
      <c r="H441" s="690" t="s">
        <v>1523</v>
      </c>
      <c r="I441" s="691" t="s">
        <v>1524</v>
      </c>
      <c r="J441" s="692">
        <v>3</v>
      </c>
      <c r="K441" s="693">
        <v>0</v>
      </c>
      <c r="L441" s="693">
        <v>4</v>
      </c>
      <c r="M441" s="693">
        <v>0</v>
      </c>
      <c r="N441" s="693">
        <v>0</v>
      </c>
      <c r="O441" s="693">
        <v>0</v>
      </c>
      <c r="P441" s="693">
        <v>0</v>
      </c>
      <c r="Q441" s="693">
        <v>0</v>
      </c>
      <c r="R441" s="693">
        <v>16</v>
      </c>
      <c r="S441" s="693">
        <v>6</v>
      </c>
      <c r="T441" s="695">
        <f t="shared" si="48"/>
        <v>134</v>
      </c>
      <c r="U441" s="696">
        <v>0</v>
      </c>
      <c r="V441" s="697">
        <f t="shared" si="49"/>
        <v>0</v>
      </c>
      <c r="W441" s="697">
        <f t="shared" si="50"/>
        <v>32</v>
      </c>
      <c r="X441" s="698">
        <f t="shared" si="51"/>
        <v>9</v>
      </c>
      <c r="Y441" s="699">
        <f t="shared" si="52"/>
        <v>175</v>
      </c>
      <c r="Z441" s="700">
        <f t="shared" si="53"/>
        <v>175</v>
      </c>
    </row>
    <row r="442" spans="1:26" x14ac:dyDescent="0.3">
      <c r="A442" s="687" t="s">
        <v>1408</v>
      </c>
      <c r="B442" s="687" t="s">
        <v>77</v>
      </c>
      <c r="C442" s="687" t="s">
        <v>1447</v>
      </c>
      <c r="D442" s="687">
        <v>35541016</v>
      </c>
      <c r="E442" s="690" t="s">
        <v>1448</v>
      </c>
      <c r="F442" s="687">
        <v>35568356</v>
      </c>
      <c r="G442" s="690" t="s">
        <v>1525</v>
      </c>
      <c r="H442" s="690" t="s">
        <v>1526</v>
      </c>
      <c r="I442" s="691" t="s">
        <v>1527</v>
      </c>
      <c r="J442" s="692">
        <v>3</v>
      </c>
      <c r="K442" s="693">
        <v>0</v>
      </c>
      <c r="L442" s="693">
        <v>4</v>
      </c>
      <c r="M442" s="693">
        <v>0</v>
      </c>
      <c r="N442" s="693">
        <v>0</v>
      </c>
      <c r="O442" s="693">
        <v>0</v>
      </c>
      <c r="P442" s="693">
        <v>0</v>
      </c>
      <c r="Q442" s="693">
        <v>0</v>
      </c>
      <c r="R442" s="693">
        <v>7</v>
      </c>
      <c r="S442" s="693">
        <v>0</v>
      </c>
      <c r="T442" s="695">
        <f t="shared" si="48"/>
        <v>134</v>
      </c>
      <c r="U442" s="696">
        <v>0</v>
      </c>
      <c r="V442" s="697">
        <f t="shared" si="49"/>
        <v>0</v>
      </c>
      <c r="W442" s="697">
        <f t="shared" si="50"/>
        <v>14</v>
      </c>
      <c r="X442" s="698">
        <f t="shared" si="51"/>
        <v>0</v>
      </c>
      <c r="Y442" s="699">
        <f t="shared" si="52"/>
        <v>148</v>
      </c>
      <c r="Z442" s="700">
        <f t="shared" si="53"/>
        <v>148</v>
      </c>
    </row>
    <row r="443" spans="1:26" x14ac:dyDescent="0.3">
      <c r="A443" s="702" t="s">
        <v>1408</v>
      </c>
      <c r="B443" s="702" t="s">
        <v>77</v>
      </c>
      <c r="C443" s="702" t="s">
        <v>1447</v>
      </c>
      <c r="D443" s="702">
        <v>35541016</v>
      </c>
      <c r="E443" s="690" t="s">
        <v>1448</v>
      </c>
      <c r="F443" s="705">
        <v>161241</v>
      </c>
      <c r="G443" s="676" t="s">
        <v>47</v>
      </c>
      <c r="H443" s="676" t="s">
        <v>1166</v>
      </c>
      <c r="I443" s="677" t="s">
        <v>1529</v>
      </c>
      <c r="J443" s="692">
        <v>2</v>
      </c>
      <c r="K443" s="693">
        <v>0</v>
      </c>
      <c r="L443" s="693">
        <v>2</v>
      </c>
      <c r="M443" s="693">
        <v>0</v>
      </c>
      <c r="N443" s="693">
        <v>0</v>
      </c>
      <c r="O443" s="693">
        <v>0</v>
      </c>
      <c r="P443" s="693">
        <v>0</v>
      </c>
      <c r="Q443" s="693">
        <v>0</v>
      </c>
      <c r="R443" s="693">
        <v>4</v>
      </c>
      <c r="S443" s="693">
        <v>5</v>
      </c>
      <c r="T443" s="695">
        <f t="shared" si="48"/>
        <v>67</v>
      </c>
      <c r="U443" s="696">
        <v>0</v>
      </c>
      <c r="V443" s="697">
        <f t="shared" si="49"/>
        <v>0</v>
      </c>
      <c r="W443" s="697">
        <f t="shared" si="50"/>
        <v>8</v>
      </c>
      <c r="X443" s="698">
        <f t="shared" si="51"/>
        <v>7.5</v>
      </c>
      <c r="Y443" s="699">
        <f t="shared" si="52"/>
        <v>82.5</v>
      </c>
      <c r="Z443" s="700">
        <f t="shared" si="53"/>
        <v>83</v>
      </c>
    </row>
    <row r="444" spans="1:26" x14ac:dyDescent="0.3">
      <c r="A444" s="687" t="s">
        <v>1408</v>
      </c>
      <c r="B444" s="687" t="s">
        <v>77</v>
      </c>
      <c r="C444" s="687" t="s">
        <v>1447</v>
      </c>
      <c r="D444" s="687">
        <v>35541016</v>
      </c>
      <c r="E444" s="690" t="s">
        <v>1448</v>
      </c>
      <c r="F444" s="687">
        <v>162213</v>
      </c>
      <c r="G444" s="690" t="s">
        <v>126</v>
      </c>
      <c r="H444" s="690" t="s">
        <v>1166</v>
      </c>
      <c r="I444" s="691" t="s">
        <v>1530</v>
      </c>
      <c r="J444" s="692">
        <v>1</v>
      </c>
      <c r="K444" s="693">
        <v>0</v>
      </c>
      <c r="L444" s="693">
        <v>1</v>
      </c>
      <c r="M444" s="693">
        <v>0</v>
      </c>
      <c r="N444" s="693">
        <v>0</v>
      </c>
      <c r="O444" s="693">
        <v>0</v>
      </c>
      <c r="P444" s="693">
        <v>0</v>
      </c>
      <c r="Q444" s="693">
        <v>0</v>
      </c>
      <c r="R444" s="693">
        <v>4</v>
      </c>
      <c r="S444" s="693">
        <v>0</v>
      </c>
      <c r="T444" s="695">
        <f t="shared" si="48"/>
        <v>33.5</v>
      </c>
      <c r="U444" s="696">
        <v>0</v>
      </c>
      <c r="V444" s="697">
        <f t="shared" si="49"/>
        <v>0</v>
      </c>
      <c r="W444" s="697">
        <f t="shared" si="50"/>
        <v>8</v>
      </c>
      <c r="X444" s="698">
        <f t="shared" si="51"/>
        <v>0</v>
      </c>
      <c r="Y444" s="699">
        <f t="shared" si="52"/>
        <v>41.5</v>
      </c>
      <c r="Z444" s="700">
        <f t="shared" si="53"/>
        <v>42</v>
      </c>
    </row>
    <row r="445" spans="1:26" x14ac:dyDescent="0.3">
      <c r="A445" s="687" t="s">
        <v>1408</v>
      </c>
      <c r="B445" s="687" t="s">
        <v>179</v>
      </c>
      <c r="C445" s="687" t="s">
        <v>1531</v>
      </c>
      <c r="D445" s="687">
        <v>179094</v>
      </c>
      <c r="E445" s="690" t="s">
        <v>1532</v>
      </c>
      <c r="F445" s="687">
        <v>31942733</v>
      </c>
      <c r="G445" s="690" t="s">
        <v>1339</v>
      </c>
      <c r="H445" s="690" t="s">
        <v>267</v>
      </c>
      <c r="I445" s="691" t="s">
        <v>1533</v>
      </c>
      <c r="J445" s="692">
        <v>1</v>
      </c>
      <c r="K445" s="693">
        <v>0</v>
      </c>
      <c r="L445" s="693">
        <v>1</v>
      </c>
      <c r="M445" s="693">
        <v>0</v>
      </c>
      <c r="N445" s="693">
        <v>0</v>
      </c>
      <c r="O445" s="693">
        <v>0</v>
      </c>
      <c r="P445" s="693">
        <v>0</v>
      </c>
      <c r="Q445" s="693">
        <v>0</v>
      </c>
      <c r="R445" s="693">
        <v>2</v>
      </c>
      <c r="S445" s="694">
        <v>0</v>
      </c>
      <c r="T445" s="695">
        <f t="shared" si="48"/>
        <v>33.5</v>
      </c>
      <c r="U445" s="696">
        <v>0</v>
      </c>
      <c r="V445" s="697">
        <f t="shared" si="49"/>
        <v>0</v>
      </c>
      <c r="W445" s="697">
        <f t="shared" si="50"/>
        <v>4</v>
      </c>
      <c r="X445" s="698">
        <f t="shared" si="51"/>
        <v>0</v>
      </c>
      <c r="Y445" s="699">
        <f t="shared" si="52"/>
        <v>37.5</v>
      </c>
      <c r="Z445" s="700">
        <f t="shared" si="53"/>
        <v>38</v>
      </c>
    </row>
    <row r="446" spans="1:26" ht="27" x14ac:dyDescent="0.3">
      <c r="A446" s="687" t="s">
        <v>1408</v>
      </c>
      <c r="B446" s="687" t="s">
        <v>179</v>
      </c>
      <c r="C446" s="687" t="s">
        <v>1531</v>
      </c>
      <c r="D446" s="687">
        <v>179094</v>
      </c>
      <c r="E446" s="690" t="s">
        <v>1532</v>
      </c>
      <c r="F446" s="687">
        <v>50295829</v>
      </c>
      <c r="G446" s="690" t="s">
        <v>1339</v>
      </c>
      <c r="H446" s="690" t="s">
        <v>1413</v>
      </c>
      <c r="I446" s="701" t="s">
        <v>1535</v>
      </c>
      <c r="J446" s="692">
        <v>3</v>
      </c>
      <c r="K446" s="693">
        <v>0</v>
      </c>
      <c r="L446" s="693">
        <v>3</v>
      </c>
      <c r="M446" s="693">
        <v>0</v>
      </c>
      <c r="N446" s="693">
        <v>0</v>
      </c>
      <c r="O446" s="693">
        <v>0</v>
      </c>
      <c r="P446" s="693">
        <v>0</v>
      </c>
      <c r="Q446" s="693">
        <v>0</v>
      </c>
      <c r="R446" s="693">
        <v>4</v>
      </c>
      <c r="S446" s="694">
        <v>1</v>
      </c>
      <c r="T446" s="695">
        <f t="shared" si="48"/>
        <v>100.5</v>
      </c>
      <c r="U446" s="696">
        <v>0</v>
      </c>
      <c r="V446" s="697">
        <f t="shared" si="49"/>
        <v>0</v>
      </c>
      <c r="W446" s="697">
        <f t="shared" si="50"/>
        <v>8</v>
      </c>
      <c r="X446" s="698">
        <f t="shared" si="51"/>
        <v>1.5</v>
      </c>
      <c r="Y446" s="699">
        <f t="shared" si="52"/>
        <v>110</v>
      </c>
      <c r="Z446" s="700">
        <f>ROUND(Y446,0)</f>
        <v>110</v>
      </c>
    </row>
    <row r="447" spans="1:26" x14ac:dyDescent="0.3">
      <c r="A447" s="687" t="s">
        <v>1408</v>
      </c>
      <c r="B447" s="687" t="s">
        <v>179</v>
      </c>
      <c r="C447" s="687" t="s">
        <v>1531</v>
      </c>
      <c r="D447" s="687">
        <v>179094</v>
      </c>
      <c r="E447" s="690" t="s">
        <v>1532</v>
      </c>
      <c r="F447" s="687">
        <v>618233</v>
      </c>
      <c r="G447" s="690" t="s">
        <v>1540</v>
      </c>
      <c r="H447" s="690" t="s">
        <v>183</v>
      </c>
      <c r="I447" s="691" t="s">
        <v>1541</v>
      </c>
      <c r="J447" s="692">
        <v>1</v>
      </c>
      <c r="K447" s="693">
        <v>0</v>
      </c>
      <c r="L447" s="693">
        <v>1</v>
      </c>
      <c r="M447" s="693">
        <v>0</v>
      </c>
      <c r="N447" s="693">
        <v>0</v>
      </c>
      <c r="O447" s="693">
        <v>0</v>
      </c>
      <c r="P447" s="693">
        <v>0</v>
      </c>
      <c r="Q447" s="693">
        <v>0</v>
      </c>
      <c r="R447" s="693">
        <v>2</v>
      </c>
      <c r="S447" s="694">
        <v>2</v>
      </c>
      <c r="T447" s="695">
        <f t="shared" si="48"/>
        <v>33.5</v>
      </c>
      <c r="U447" s="696">
        <v>8</v>
      </c>
      <c r="V447" s="697">
        <f t="shared" si="49"/>
        <v>0</v>
      </c>
      <c r="W447" s="697">
        <f t="shared" si="50"/>
        <v>4</v>
      </c>
      <c r="X447" s="698">
        <f t="shared" si="51"/>
        <v>3</v>
      </c>
      <c r="Y447" s="699">
        <f t="shared" si="52"/>
        <v>48.5</v>
      </c>
      <c r="Z447" s="700">
        <f t="shared" si="53"/>
        <v>49</v>
      </c>
    </row>
    <row r="448" spans="1:26" x14ac:dyDescent="0.3">
      <c r="A448" s="702" t="s">
        <v>1408</v>
      </c>
      <c r="B448" s="702" t="s">
        <v>179</v>
      </c>
      <c r="C448" s="702" t="s">
        <v>1531</v>
      </c>
      <c r="D448" s="702">
        <v>179094</v>
      </c>
      <c r="E448" s="690" t="s">
        <v>1532</v>
      </c>
      <c r="F448" s="702">
        <v>35560321</v>
      </c>
      <c r="G448" s="690" t="s">
        <v>1545</v>
      </c>
      <c r="H448" s="690" t="s">
        <v>1478</v>
      </c>
      <c r="I448" s="691" t="s">
        <v>1546</v>
      </c>
      <c r="J448" s="692">
        <v>8</v>
      </c>
      <c r="K448" s="693">
        <v>0</v>
      </c>
      <c r="L448" s="693">
        <v>9</v>
      </c>
      <c r="M448" s="693">
        <v>0</v>
      </c>
      <c r="N448" s="693">
        <v>0</v>
      </c>
      <c r="O448" s="693">
        <v>0</v>
      </c>
      <c r="P448" s="693">
        <v>0</v>
      </c>
      <c r="Q448" s="693">
        <v>0</v>
      </c>
      <c r="R448" s="693">
        <v>14</v>
      </c>
      <c r="S448" s="694">
        <v>3</v>
      </c>
      <c r="T448" s="695">
        <f t="shared" si="48"/>
        <v>301.5</v>
      </c>
      <c r="U448" s="696">
        <v>0</v>
      </c>
      <c r="V448" s="697">
        <f t="shared" si="49"/>
        <v>0</v>
      </c>
      <c r="W448" s="697">
        <f t="shared" si="50"/>
        <v>28</v>
      </c>
      <c r="X448" s="698">
        <f t="shared" si="51"/>
        <v>4.5</v>
      </c>
      <c r="Y448" s="699">
        <f t="shared" si="52"/>
        <v>334</v>
      </c>
      <c r="Z448" s="700">
        <f t="shared" si="53"/>
        <v>334</v>
      </c>
    </row>
    <row r="449" spans="1:26" x14ac:dyDescent="0.3">
      <c r="A449" s="687" t="s">
        <v>1408</v>
      </c>
      <c r="B449" s="687" t="s">
        <v>179</v>
      </c>
      <c r="C449" s="687" t="s">
        <v>1547</v>
      </c>
      <c r="D449" s="687">
        <v>30305624</v>
      </c>
      <c r="E449" s="690" t="s">
        <v>1548</v>
      </c>
      <c r="F449" s="687">
        <v>35564024</v>
      </c>
      <c r="G449" s="690" t="s">
        <v>1549</v>
      </c>
      <c r="H449" s="690" t="s">
        <v>1425</v>
      </c>
      <c r="I449" s="691" t="s">
        <v>1550</v>
      </c>
      <c r="J449" s="692">
        <v>1</v>
      </c>
      <c r="K449" s="693">
        <v>0</v>
      </c>
      <c r="L449" s="693">
        <v>1</v>
      </c>
      <c r="M449" s="693">
        <v>0</v>
      </c>
      <c r="N449" s="693">
        <v>0</v>
      </c>
      <c r="O449" s="693">
        <v>0</v>
      </c>
      <c r="P449" s="693">
        <v>0</v>
      </c>
      <c r="Q449" s="693">
        <v>0</v>
      </c>
      <c r="R449" s="693">
        <v>8</v>
      </c>
      <c r="S449" s="694">
        <v>0</v>
      </c>
      <c r="T449" s="695">
        <f t="shared" si="48"/>
        <v>33.5</v>
      </c>
      <c r="U449" s="696">
        <v>0</v>
      </c>
      <c r="V449" s="697">
        <f t="shared" si="49"/>
        <v>0</v>
      </c>
      <c r="W449" s="697">
        <f t="shared" si="50"/>
        <v>16</v>
      </c>
      <c r="X449" s="698">
        <f t="shared" si="51"/>
        <v>0</v>
      </c>
      <c r="Y449" s="699">
        <f t="shared" si="52"/>
        <v>49.5</v>
      </c>
      <c r="Z449" s="700">
        <f t="shared" si="53"/>
        <v>50</v>
      </c>
    </row>
    <row r="450" spans="1:26" x14ac:dyDescent="0.3">
      <c r="A450" s="687" t="s">
        <v>1408</v>
      </c>
      <c r="B450" s="687" t="s">
        <v>179</v>
      </c>
      <c r="C450" s="687" t="s">
        <v>1531</v>
      </c>
      <c r="D450" s="687">
        <v>179094</v>
      </c>
      <c r="E450" s="690" t="s">
        <v>1532</v>
      </c>
      <c r="F450" s="687">
        <v>17080151</v>
      </c>
      <c r="G450" s="690" t="s">
        <v>1557</v>
      </c>
      <c r="H450" s="690" t="s">
        <v>1190</v>
      </c>
      <c r="I450" s="691" t="s">
        <v>1558</v>
      </c>
      <c r="J450" s="692">
        <v>3</v>
      </c>
      <c r="K450" s="693">
        <v>0</v>
      </c>
      <c r="L450" s="693">
        <v>4</v>
      </c>
      <c r="M450" s="693">
        <v>0</v>
      </c>
      <c r="N450" s="693">
        <v>0</v>
      </c>
      <c r="O450" s="693">
        <v>0</v>
      </c>
      <c r="P450" s="693">
        <v>0</v>
      </c>
      <c r="Q450" s="693">
        <v>0</v>
      </c>
      <c r="R450" s="693">
        <v>4</v>
      </c>
      <c r="S450" s="694">
        <v>9</v>
      </c>
      <c r="T450" s="695">
        <f t="shared" si="48"/>
        <v>134</v>
      </c>
      <c r="U450" s="696">
        <v>0</v>
      </c>
      <c r="V450" s="697">
        <f t="shared" si="49"/>
        <v>0</v>
      </c>
      <c r="W450" s="697">
        <f t="shared" si="50"/>
        <v>8</v>
      </c>
      <c r="X450" s="698">
        <f t="shared" si="51"/>
        <v>13.5</v>
      </c>
      <c r="Y450" s="699">
        <f t="shared" si="52"/>
        <v>155.5</v>
      </c>
      <c r="Z450" s="700">
        <f t="shared" si="53"/>
        <v>156</v>
      </c>
    </row>
    <row r="451" spans="1:26" x14ac:dyDescent="0.3">
      <c r="A451" s="687" t="s">
        <v>1408</v>
      </c>
      <c r="B451" s="687" t="s">
        <v>179</v>
      </c>
      <c r="C451" s="687" t="s">
        <v>1531</v>
      </c>
      <c r="D451" s="687">
        <v>179094</v>
      </c>
      <c r="E451" s="690" t="s">
        <v>1532</v>
      </c>
      <c r="F451" s="687">
        <v>37796046</v>
      </c>
      <c r="G451" s="690" t="s">
        <v>1339</v>
      </c>
      <c r="H451" s="690" t="s">
        <v>1216</v>
      </c>
      <c r="I451" s="691" t="s">
        <v>1559</v>
      </c>
      <c r="J451" s="692">
        <v>1</v>
      </c>
      <c r="K451" s="693">
        <v>0</v>
      </c>
      <c r="L451" s="693">
        <v>2</v>
      </c>
      <c r="M451" s="693">
        <v>0</v>
      </c>
      <c r="N451" s="693">
        <v>0</v>
      </c>
      <c r="O451" s="693">
        <v>0</v>
      </c>
      <c r="P451" s="693">
        <v>0</v>
      </c>
      <c r="Q451" s="693">
        <v>0</v>
      </c>
      <c r="R451" s="693">
        <v>1</v>
      </c>
      <c r="S451" s="694"/>
      <c r="T451" s="695">
        <f t="shared" si="48"/>
        <v>67</v>
      </c>
      <c r="U451" s="696">
        <v>0</v>
      </c>
      <c r="V451" s="697">
        <f t="shared" si="49"/>
        <v>0</v>
      </c>
      <c r="W451" s="697">
        <f t="shared" si="50"/>
        <v>2</v>
      </c>
      <c r="X451" s="698">
        <f t="shared" si="51"/>
        <v>0</v>
      </c>
      <c r="Y451" s="699">
        <f t="shared" si="52"/>
        <v>69</v>
      </c>
      <c r="Z451" s="700">
        <f t="shared" si="53"/>
        <v>69</v>
      </c>
    </row>
    <row r="452" spans="1:26" x14ac:dyDescent="0.3">
      <c r="A452" s="687" t="s">
        <v>1408</v>
      </c>
      <c r="B452" s="687" t="s">
        <v>179</v>
      </c>
      <c r="C452" s="687" t="s">
        <v>1547</v>
      </c>
      <c r="D452" s="687">
        <v>30305624</v>
      </c>
      <c r="E452" s="690" t="s">
        <v>1548</v>
      </c>
      <c r="F452" s="687">
        <v>35555912</v>
      </c>
      <c r="G452" s="690" t="s">
        <v>1564</v>
      </c>
      <c r="H452" s="690" t="s">
        <v>1166</v>
      </c>
      <c r="I452" s="691" t="s">
        <v>1565</v>
      </c>
      <c r="J452" s="692">
        <v>5</v>
      </c>
      <c r="K452" s="693">
        <v>0</v>
      </c>
      <c r="L452" s="693">
        <v>6</v>
      </c>
      <c r="M452" s="693">
        <v>0</v>
      </c>
      <c r="N452" s="693">
        <v>0</v>
      </c>
      <c r="O452" s="693">
        <v>0</v>
      </c>
      <c r="P452" s="693">
        <v>0</v>
      </c>
      <c r="Q452" s="693">
        <v>0</v>
      </c>
      <c r="R452" s="693">
        <v>7</v>
      </c>
      <c r="S452" s="694">
        <v>6</v>
      </c>
      <c r="T452" s="695">
        <f t="shared" si="48"/>
        <v>201</v>
      </c>
      <c r="U452" s="696">
        <v>0</v>
      </c>
      <c r="V452" s="697">
        <f t="shared" si="49"/>
        <v>0</v>
      </c>
      <c r="W452" s="697">
        <f t="shared" si="50"/>
        <v>14</v>
      </c>
      <c r="X452" s="698">
        <f t="shared" si="51"/>
        <v>9</v>
      </c>
      <c r="Y452" s="699">
        <f t="shared" si="52"/>
        <v>224</v>
      </c>
      <c r="Z452" s="700">
        <f t="shared" si="53"/>
        <v>224</v>
      </c>
    </row>
    <row r="453" spans="1:26" x14ac:dyDescent="0.3">
      <c r="A453" s="743" t="s">
        <v>1408</v>
      </c>
      <c r="B453" s="743" t="s">
        <v>224</v>
      </c>
      <c r="C453" s="743" t="s">
        <v>1581</v>
      </c>
      <c r="D453" s="743">
        <v>35582006</v>
      </c>
      <c r="E453" s="744" t="s">
        <v>1582</v>
      </c>
      <c r="F453" s="743">
        <v>42107148</v>
      </c>
      <c r="G453" s="744" t="s">
        <v>1587</v>
      </c>
      <c r="H453" s="744" t="s">
        <v>1425</v>
      </c>
      <c r="I453" s="745" t="s">
        <v>1583</v>
      </c>
      <c r="J453" s="734">
        <v>1</v>
      </c>
      <c r="K453" s="735">
        <v>0</v>
      </c>
      <c r="L453" s="735">
        <v>1</v>
      </c>
      <c r="M453" s="735">
        <v>0</v>
      </c>
      <c r="N453" s="735">
        <v>0</v>
      </c>
      <c r="O453" s="735">
        <v>1</v>
      </c>
      <c r="P453" s="735">
        <v>0</v>
      </c>
      <c r="Q453" s="735">
        <v>0</v>
      </c>
      <c r="R453" s="735">
        <v>2</v>
      </c>
      <c r="S453" s="736">
        <v>0</v>
      </c>
      <c r="T453" s="737">
        <f t="shared" si="48"/>
        <v>33.5</v>
      </c>
      <c r="U453" s="738">
        <v>84.34</v>
      </c>
      <c r="V453" s="739">
        <f t="shared" si="49"/>
        <v>0</v>
      </c>
      <c r="W453" s="739">
        <f t="shared" si="50"/>
        <v>17.5</v>
      </c>
      <c r="X453" s="740">
        <f t="shared" si="51"/>
        <v>0</v>
      </c>
      <c r="Y453" s="741">
        <f t="shared" si="52"/>
        <v>135.34</v>
      </c>
      <c r="Z453" s="742">
        <f t="shared" si="53"/>
        <v>135</v>
      </c>
    </row>
    <row r="454" spans="1:26" x14ac:dyDescent="0.3">
      <c r="A454" s="743" t="s">
        <v>1408</v>
      </c>
      <c r="B454" s="743" t="s">
        <v>224</v>
      </c>
      <c r="C454" s="743" t="s">
        <v>1581</v>
      </c>
      <c r="D454" s="743">
        <v>35582006</v>
      </c>
      <c r="E454" s="744" t="s">
        <v>1582</v>
      </c>
      <c r="F454" s="743">
        <v>42394732</v>
      </c>
      <c r="G454" s="744" t="s">
        <v>1587</v>
      </c>
      <c r="H454" s="744" t="s">
        <v>773</v>
      </c>
      <c r="I454" s="745" t="s">
        <v>1597</v>
      </c>
      <c r="J454" s="734">
        <v>1</v>
      </c>
      <c r="K454" s="735">
        <v>0</v>
      </c>
      <c r="L454" s="735">
        <v>1</v>
      </c>
      <c r="M454" s="735">
        <v>0</v>
      </c>
      <c r="N454" s="735">
        <v>0</v>
      </c>
      <c r="O454" s="735">
        <v>1</v>
      </c>
      <c r="P454" s="735">
        <v>0</v>
      </c>
      <c r="Q454" s="735">
        <v>0</v>
      </c>
      <c r="R454" s="735">
        <v>2</v>
      </c>
      <c r="S454" s="736">
        <v>0</v>
      </c>
      <c r="T454" s="737">
        <f t="shared" si="48"/>
        <v>33.5</v>
      </c>
      <c r="U454" s="738">
        <v>94.15</v>
      </c>
      <c r="V454" s="739">
        <f t="shared" si="49"/>
        <v>0</v>
      </c>
      <c r="W454" s="739">
        <f t="shared" si="50"/>
        <v>17.5</v>
      </c>
      <c r="X454" s="740">
        <f t="shared" si="51"/>
        <v>0</v>
      </c>
      <c r="Y454" s="741">
        <f t="shared" si="52"/>
        <v>145.15</v>
      </c>
      <c r="Z454" s="742">
        <f t="shared" si="53"/>
        <v>145</v>
      </c>
    </row>
    <row r="455" spans="1:26" x14ac:dyDescent="0.3">
      <c r="A455" s="687" t="s">
        <v>1408</v>
      </c>
      <c r="B455" s="687" t="s">
        <v>224</v>
      </c>
      <c r="C455" s="687" t="s">
        <v>1577</v>
      </c>
      <c r="D455" s="687">
        <v>36670201</v>
      </c>
      <c r="E455" s="690" t="s">
        <v>1578</v>
      </c>
      <c r="F455" s="687">
        <v>31313833</v>
      </c>
      <c r="G455" s="690" t="s">
        <v>1579</v>
      </c>
      <c r="H455" s="690" t="s">
        <v>1478</v>
      </c>
      <c r="I455" s="691" t="s">
        <v>1580</v>
      </c>
      <c r="J455" s="692">
        <v>4</v>
      </c>
      <c r="K455" s="693">
        <v>0</v>
      </c>
      <c r="L455" s="693">
        <v>6</v>
      </c>
      <c r="M455" s="693">
        <v>0</v>
      </c>
      <c r="N455" s="693">
        <v>0</v>
      </c>
      <c r="O455" s="693">
        <v>0</v>
      </c>
      <c r="P455" s="693">
        <v>0</v>
      </c>
      <c r="Q455" s="693">
        <v>0</v>
      </c>
      <c r="R455" s="693">
        <v>11</v>
      </c>
      <c r="S455" s="694">
        <v>12</v>
      </c>
      <c r="T455" s="695">
        <f t="shared" si="48"/>
        <v>201</v>
      </c>
      <c r="U455" s="696">
        <v>0</v>
      </c>
      <c r="V455" s="697">
        <f t="shared" si="49"/>
        <v>0</v>
      </c>
      <c r="W455" s="697">
        <f t="shared" si="50"/>
        <v>22</v>
      </c>
      <c r="X455" s="698">
        <f t="shared" si="51"/>
        <v>18</v>
      </c>
      <c r="Y455" s="699">
        <f t="shared" si="52"/>
        <v>241</v>
      </c>
      <c r="Z455" s="700">
        <f t="shared" si="53"/>
        <v>241</v>
      </c>
    </row>
    <row r="456" spans="1:26" x14ac:dyDescent="0.3">
      <c r="A456" s="687" t="s">
        <v>1408</v>
      </c>
      <c r="B456" s="687" t="s">
        <v>224</v>
      </c>
      <c r="C456" s="687" t="s">
        <v>1588</v>
      </c>
      <c r="D456" s="687">
        <v>90000338</v>
      </c>
      <c r="E456" s="690" t="s">
        <v>1589</v>
      </c>
      <c r="F456" s="687">
        <v>31295657</v>
      </c>
      <c r="G456" s="690" t="s">
        <v>300</v>
      </c>
      <c r="H456" s="690" t="s">
        <v>1487</v>
      </c>
      <c r="I456" s="691" t="s">
        <v>1590</v>
      </c>
      <c r="J456" s="692">
        <v>1</v>
      </c>
      <c r="K456" s="693">
        <v>0</v>
      </c>
      <c r="L456" s="693">
        <v>2</v>
      </c>
      <c r="M456" s="693">
        <v>0</v>
      </c>
      <c r="N456" s="693">
        <v>0</v>
      </c>
      <c r="O456" s="693">
        <v>2</v>
      </c>
      <c r="P456" s="693">
        <v>0</v>
      </c>
      <c r="Q456" s="693">
        <v>0</v>
      </c>
      <c r="R456" s="693">
        <v>3</v>
      </c>
      <c r="S456" s="694">
        <v>0</v>
      </c>
      <c r="T456" s="695">
        <f t="shared" si="48"/>
        <v>67</v>
      </c>
      <c r="U456" s="696">
        <v>15.6</v>
      </c>
      <c r="V456" s="697">
        <f t="shared" si="49"/>
        <v>0</v>
      </c>
      <c r="W456" s="697">
        <f t="shared" si="50"/>
        <v>33</v>
      </c>
      <c r="X456" s="698">
        <f t="shared" si="51"/>
        <v>0</v>
      </c>
      <c r="Y456" s="699">
        <f t="shared" si="52"/>
        <v>115.6</v>
      </c>
      <c r="Z456" s="700">
        <f t="shared" si="53"/>
        <v>116</v>
      </c>
    </row>
    <row r="457" spans="1:26" ht="15" thickBot="1" x14ac:dyDescent="0.35">
      <c r="A457" s="687" t="s">
        <v>1408</v>
      </c>
      <c r="B457" s="687" t="s">
        <v>224</v>
      </c>
      <c r="C457" s="687" t="s">
        <v>1598</v>
      </c>
      <c r="D457" s="687">
        <v>51728061</v>
      </c>
      <c r="E457" s="690" t="s">
        <v>1599</v>
      </c>
      <c r="F457" s="687">
        <v>42102553</v>
      </c>
      <c r="G457" s="690" t="s">
        <v>1600</v>
      </c>
      <c r="H457" s="690" t="s">
        <v>1511</v>
      </c>
      <c r="I457" s="691" t="s">
        <v>1601</v>
      </c>
      <c r="J457" s="692">
        <v>2</v>
      </c>
      <c r="K457" s="693">
        <v>0</v>
      </c>
      <c r="L457" s="693">
        <v>2</v>
      </c>
      <c r="M457" s="693">
        <v>0</v>
      </c>
      <c r="N457" s="693">
        <v>0</v>
      </c>
      <c r="O457" s="693">
        <v>1</v>
      </c>
      <c r="P457" s="693">
        <v>1</v>
      </c>
      <c r="Q457" s="706">
        <v>0</v>
      </c>
      <c r="R457" s="693">
        <v>3</v>
      </c>
      <c r="S457" s="694">
        <v>2</v>
      </c>
      <c r="T457" s="695">
        <f t="shared" ref="T457" si="54">$T$3*L457</f>
        <v>67</v>
      </c>
      <c r="U457" s="696">
        <v>27.6</v>
      </c>
      <c r="V457" s="697">
        <f t="shared" ref="V457" si="55">$U$3*N457+$V$3*Q457</f>
        <v>0</v>
      </c>
      <c r="W457" s="697">
        <f t="shared" ref="W457" si="56">$U$3*O457+$W$3*R457</f>
        <v>19.5</v>
      </c>
      <c r="X457" s="698">
        <f t="shared" ref="X457" si="57">$X$3*P457+$V$3*S457</f>
        <v>30</v>
      </c>
      <c r="Y457" s="699">
        <f t="shared" ref="Y457" si="58">T457+U457+V457+W457+X457</f>
        <v>144.1</v>
      </c>
      <c r="Z457" s="700">
        <f t="shared" si="53"/>
        <v>144</v>
      </c>
    </row>
    <row r="458" spans="1:26" ht="15" thickBot="1" x14ac:dyDescent="0.35">
      <c r="A458" s="707" t="s">
        <v>1630</v>
      </c>
      <c r="B458" s="708"/>
      <c r="C458" s="708"/>
      <c r="D458" s="708"/>
      <c r="E458" s="709"/>
      <c r="F458" s="708"/>
      <c r="G458" s="709"/>
      <c r="H458" s="709"/>
      <c r="I458" s="710"/>
      <c r="J458" s="711">
        <f t="shared" ref="J458:S458" si="59">SUM(J6:J457)</f>
        <v>1351</v>
      </c>
      <c r="K458" s="712">
        <f t="shared" si="59"/>
        <v>11</v>
      </c>
      <c r="L458" s="712">
        <f t="shared" si="59"/>
        <v>1902</v>
      </c>
      <c r="M458" s="712">
        <f t="shared" si="59"/>
        <v>12</v>
      </c>
      <c r="N458" s="712">
        <f t="shared" si="59"/>
        <v>11</v>
      </c>
      <c r="O458" s="712">
        <f t="shared" si="59"/>
        <v>149</v>
      </c>
      <c r="P458" s="713">
        <f t="shared" si="59"/>
        <v>20</v>
      </c>
      <c r="Q458" s="711">
        <f t="shared" si="59"/>
        <v>148</v>
      </c>
      <c r="R458" s="711">
        <f t="shared" si="59"/>
        <v>4675</v>
      </c>
      <c r="S458" s="711">
        <f t="shared" si="59"/>
        <v>2069</v>
      </c>
      <c r="T458" s="714">
        <f t="shared" ref="T458:X458" si="60">SUM(T6:T457)</f>
        <v>63583</v>
      </c>
      <c r="U458" s="715">
        <f t="shared" si="60"/>
        <v>12908.180000000009</v>
      </c>
      <c r="V458" s="715">
        <f t="shared" si="60"/>
        <v>322.5</v>
      </c>
      <c r="W458" s="715">
        <f t="shared" si="60"/>
        <v>11409.5</v>
      </c>
      <c r="X458" s="716">
        <f t="shared" si="60"/>
        <v>3657</v>
      </c>
      <c r="Y458" s="717">
        <f>SUM(Y6:Y457)</f>
        <v>91880.180000000022</v>
      </c>
      <c r="Z458" s="718">
        <f>SUM(Z6:Z457)</f>
        <v>91951</v>
      </c>
    </row>
    <row r="461" spans="1:26" x14ac:dyDescent="0.3">
      <c r="A461" t="s">
        <v>1603</v>
      </c>
      <c r="B461"/>
      <c r="C461"/>
      <c r="D461"/>
      <c r="F461"/>
    </row>
    <row r="462" spans="1:26" x14ac:dyDescent="0.3">
      <c r="A462" t="s">
        <v>1604</v>
      </c>
      <c r="B462"/>
      <c r="C462"/>
      <c r="D462"/>
      <c r="F462"/>
    </row>
    <row r="463" spans="1:26" x14ac:dyDescent="0.3">
      <c r="A463" t="s">
        <v>1605</v>
      </c>
      <c r="B463"/>
      <c r="C463"/>
      <c r="D463"/>
      <c r="F463"/>
    </row>
    <row r="464" spans="1:26" x14ac:dyDescent="0.3">
      <c r="A464" t="s">
        <v>1606</v>
      </c>
      <c r="B464"/>
      <c r="C464"/>
      <c r="D464"/>
      <c r="F464"/>
    </row>
    <row r="465" spans="1:6" x14ac:dyDescent="0.3">
      <c r="A465" t="s">
        <v>1607</v>
      </c>
      <c r="B465"/>
      <c r="C465"/>
      <c r="D465"/>
      <c r="F465"/>
    </row>
    <row r="466" spans="1:6" x14ac:dyDescent="0.3">
      <c r="A466"/>
      <c r="B466"/>
      <c r="C466"/>
      <c r="D466"/>
      <c r="F466"/>
    </row>
    <row r="467" spans="1:6" x14ac:dyDescent="0.3">
      <c r="A467"/>
      <c r="B467"/>
      <c r="C467"/>
      <c r="D467"/>
      <c r="F467"/>
    </row>
    <row r="468" spans="1:6" x14ac:dyDescent="0.3">
      <c r="A468"/>
      <c r="B468"/>
      <c r="C468"/>
      <c r="D468"/>
      <c r="F468"/>
    </row>
    <row r="469" spans="1:6" x14ac:dyDescent="0.3">
      <c r="A469"/>
      <c r="B469"/>
      <c r="C469"/>
      <c r="D469"/>
      <c r="F469"/>
    </row>
    <row r="470" spans="1:6" x14ac:dyDescent="0.3">
      <c r="A470"/>
      <c r="B470"/>
      <c r="C470"/>
      <c r="D470"/>
      <c r="F470"/>
    </row>
    <row r="471" spans="1:6" x14ac:dyDescent="0.3">
      <c r="A471"/>
      <c r="B471"/>
      <c r="C471"/>
      <c r="D471"/>
      <c r="F471"/>
    </row>
  </sheetData>
  <autoFilter ref="A4:Z458" xr:uid="{6136391A-E831-446A-861E-29DFB6AFF5F7}"/>
  <mergeCells count="2">
    <mergeCell ref="A1:D1"/>
    <mergeCell ref="B3:C3"/>
  </mergeCells>
  <pageMargins left="0.7" right="0.7" top="0.75" bottom="0.75" header="0.3" footer="0.3"/>
  <pageSetup paperSize="8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015B-D45C-4C4B-8382-A8776374AB33}">
  <sheetPr>
    <pageSetUpPr fitToPage="1"/>
  </sheetPr>
  <dimension ref="A1:Z15"/>
  <sheetViews>
    <sheetView topLeftCell="H1" workbookViewId="0">
      <selection activeCell="H4" sqref="H4"/>
    </sheetView>
  </sheetViews>
  <sheetFormatPr defaultRowHeight="14.4" x14ac:dyDescent="0.3"/>
  <cols>
    <col min="1" max="1" width="4.6640625" style="2" customWidth="1"/>
    <col min="2" max="2" width="3.44140625" style="2" customWidth="1"/>
    <col min="3" max="3" width="6.33203125" style="2" customWidth="1"/>
    <col min="4" max="4" width="10.109375" style="2" customWidth="1"/>
    <col min="5" max="5" width="41.33203125" customWidth="1"/>
    <col min="6" max="6" width="9.33203125" style="2" customWidth="1"/>
    <col min="7" max="7" width="54" customWidth="1"/>
    <col min="8" max="8" width="32.6640625" customWidth="1"/>
    <col min="9" max="9" width="25.88671875" customWidth="1"/>
  </cols>
  <sheetData>
    <row r="1" spans="1:26" ht="15" thickBot="1" x14ac:dyDescent="0.35">
      <c r="A1" s="1" t="s">
        <v>1608</v>
      </c>
      <c r="B1" s="765" t="s">
        <v>1609</v>
      </c>
      <c r="C1" s="765"/>
      <c r="I1" s="3"/>
      <c r="T1" s="4">
        <v>33.5</v>
      </c>
      <c r="U1" s="4">
        <v>13.5</v>
      </c>
      <c r="V1" s="4">
        <v>1.5</v>
      </c>
      <c r="W1" s="4">
        <v>2</v>
      </c>
      <c r="X1" s="4">
        <v>27</v>
      </c>
    </row>
    <row r="2" spans="1:26" ht="209.25" customHeigh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6" t="s">
        <v>7</v>
      </c>
      <c r="I2" s="8" t="s">
        <v>8</v>
      </c>
      <c r="J2" s="9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9" t="s">
        <v>16</v>
      </c>
      <c r="R2" s="10" t="s">
        <v>17</v>
      </c>
      <c r="S2" s="12" t="s">
        <v>18</v>
      </c>
      <c r="T2" s="13" t="s">
        <v>19</v>
      </c>
      <c r="U2" s="14" t="s">
        <v>20</v>
      </c>
      <c r="V2" s="14" t="s">
        <v>21</v>
      </c>
      <c r="W2" s="14" t="s">
        <v>22</v>
      </c>
      <c r="X2" s="15" t="s">
        <v>23</v>
      </c>
      <c r="Y2" s="16" t="s">
        <v>24</v>
      </c>
      <c r="Z2" s="17" t="s">
        <v>25</v>
      </c>
    </row>
    <row r="3" spans="1:26" ht="29.4" thickBot="1" x14ac:dyDescent="0.35">
      <c r="A3" s="18" t="s">
        <v>26</v>
      </c>
      <c r="B3" s="19" t="s">
        <v>27</v>
      </c>
      <c r="C3" s="19" t="s">
        <v>28</v>
      </c>
      <c r="D3" s="19" t="s">
        <v>29</v>
      </c>
      <c r="E3" s="19" t="s">
        <v>30</v>
      </c>
      <c r="F3" s="19" t="s">
        <v>31</v>
      </c>
      <c r="G3" s="20" t="s">
        <v>32</v>
      </c>
      <c r="H3" s="20" t="s">
        <v>33</v>
      </c>
      <c r="I3" s="21" t="s">
        <v>34</v>
      </c>
      <c r="J3" s="481">
        <v>1</v>
      </c>
      <c r="K3" s="482">
        <v>2</v>
      </c>
      <c r="L3" s="482">
        <v>3</v>
      </c>
      <c r="M3" s="482">
        <v>4</v>
      </c>
      <c r="N3" s="482">
        <v>5</v>
      </c>
      <c r="O3" s="482">
        <v>6</v>
      </c>
      <c r="P3" s="483">
        <v>7</v>
      </c>
      <c r="Q3" s="481">
        <v>8</v>
      </c>
      <c r="R3" s="482">
        <v>9</v>
      </c>
      <c r="S3" s="484">
        <v>10</v>
      </c>
      <c r="T3" s="485" t="s">
        <v>35</v>
      </c>
      <c r="U3" s="482">
        <v>12</v>
      </c>
      <c r="V3" s="486" t="s">
        <v>36</v>
      </c>
      <c r="W3" s="486" t="s">
        <v>37</v>
      </c>
      <c r="X3" s="487" t="s">
        <v>38</v>
      </c>
      <c r="Y3" s="488" t="s">
        <v>39</v>
      </c>
      <c r="Z3" s="489">
        <v>17</v>
      </c>
    </row>
    <row r="4" spans="1:26" ht="15" thickTop="1" x14ac:dyDescent="0.3">
      <c r="A4" s="457" t="s">
        <v>40</v>
      </c>
      <c r="B4" s="457" t="s">
        <v>77</v>
      </c>
      <c r="C4" s="457" t="s">
        <v>78</v>
      </c>
      <c r="D4" s="457">
        <v>36063606</v>
      </c>
      <c r="E4" s="458" t="s">
        <v>79</v>
      </c>
      <c r="F4" s="457">
        <v>17337046</v>
      </c>
      <c r="G4" s="458" t="s">
        <v>131</v>
      </c>
      <c r="H4" s="458" t="s">
        <v>95</v>
      </c>
      <c r="I4" s="459" t="s">
        <v>132</v>
      </c>
      <c r="J4" s="460">
        <v>1</v>
      </c>
      <c r="K4" s="458">
        <v>0</v>
      </c>
      <c r="L4" s="458">
        <v>1</v>
      </c>
      <c r="M4" s="458">
        <v>0</v>
      </c>
      <c r="N4" s="458">
        <v>0</v>
      </c>
      <c r="O4" s="458">
        <v>0</v>
      </c>
      <c r="P4" s="459">
        <v>0</v>
      </c>
      <c r="Q4" s="460">
        <v>0</v>
      </c>
      <c r="R4" s="490">
        <v>22</v>
      </c>
      <c r="S4" s="461">
        <v>0</v>
      </c>
      <c r="T4" s="46">
        <f t="shared" ref="T4:T5" si="0">$T$1*L4</f>
        <v>33.5</v>
      </c>
      <c r="U4" s="125">
        <v>0</v>
      </c>
      <c r="V4" s="48">
        <f t="shared" ref="V4:V5" si="1">$U$1*N4+$V$1*Q4</f>
        <v>0</v>
      </c>
      <c r="W4" s="48">
        <f t="shared" ref="W4:W5" si="2">$U$1*O4+$W$1*R4</f>
        <v>44</v>
      </c>
      <c r="X4" s="49">
        <f t="shared" ref="X4:X5" si="3">$X$1*P4+$V$1*S4</f>
        <v>0</v>
      </c>
      <c r="Y4" s="43">
        <f t="shared" ref="Y4:Y5" si="4">T4+U4+V4+W4+X4</f>
        <v>77.5</v>
      </c>
      <c r="Z4" s="50">
        <f t="shared" ref="Z4:Z5" si="5">ROUND(Y4,0)</f>
        <v>78</v>
      </c>
    </row>
    <row r="5" spans="1:26" ht="15" thickBot="1" x14ac:dyDescent="0.35">
      <c r="A5" s="457" t="s">
        <v>40</v>
      </c>
      <c r="B5" s="457" t="s">
        <v>224</v>
      </c>
      <c r="C5" s="457" t="s">
        <v>276</v>
      </c>
      <c r="D5" s="457">
        <v>35839236</v>
      </c>
      <c r="E5" s="458" t="s">
        <v>277</v>
      </c>
      <c r="F5" s="457">
        <v>30792975</v>
      </c>
      <c r="G5" s="458" t="s">
        <v>278</v>
      </c>
      <c r="H5" s="458" t="s">
        <v>53</v>
      </c>
      <c r="I5" s="459" t="s">
        <v>279</v>
      </c>
      <c r="J5" s="460">
        <v>1</v>
      </c>
      <c r="K5" s="458">
        <v>0</v>
      </c>
      <c r="L5" s="458">
        <v>1</v>
      </c>
      <c r="M5" s="458">
        <v>0</v>
      </c>
      <c r="N5" s="458">
        <v>0</v>
      </c>
      <c r="O5" s="458">
        <v>0</v>
      </c>
      <c r="P5" s="459">
        <v>0</v>
      </c>
      <c r="Q5" s="460">
        <v>0</v>
      </c>
      <c r="R5" s="490">
        <v>28</v>
      </c>
      <c r="S5" s="461">
        <v>0</v>
      </c>
      <c r="T5" s="46">
        <f t="shared" si="0"/>
        <v>33.5</v>
      </c>
      <c r="U5" s="125">
        <v>0</v>
      </c>
      <c r="V5" s="48">
        <f t="shared" si="1"/>
        <v>0</v>
      </c>
      <c r="W5" s="48">
        <f t="shared" si="2"/>
        <v>56</v>
      </c>
      <c r="X5" s="49">
        <f t="shared" si="3"/>
        <v>0</v>
      </c>
      <c r="Y5" s="43">
        <f t="shared" si="4"/>
        <v>89.5</v>
      </c>
      <c r="Z5" s="50">
        <f t="shared" si="5"/>
        <v>90</v>
      </c>
    </row>
    <row r="6" spans="1:26" ht="15" thickBot="1" x14ac:dyDescent="0.35">
      <c r="A6" s="463" t="s">
        <v>1602</v>
      </c>
      <c r="B6" s="464"/>
      <c r="C6" s="464"/>
      <c r="D6" s="464"/>
      <c r="E6" s="464"/>
      <c r="F6" s="464"/>
      <c r="G6" s="464"/>
      <c r="H6" s="464"/>
      <c r="I6" s="465"/>
      <c r="J6" s="466">
        <f t="shared" ref="J6:Z6" si="6">SUM(J4:J5)</f>
        <v>2</v>
      </c>
      <c r="K6" s="467">
        <f t="shared" si="6"/>
        <v>0</v>
      </c>
      <c r="L6" s="467">
        <f t="shared" si="6"/>
        <v>2</v>
      </c>
      <c r="M6" s="467">
        <f t="shared" si="6"/>
        <v>0</v>
      </c>
      <c r="N6" s="467">
        <f t="shared" si="6"/>
        <v>0</v>
      </c>
      <c r="O6" s="467">
        <f t="shared" si="6"/>
        <v>0</v>
      </c>
      <c r="P6" s="468">
        <f t="shared" si="6"/>
        <v>0</v>
      </c>
      <c r="Q6" s="466">
        <f t="shared" si="6"/>
        <v>0</v>
      </c>
      <c r="R6" s="467">
        <f t="shared" si="6"/>
        <v>50</v>
      </c>
      <c r="S6" s="469">
        <f t="shared" si="6"/>
        <v>0</v>
      </c>
      <c r="T6" s="470">
        <f t="shared" si="6"/>
        <v>67</v>
      </c>
      <c r="U6" s="471">
        <f t="shared" si="6"/>
        <v>0</v>
      </c>
      <c r="V6" s="471">
        <f t="shared" si="6"/>
        <v>0</v>
      </c>
      <c r="W6" s="471">
        <f t="shared" si="6"/>
        <v>100</v>
      </c>
      <c r="X6" s="472">
        <f t="shared" si="6"/>
        <v>0</v>
      </c>
      <c r="Y6" s="473">
        <f t="shared" si="6"/>
        <v>167</v>
      </c>
      <c r="Z6" s="474">
        <f t="shared" si="6"/>
        <v>168</v>
      </c>
    </row>
    <row r="7" spans="1:26" x14ac:dyDescent="0.3">
      <c r="A7"/>
      <c r="B7"/>
      <c r="C7"/>
      <c r="D7"/>
      <c r="F7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2"/>
      <c r="U7" s="492"/>
      <c r="V7" s="492"/>
      <c r="W7" s="492"/>
      <c r="X7" s="492"/>
      <c r="Y7" s="492"/>
      <c r="Z7" s="493"/>
    </row>
    <row r="8" spans="1:26" x14ac:dyDescent="0.3">
      <c r="A8"/>
      <c r="B8"/>
      <c r="C8"/>
      <c r="D8"/>
      <c r="F8"/>
      <c r="J8" s="491"/>
      <c r="K8" s="491"/>
      <c r="L8" s="491"/>
      <c r="M8" s="491"/>
      <c r="N8" s="491"/>
      <c r="O8" s="491"/>
      <c r="P8" s="491"/>
      <c r="Q8" s="491"/>
      <c r="R8" s="491"/>
      <c r="S8" s="491"/>
      <c r="T8" s="492"/>
      <c r="U8" s="492"/>
      <c r="V8" s="492"/>
      <c r="W8" s="492"/>
      <c r="X8" s="492"/>
      <c r="Y8" s="492"/>
      <c r="Z8" s="493"/>
    </row>
    <row r="10" spans="1:26" x14ac:dyDescent="0.3">
      <c r="C10"/>
      <c r="D10"/>
      <c r="F10"/>
    </row>
    <row r="11" spans="1:26" x14ac:dyDescent="0.3">
      <c r="B11"/>
      <c r="C11"/>
      <c r="D11"/>
      <c r="F11"/>
    </row>
    <row r="12" spans="1:26" x14ac:dyDescent="0.3">
      <c r="A12"/>
      <c r="B12"/>
      <c r="C12"/>
      <c r="D12"/>
      <c r="F12"/>
    </row>
    <row r="13" spans="1:26" x14ac:dyDescent="0.3">
      <c r="A13"/>
      <c r="B13"/>
      <c r="C13"/>
      <c r="D13"/>
      <c r="F13"/>
    </row>
    <row r="14" spans="1:26" x14ac:dyDescent="0.3">
      <c r="A14"/>
      <c r="B14"/>
      <c r="C14"/>
      <c r="D14"/>
      <c r="F14"/>
    </row>
    <row r="15" spans="1:26" x14ac:dyDescent="0.3">
      <c r="A15"/>
      <c r="B15"/>
      <c r="C15"/>
      <c r="D15"/>
      <c r="F15"/>
    </row>
  </sheetData>
  <autoFilter ref="A2:I2" xr:uid="{DF6D4369-EBD1-440D-9AA9-C4D14C0132DB}"/>
  <mergeCells count="1">
    <mergeCell ref="B1:C1"/>
  </mergeCells>
  <pageMargins left="0.25" right="0.25" top="0.75" bottom="0.75" header="0.3" footer="0.3"/>
  <pageSetup paperSize="9"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B4297-B6FF-4083-BB93-BA3C5F398F24}">
  <dimension ref="A2:E169"/>
  <sheetViews>
    <sheetView tabSelected="1" workbookViewId="0">
      <selection activeCell="A3" sqref="A3"/>
    </sheetView>
  </sheetViews>
  <sheetFormatPr defaultRowHeight="14.4" x14ac:dyDescent="0.3"/>
  <cols>
    <col min="1" max="1" width="18.88671875" customWidth="1"/>
    <col min="2" max="3" width="12.5546875" customWidth="1"/>
    <col min="4" max="4" width="66" customWidth="1"/>
    <col min="5" max="5" width="12.88671875" customWidth="1"/>
  </cols>
  <sheetData>
    <row r="2" spans="1:5" ht="15" thickBot="1" x14ac:dyDescent="0.35"/>
    <row r="3" spans="1:5" ht="72.599999999999994" thickBot="1" x14ac:dyDescent="0.35">
      <c r="A3" s="760" t="s">
        <v>0</v>
      </c>
      <c r="B3" s="761" t="s">
        <v>1</v>
      </c>
      <c r="C3" s="761" t="s">
        <v>2</v>
      </c>
      <c r="D3" s="761" t="s">
        <v>4</v>
      </c>
      <c r="E3" s="762" t="s">
        <v>1641</v>
      </c>
    </row>
    <row r="4" spans="1:5" x14ac:dyDescent="0.3">
      <c r="A4" s="750" t="s">
        <v>40</v>
      </c>
      <c r="B4" s="750" t="s">
        <v>41</v>
      </c>
      <c r="C4" s="750" t="s">
        <v>42</v>
      </c>
      <c r="D4" s="751" t="s">
        <v>43</v>
      </c>
      <c r="E4" s="752">
        <v>23425</v>
      </c>
    </row>
    <row r="5" spans="1:5" x14ac:dyDescent="0.3">
      <c r="A5" s="605" t="s">
        <v>40</v>
      </c>
      <c r="B5" s="605" t="s">
        <v>77</v>
      </c>
      <c r="C5" s="605" t="s">
        <v>78</v>
      </c>
      <c r="D5" s="458" t="s">
        <v>79</v>
      </c>
      <c r="E5" s="746">
        <v>130349</v>
      </c>
    </row>
    <row r="6" spans="1:5" x14ac:dyDescent="0.3">
      <c r="A6" s="605" t="s">
        <v>40</v>
      </c>
      <c r="B6" s="605" t="s">
        <v>175</v>
      </c>
      <c r="C6" s="605" t="s">
        <v>176</v>
      </c>
      <c r="D6" s="458" t="s">
        <v>177</v>
      </c>
      <c r="E6" s="746">
        <v>2468</v>
      </c>
    </row>
    <row r="7" spans="1:5" x14ac:dyDescent="0.3">
      <c r="A7" s="605" t="s">
        <v>40</v>
      </c>
      <c r="B7" s="605" t="s">
        <v>179</v>
      </c>
      <c r="C7" s="605" t="s">
        <v>180</v>
      </c>
      <c r="D7" s="458" t="s">
        <v>181</v>
      </c>
      <c r="E7" s="746">
        <v>1688</v>
      </c>
    </row>
    <row r="8" spans="1:5" x14ac:dyDescent="0.3">
      <c r="A8" s="605" t="s">
        <v>40</v>
      </c>
      <c r="B8" s="605" t="s">
        <v>179</v>
      </c>
      <c r="C8" s="605" t="s">
        <v>185</v>
      </c>
      <c r="D8" s="458" t="s">
        <v>186</v>
      </c>
      <c r="E8" s="746">
        <v>4210</v>
      </c>
    </row>
    <row r="9" spans="1:5" x14ac:dyDescent="0.3">
      <c r="A9" s="605" t="s">
        <v>40</v>
      </c>
      <c r="B9" s="605" t="s">
        <v>179</v>
      </c>
      <c r="C9" s="605" t="s">
        <v>192</v>
      </c>
      <c r="D9" s="458" t="s">
        <v>193</v>
      </c>
      <c r="E9" s="746">
        <v>2045</v>
      </c>
    </row>
    <row r="10" spans="1:5" x14ac:dyDescent="0.3">
      <c r="A10" s="605" t="s">
        <v>40</v>
      </c>
      <c r="B10" s="605" t="s">
        <v>179</v>
      </c>
      <c r="C10" s="605" t="s">
        <v>196</v>
      </c>
      <c r="D10" s="458" t="s">
        <v>197</v>
      </c>
      <c r="E10" s="746">
        <v>1936</v>
      </c>
    </row>
    <row r="11" spans="1:5" x14ac:dyDescent="0.3">
      <c r="A11" s="605" t="s">
        <v>40</v>
      </c>
      <c r="B11" s="605" t="s">
        <v>179</v>
      </c>
      <c r="C11" s="605" t="s">
        <v>201</v>
      </c>
      <c r="D11" s="458" t="s">
        <v>202</v>
      </c>
      <c r="E11" s="746">
        <v>1572</v>
      </c>
    </row>
    <row r="12" spans="1:5" x14ac:dyDescent="0.3">
      <c r="A12" s="605" t="s">
        <v>40</v>
      </c>
      <c r="B12" s="605" t="s">
        <v>179</v>
      </c>
      <c r="C12" s="605" t="s">
        <v>205</v>
      </c>
      <c r="D12" s="458" t="s">
        <v>206</v>
      </c>
      <c r="E12" s="746">
        <v>7417</v>
      </c>
    </row>
    <row r="13" spans="1:5" x14ac:dyDescent="0.3">
      <c r="A13" s="605" t="s">
        <v>40</v>
      </c>
      <c r="B13" s="605" t="s">
        <v>179</v>
      </c>
      <c r="C13" s="605" t="s">
        <v>219</v>
      </c>
      <c r="D13" s="458" t="s">
        <v>220</v>
      </c>
      <c r="E13" s="746">
        <v>2383</v>
      </c>
    </row>
    <row r="14" spans="1:5" x14ac:dyDescent="0.3">
      <c r="A14" s="605" t="s">
        <v>40</v>
      </c>
      <c r="B14" s="605" t="s">
        <v>224</v>
      </c>
      <c r="C14" s="605" t="s">
        <v>225</v>
      </c>
      <c r="D14" s="458" t="s">
        <v>226</v>
      </c>
      <c r="E14" s="746">
        <v>69</v>
      </c>
    </row>
    <row r="15" spans="1:5" x14ac:dyDescent="0.3">
      <c r="A15" s="605" t="s">
        <v>40</v>
      </c>
      <c r="B15" s="605" t="s">
        <v>224</v>
      </c>
      <c r="C15" s="605" t="s">
        <v>229</v>
      </c>
      <c r="D15" s="458" t="s">
        <v>230</v>
      </c>
      <c r="E15" s="746">
        <v>2791</v>
      </c>
    </row>
    <row r="16" spans="1:5" x14ac:dyDescent="0.3">
      <c r="A16" s="605" t="s">
        <v>40</v>
      </c>
      <c r="B16" s="605" t="s">
        <v>224</v>
      </c>
      <c r="C16" s="605" t="s">
        <v>233</v>
      </c>
      <c r="D16" s="458" t="s">
        <v>234</v>
      </c>
      <c r="E16" s="746">
        <v>2006</v>
      </c>
    </row>
    <row r="17" spans="1:5" x14ac:dyDescent="0.3">
      <c r="A17" s="605" t="s">
        <v>40</v>
      </c>
      <c r="B17" s="605" t="s">
        <v>224</v>
      </c>
      <c r="C17" s="605" t="s">
        <v>237</v>
      </c>
      <c r="D17" s="458" t="s">
        <v>238</v>
      </c>
      <c r="E17" s="746">
        <v>207</v>
      </c>
    </row>
    <row r="18" spans="1:5" x14ac:dyDescent="0.3">
      <c r="A18" s="605" t="s">
        <v>40</v>
      </c>
      <c r="B18" s="605" t="s">
        <v>224</v>
      </c>
      <c r="C18" s="605" t="s">
        <v>241</v>
      </c>
      <c r="D18" s="458" t="s">
        <v>242</v>
      </c>
      <c r="E18" s="746">
        <v>139</v>
      </c>
    </row>
    <row r="19" spans="1:5" x14ac:dyDescent="0.3">
      <c r="A19" s="605" t="s">
        <v>40</v>
      </c>
      <c r="B19" s="605" t="s">
        <v>224</v>
      </c>
      <c r="C19" s="605" t="s">
        <v>245</v>
      </c>
      <c r="D19" s="458" t="s">
        <v>246</v>
      </c>
      <c r="E19" s="746">
        <v>519</v>
      </c>
    </row>
    <row r="20" spans="1:5" x14ac:dyDescent="0.3">
      <c r="A20" s="605" t="s">
        <v>40</v>
      </c>
      <c r="B20" s="605" t="s">
        <v>224</v>
      </c>
      <c r="C20" s="605" t="s">
        <v>249</v>
      </c>
      <c r="D20" s="458" t="s">
        <v>250</v>
      </c>
      <c r="E20" s="746">
        <v>1852</v>
      </c>
    </row>
    <row r="21" spans="1:5" x14ac:dyDescent="0.3">
      <c r="A21" s="605" t="s">
        <v>40</v>
      </c>
      <c r="B21" s="605" t="s">
        <v>224</v>
      </c>
      <c r="C21" s="605" t="s">
        <v>252</v>
      </c>
      <c r="D21" s="458" t="s">
        <v>253</v>
      </c>
      <c r="E21" s="746">
        <v>293</v>
      </c>
    </row>
    <row r="22" spans="1:5" x14ac:dyDescent="0.3">
      <c r="A22" s="605" t="s">
        <v>40</v>
      </c>
      <c r="B22" s="605" t="s">
        <v>224</v>
      </c>
      <c r="C22" s="605" t="s">
        <v>256</v>
      </c>
      <c r="D22" s="458" t="s">
        <v>257</v>
      </c>
      <c r="E22" s="746">
        <v>1305</v>
      </c>
    </row>
    <row r="23" spans="1:5" x14ac:dyDescent="0.3">
      <c r="A23" s="605" t="s">
        <v>40</v>
      </c>
      <c r="B23" s="605" t="s">
        <v>224</v>
      </c>
      <c r="C23" s="605" t="s">
        <v>262</v>
      </c>
      <c r="D23" s="458" t="s">
        <v>263</v>
      </c>
      <c r="E23" s="746">
        <v>5702</v>
      </c>
    </row>
    <row r="24" spans="1:5" x14ac:dyDescent="0.3">
      <c r="A24" s="605" t="s">
        <v>40</v>
      </c>
      <c r="B24" s="605" t="s">
        <v>224</v>
      </c>
      <c r="C24" s="605" t="s">
        <v>269</v>
      </c>
      <c r="D24" s="458" t="s">
        <v>270</v>
      </c>
      <c r="E24" s="746">
        <v>1655</v>
      </c>
    </row>
    <row r="25" spans="1:5" x14ac:dyDescent="0.3">
      <c r="A25" s="605" t="s">
        <v>40</v>
      </c>
      <c r="B25" s="605" t="s">
        <v>224</v>
      </c>
      <c r="C25" s="605" t="s">
        <v>272</v>
      </c>
      <c r="D25" s="458" t="s">
        <v>273</v>
      </c>
      <c r="E25" s="746">
        <v>0</v>
      </c>
    </row>
    <row r="26" spans="1:5" x14ac:dyDescent="0.3">
      <c r="A26" s="605" t="s">
        <v>40</v>
      </c>
      <c r="B26" s="605" t="s">
        <v>224</v>
      </c>
      <c r="C26" s="605" t="s">
        <v>276</v>
      </c>
      <c r="D26" s="458" t="s">
        <v>277</v>
      </c>
      <c r="E26" s="746">
        <v>921</v>
      </c>
    </row>
    <row r="27" spans="1:5" x14ac:dyDescent="0.3">
      <c r="A27" s="605" t="s">
        <v>40</v>
      </c>
      <c r="B27" s="605" t="s">
        <v>224</v>
      </c>
      <c r="C27" s="605" t="s">
        <v>280</v>
      </c>
      <c r="D27" s="458" t="s">
        <v>281</v>
      </c>
      <c r="E27" s="746">
        <v>0</v>
      </c>
    </row>
    <row r="28" spans="1:5" x14ac:dyDescent="0.3">
      <c r="A28" s="605" t="s">
        <v>40</v>
      </c>
      <c r="B28" s="605" t="s">
        <v>224</v>
      </c>
      <c r="C28" s="605" t="s">
        <v>284</v>
      </c>
      <c r="D28" s="458" t="s">
        <v>285</v>
      </c>
      <c r="E28" s="746">
        <v>1678</v>
      </c>
    </row>
    <row r="29" spans="1:5" x14ac:dyDescent="0.3">
      <c r="A29" s="605" t="s">
        <v>40</v>
      </c>
      <c r="B29" s="605" t="s">
        <v>224</v>
      </c>
      <c r="C29" s="605" t="s">
        <v>287</v>
      </c>
      <c r="D29" s="458" t="s">
        <v>288</v>
      </c>
      <c r="E29" s="746">
        <v>1001</v>
      </c>
    </row>
    <row r="30" spans="1:5" x14ac:dyDescent="0.3">
      <c r="A30" s="605" t="s">
        <v>40</v>
      </c>
      <c r="B30" s="605" t="s">
        <v>224</v>
      </c>
      <c r="C30" s="605" t="s">
        <v>291</v>
      </c>
      <c r="D30" s="458" t="s">
        <v>292</v>
      </c>
      <c r="E30" s="746">
        <v>2684</v>
      </c>
    </row>
    <row r="31" spans="1:5" x14ac:dyDescent="0.3">
      <c r="A31" s="605" t="s">
        <v>40</v>
      </c>
      <c r="B31" s="605" t="s">
        <v>224</v>
      </c>
      <c r="C31" s="605" t="s">
        <v>295</v>
      </c>
      <c r="D31" s="458" t="s">
        <v>296</v>
      </c>
      <c r="E31" s="746">
        <v>1919</v>
      </c>
    </row>
    <row r="32" spans="1:5" x14ac:dyDescent="0.3">
      <c r="A32" s="605" t="s">
        <v>40</v>
      </c>
      <c r="B32" s="605" t="s">
        <v>224</v>
      </c>
      <c r="C32" s="605" t="s">
        <v>298</v>
      </c>
      <c r="D32" s="458" t="s">
        <v>299</v>
      </c>
      <c r="E32" s="746">
        <v>2128</v>
      </c>
    </row>
    <row r="33" spans="1:5" x14ac:dyDescent="0.3">
      <c r="A33" s="605" t="s">
        <v>40</v>
      </c>
      <c r="B33" s="605" t="s">
        <v>224</v>
      </c>
      <c r="C33" s="605" t="s">
        <v>302</v>
      </c>
      <c r="D33" s="458" t="s">
        <v>303</v>
      </c>
      <c r="E33" s="746">
        <v>1106</v>
      </c>
    </row>
    <row r="34" spans="1:5" x14ac:dyDescent="0.3">
      <c r="A34" s="605" t="s">
        <v>40</v>
      </c>
      <c r="B34" s="605" t="s">
        <v>224</v>
      </c>
      <c r="C34" s="605" t="s">
        <v>306</v>
      </c>
      <c r="D34" s="458" t="s">
        <v>307</v>
      </c>
      <c r="E34" s="746">
        <v>1843</v>
      </c>
    </row>
    <row r="35" spans="1:5" x14ac:dyDescent="0.3">
      <c r="A35" s="605" t="s">
        <v>40</v>
      </c>
      <c r="B35" s="605" t="s">
        <v>224</v>
      </c>
      <c r="C35" s="605" t="s">
        <v>310</v>
      </c>
      <c r="D35" s="458" t="s">
        <v>311</v>
      </c>
      <c r="E35" s="746">
        <v>132</v>
      </c>
    </row>
    <row r="36" spans="1:5" x14ac:dyDescent="0.3">
      <c r="A36" s="605" t="s">
        <v>40</v>
      </c>
      <c r="B36" s="605" t="s">
        <v>224</v>
      </c>
      <c r="C36" s="605" t="s">
        <v>313</v>
      </c>
      <c r="D36" s="458" t="s">
        <v>314</v>
      </c>
      <c r="E36" s="746">
        <v>907</v>
      </c>
    </row>
    <row r="37" spans="1:5" x14ac:dyDescent="0.3">
      <c r="A37" s="605" t="s">
        <v>40</v>
      </c>
      <c r="B37" s="605" t="s">
        <v>224</v>
      </c>
      <c r="C37" s="605" t="s">
        <v>316</v>
      </c>
      <c r="D37" s="458" t="s">
        <v>317</v>
      </c>
      <c r="E37" s="746">
        <v>1261</v>
      </c>
    </row>
    <row r="38" spans="1:5" x14ac:dyDescent="0.3">
      <c r="A38" s="605" t="s">
        <v>40</v>
      </c>
      <c r="B38" s="605" t="s">
        <v>224</v>
      </c>
      <c r="C38" s="605" t="s">
        <v>320</v>
      </c>
      <c r="D38" s="458" t="s">
        <v>321</v>
      </c>
      <c r="E38" s="746">
        <v>0</v>
      </c>
    </row>
    <row r="39" spans="1:5" x14ac:dyDescent="0.3">
      <c r="A39" s="605" t="s">
        <v>40</v>
      </c>
      <c r="B39" s="605" t="s">
        <v>224</v>
      </c>
      <c r="C39" s="605" t="s">
        <v>324</v>
      </c>
      <c r="D39" s="458" t="s">
        <v>325</v>
      </c>
      <c r="E39" s="746">
        <v>0</v>
      </c>
    </row>
    <row r="40" spans="1:5" x14ac:dyDescent="0.3">
      <c r="A40" s="605" t="s">
        <v>40</v>
      </c>
      <c r="B40" s="605" t="s">
        <v>224</v>
      </c>
      <c r="C40" s="605" t="s">
        <v>328</v>
      </c>
      <c r="D40" s="458" t="s">
        <v>329</v>
      </c>
      <c r="E40" s="746">
        <v>0</v>
      </c>
    </row>
    <row r="41" spans="1:5" x14ac:dyDescent="0.3">
      <c r="A41" s="605" t="s">
        <v>40</v>
      </c>
      <c r="B41" s="605" t="s">
        <v>224</v>
      </c>
      <c r="C41" s="605" t="s">
        <v>332</v>
      </c>
      <c r="D41" s="458" t="s">
        <v>333</v>
      </c>
      <c r="E41" s="746">
        <v>551</v>
      </c>
    </row>
    <row r="42" spans="1:5" x14ac:dyDescent="0.3">
      <c r="A42" s="605" t="s">
        <v>40</v>
      </c>
      <c r="B42" s="605" t="s">
        <v>224</v>
      </c>
      <c r="C42" s="605" t="s">
        <v>335</v>
      </c>
      <c r="D42" s="458" t="s">
        <v>336</v>
      </c>
      <c r="E42" s="746">
        <v>1724</v>
      </c>
    </row>
    <row r="43" spans="1:5" x14ac:dyDescent="0.3">
      <c r="A43" s="605" t="s">
        <v>40</v>
      </c>
      <c r="B43" s="605" t="s">
        <v>224</v>
      </c>
      <c r="C43" s="605" t="s">
        <v>340</v>
      </c>
      <c r="D43" s="458" t="s">
        <v>341</v>
      </c>
      <c r="E43" s="746">
        <v>2015</v>
      </c>
    </row>
    <row r="44" spans="1:5" x14ac:dyDescent="0.3">
      <c r="A44" s="605" t="s">
        <v>40</v>
      </c>
      <c r="B44" s="605" t="s">
        <v>224</v>
      </c>
      <c r="C44" s="605" t="s">
        <v>343</v>
      </c>
      <c r="D44" s="458" t="s">
        <v>344</v>
      </c>
      <c r="E44" s="746">
        <v>0</v>
      </c>
    </row>
    <row r="45" spans="1:5" x14ac:dyDescent="0.3">
      <c r="A45" s="605" t="s">
        <v>40</v>
      </c>
      <c r="B45" s="605" t="s">
        <v>224</v>
      </c>
      <c r="C45" s="605" t="s">
        <v>347</v>
      </c>
      <c r="D45" s="458" t="s">
        <v>348</v>
      </c>
      <c r="E45" s="746">
        <v>1253</v>
      </c>
    </row>
    <row r="46" spans="1:5" ht="15" thickBot="1" x14ac:dyDescent="0.35">
      <c r="A46" s="747" t="s">
        <v>40</v>
      </c>
      <c r="B46" s="747" t="s">
        <v>224</v>
      </c>
      <c r="C46" s="747" t="s">
        <v>351</v>
      </c>
      <c r="D46" s="748" t="s">
        <v>352</v>
      </c>
      <c r="E46" s="749">
        <v>0</v>
      </c>
    </row>
    <row r="47" spans="1:5" ht="15" thickBot="1" x14ac:dyDescent="0.35">
      <c r="A47" s="753" t="s">
        <v>1634</v>
      </c>
      <c r="B47" s="754" t="s">
        <v>1602</v>
      </c>
      <c r="C47" s="754"/>
      <c r="D47" s="755"/>
      <c r="E47" s="756">
        <v>215154</v>
      </c>
    </row>
    <row r="48" spans="1:5" x14ac:dyDescent="0.3">
      <c r="A48" s="750" t="s">
        <v>355</v>
      </c>
      <c r="B48" s="750" t="s">
        <v>41</v>
      </c>
      <c r="C48" s="750" t="s">
        <v>356</v>
      </c>
      <c r="D48" s="751" t="s">
        <v>357</v>
      </c>
      <c r="E48" s="752">
        <v>1301</v>
      </c>
    </row>
    <row r="49" spans="1:5" x14ac:dyDescent="0.3">
      <c r="A49" s="605" t="s">
        <v>355</v>
      </c>
      <c r="B49" s="605" t="s">
        <v>77</v>
      </c>
      <c r="C49" s="605" t="s">
        <v>378</v>
      </c>
      <c r="D49" s="458" t="s">
        <v>379</v>
      </c>
      <c r="E49" s="746">
        <v>123838</v>
      </c>
    </row>
    <row r="50" spans="1:5" x14ac:dyDescent="0.3">
      <c r="A50" s="605" t="s">
        <v>355</v>
      </c>
      <c r="B50" s="605" t="s">
        <v>175</v>
      </c>
      <c r="C50" s="605" t="s">
        <v>518</v>
      </c>
      <c r="D50" s="458" t="s">
        <v>519</v>
      </c>
      <c r="E50" s="746">
        <v>408</v>
      </c>
    </row>
    <row r="51" spans="1:5" x14ac:dyDescent="0.3">
      <c r="A51" s="605" t="s">
        <v>355</v>
      </c>
      <c r="B51" s="605" t="s">
        <v>175</v>
      </c>
      <c r="C51" s="605" t="s">
        <v>522</v>
      </c>
      <c r="D51" s="458" t="s">
        <v>523</v>
      </c>
      <c r="E51" s="746">
        <v>621</v>
      </c>
    </row>
    <row r="52" spans="1:5" x14ac:dyDescent="0.3">
      <c r="A52" s="605" t="s">
        <v>355</v>
      </c>
      <c r="B52" s="605" t="s">
        <v>179</v>
      </c>
      <c r="C52" s="605" t="s">
        <v>452</v>
      </c>
      <c r="D52" s="458" t="s">
        <v>453</v>
      </c>
      <c r="E52" s="746">
        <v>1226</v>
      </c>
    </row>
    <row r="53" spans="1:5" x14ac:dyDescent="0.3">
      <c r="A53" s="605" t="s">
        <v>355</v>
      </c>
      <c r="B53" s="605" t="s">
        <v>179</v>
      </c>
      <c r="C53" s="605" t="s">
        <v>457</v>
      </c>
      <c r="D53" s="458" t="s">
        <v>458</v>
      </c>
      <c r="E53" s="746">
        <v>1330</v>
      </c>
    </row>
    <row r="54" spans="1:5" x14ac:dyDescent="0.3">
      <c r="A54" s="605" t="s">
        <v>355</v>
      </c>
      <c r="B54" s="605" t="s">
        <v>224</v>
      </c>
      <c r="C54" s="605" t="s">
        <v>486</v>
      </c>
      <c r="D54" s="458" t="s">
        <v>487</v>
      </c>
      <c r="E54" s="746">
        <v>0</v>
      </c>
    </row>
    <row r="55" spans="1:5" x14ac:dyDescent="0.3">
      <c r="A55" s="605" t="s">
        <v>355</v>
      </c>
      <c r="B55" s="605" t="s">
        <v>224</v>
      </c>
      <c r="C55" s="605" t="s">
        <v>469</v>
      </c>
      <c r="D55" s="458" t="s">
        <v>470</v>
      </c>
      <c r="E55" s="746">
        <v>3405</v>
      </c>
    </row>
    <row r="56" spans="1:5" x14ac:dyDescent="0.3">
      <c r="A56" s="605" t="s">
        <v>355</v>
      </c>
      <c r="B56" s="605" t="s">
        <v>224</v>
      </c>
      <c r="C56" s="605" t="s">
        <v>506</v>
      </c>
      <c r="D56" s="458" t="s">
        <v>507</v>
      </c>
      <c r="E56" s="746">
        <v>4144</v>
      </c>
    </row>
    <row r="57" spans="1:5" x14ac:dyDescent="0.3">
      <c r="A57" s="605" t="s">
        <v>355</v>
      </c>
      <c r="B57" s="605" t="s">
        <v>224</v>
      </c>
      <c r="C57" s="605" t="s">
        <v>493</v>
      </c>
      <c r="D57" s="458" t="s">
        <v>494</v>
      </c>
      <c r="E57" s="746">
        <v>0</v>
      </c>
    </row>
    <row r="58" spans="1:5" x14ac:dyDescent="0.3">
      <c r="A58" s="605" t="s">
        <v>355</v>
      </c>
      <c r="B58" s="605" t="s">
        <v>224</v>
      </c>
      <c r="C58" s="605" t="s">
        <v>473</v>
      </c>
      <c r="D58" s="458" t="s">
        <v>474</v>
      </c>
      <c r="E58" s="746">
        <v>1640</v>
      </c>
    </row>
    <row r="59" spans="1:5" x14ac:dyDescent="0.3">
      <c r="A59" s="605" t="s">
        <v>355</v>
      </c>
      <c r="B59" s="605" t="s">
        <v>224</v>
      </c>
      <c r="C59" s="605" t="s">
        <v>514</v>
      </c>
      <c r="D59" s="458" t="s">
        <v>515</v>
      </c>
      <c r="E59" s="746">
        <v>520</v>
      </c>
    </row>
    <row r="60" spans="1:5" x14ac:dyDescent="0.3">
      <c r="A60" s="605" t="s">
        <v>355</v>
      </c>
      <c r="B60" s="605" t="s">
        <v>224</v>
      </c>
      <c r="C60" s="605" t="s">
        <v>477</v>
      </c>
      <c r="D60" s="458" t="s">
        <v>478</v>
      </c>
      <c r="E60" s="746">
        <v>0</v>
      </c>
    </row>
    <row r="61" spans="1:5" x14ac:dyDescent="0.3">
      <c r="A61" s="605" t="s">
        <v>355</v>
      </c>
      <c r="B61" s="605" t="s">
        <v>224</v>
      </c>
      <c r="C61" s="605" t="s">
        <v>498</v>
      </c>
      <c r="D61" s="458" t="s">
        <v>499</v>
      </c>
      <c r="E61" s="746">
        <v>834</v>
      </c>
    </row>
    <row r="62" spans="1:5" x14ac:dyDescent="0.3">
      <c r="A62" s="605" t="s">
        <v>355</v>
      </c>
      <c r="B62" s="605" t="s">
        <v>224</v>
      </c>
      <c r="C62" s="605" t="s">
        <v>510</v>
      </c>
      <c r="D62" s="458" t="s">
        <v>511</v>
      </c>
      <c r="E62" s="746">
        <v>1512</v>
      </c>
    </row>
    <row r="63" spans="1:5" x14ac:dyDescent="0.3">
      <c r="A63" s="605" t="s">
        <v>355</v>
      </c>
      <c r="B63" s="605" t="s">
        <v>224</v>
      </c>
      <c r="C63" s="605" t="s">
        <v>502</v>
      </c>
      <c r="D63" s="458" t="s">
        <v>503</v>
      </c>
      <c r="E63" s="746">
        <v>1582</v>
      </c>
    </row>
    <row r="64" spans="1:5" x14ac:dyDescent="0.3">
      <c r="A64" s="605" t="s">
        <v>355</v>
      </c>
      <c r="B64" s="605" t="s">
        <v>224</v>
      </c>
      <c r="C64" s="605" t="s">
        <v>465</v>
      </c>
      <c r="D64" s="458" t="s">
        <v>466</v>
      </c>
      <c r="E64" s="746">
        <v>0</v>
      </c>
    </row>
    <row r="65" spans="1:5" ht="15" thickBot="1" x14ac:dyDescent="0.35">
      <c r="A65" s="747" t="s">
        <v>355</v>
      </c>
      <c r="B65" s="747" t="s">
        <v>224</v>
      </c>
      <c r="C65" s="747" t="s">
        <v>481</v>
      </c>
      <c r="D65" s="748" t="s">
        <v>482</v>
      </c>
      <c r="E65" s="749">
        <v>1415</v>
      </c>
    </row>
    <row r="66" spans="1:5" ht="15" thickBot="1" x14ac:dyDescent="0.35">
      <c r="A66" s="753" t="s">
        <v>1635</v>
      </c>
      <c r="B66" s="754" t="s">
        <v>1602</v>
      </c>
      <c r="C66" s="754"/>
      <c r="D66" s="755"/>
      <c r="E66" s="756">
        <v>143776</v>
      </c>
    </row>
    <row r="67" spans="1:5" x14ac:dyDescent="0.3">
      <c r="A67" s="750" t="s">
        <v>526</v>
      </c>
      <c r="B67" s="750" t="s">
        <v>41</v>
      </c>
      <c r="C67" s="750" t="s">
        <v>527</v>
      </c>
      <c r="D67" s="751" t="s">
        <v>528</v>
      </c>
      <c r="E67" s="752">
        <v>2994</v>
      </c>
    </row>
    <row r="68" spans="1:5" x14ac:dyDescent="0.3">
      <c r="A68" s="605" t="s">
        <v>526</v>
      </c>
      <c r="B68" s="605" t="s">
        <v>41</v>
      </c>
      <c r="C68" s="605" t="s">
        <v>527</v>
      </c>
      <c r="D68" s="458" t="s">
        <v>541</v>
      </c>
      <c r="E68" s="746">
        <v>163</v>
      </c>
    </row>
    <row r="69" spans="1:5" x14ac:dyDescent="0.3">
      <c r="A69" s="605" t="s">
        <v>526</v>
      </c>
      <c r="B69" s="605" t="s">
        <v>77</v>
      </c>
      <c r="C69" s="605" t="s">
        <v>560</v>
      </c>
      <c r="D69" s="458" t="s">
        <v>561</v>
      </c>
      <c r="E69" s="746">
        <v>126803</v>
      </c>
    </row>
    <row r="70" spans="1:5" x14ac:dyDescent="0.3">
      <c r="A70" s="605" t="s">
        <v>526</v>
      </c>
      <c r="B70" s="605" t="s">
        <v>179</v>
      </c>
      <c r="C70" s="605" t="s">
        <v>615</v>
      </c>
      <c r="D70" s="458" t="s">
        <v>616</v>
      </c>
      <c r="E70" s="746">
        <v>1485</v>
      </c>
    </row>
    <row r="71" spans="1:5" x14ac:dyDescent="0.3">
      <c r="A71" s="605" t="s">
        <v>526</v>
      </c>
      <c r="B71" s="605" t="s">
        <v>224</v>
      </c>
      <c r="C71" s="605" t="s">
        <v>619</v>
      </c>
      <c r="D71" s="458" t="s">
        <v>620</v>
      </c>
      <c r="E71" s="746">
        <v>0</v>
      </c>
    </row>
    <row r="72" spans="1:5" x14ac:dyDescent="0.3">
      <c r="A72" s="605" t="s">
        <v>526</v>
      </c>
      <c r="B72" s="605" t="s">
        <v>224</v>
      </c>
      <c r="C72" s="605" t="s">
        <v>622</v>
      </c>
      <c r="D72" s="458" t="s">
        <v>623</v>
      </c>
      <c r="E72" s="746">
        <v>931</v>
      </c>
    </row>
    <row r="73" spans="1:5" ht="15" thickBot="1" x14ac:dyDescent="0.35">
      <c r="A73" s="747" t="s">
        <v>526</v>
      </c>
      <c r="B73" s="747" t="s">
        <v>224</v>
      </c>
      <c r="C73" s="747" t="s">
        <v>626</v>
      </c>
      <c r="D73" s="748" t="s">
        <v>627</v>
      </c>
      <c r="E73" s="749">
        <v>392</v>
      </c>
    </row>
    <row r="74" spans="1:5" ht="15" thickBot="1" x14ac:dyDescent="0.35">
      <c r="A74" s="753" t="s">
        <v>1636</v>
      </c>
      <c r="B74" s="754" t="s">
        <v>1602</v>
      </c>
      <c r="C74" s="754"/>
      <c r="D74" s="755"/>
      <c r="E74" s="756">
        <v>132768</v>
      </c>
    </row>
    <row r="75" spans="1:5" x14ac:dyDescent="0.3">
      <c r="A75" s="750" t="s">
        <v>629</v>
      </c>
      <c r="B75" s="750" t="s">
        <v>41</v>
      </c>
      <c r="C75" s="750" t="s">
        <v>630</v>
      </c>
      <c r="D75" s="751" t="s">
        <v>631</v>
      </c>
      <c r="E75" s="752">
        <v>4248</v>
      </c>
    </row>
    <row r="76" spans="1:5" x14ac:dyDescent="0.3">
      <c r="A76" s="605" t="s">
        <v>629</v>
      </c>
      <c r="B76" s="605" t="s">
        <v>77</v>
      </c>
      <c r="C76" s="605" t="s">
        <v>647</v>
      </c>
      <c r="D76" s="458" t="s">
        <v>648</v>
      </c>
      <c r="E76" s="746">
        <v>141663</v>
      </c>
    </row>
    <row r="77" spans="1:5" x14ac:dyDescent="0.3">
      <c r="A77" s="605" t="s">
        <v>629</v>
      </c>
      <c r="B77" s="605" t="s">
        <v>175</v>
      </c>
      <c r="C77" s="605" t="s">
        <v>805</v>
      </c>
      <c r="D77" s="458" t="s">
        <v>806</v>
      </c>
      <c r="E77" s="746">
        <v>114</v>
      </c>
    </row>
    <row r="78" spans="1:5" x14ac:dyDescent="0.3">
      <c r="A78" s="605" t="s">
        <v>629</v>
      </c>
      <c r="B78" s="605" t="s">
        <v>179</v>
      </c>
      <c r="C78" s="605" t="s">
        <v>752</v>
      </c>
      <c r="D78" s="458" t="s">
        <v>753</v>
      </c>
      <c r="E78" s="746">
        <v>8196</v>
      </c>
    </row>
    <row r="79" spans="1:5" x14ac:dyDescent="0.3">
      <c r="A79" s="605" t="s">
        <v>629</v>
      </c>
      <c r="B79" s="605" t="s">
        <v>179</v>
      </c>
      <c r="C79" s="605" t="s">
        <v>752</v>
      </c>
      <c r="D79" s="458" t="s">
        <v>1620</v>
      </c>
      <c r="E79" s="746">
        <v>311</v>
      </c>
    </row>
    <row r="80" spans="1:5" x14ac:dyDescent="0.3">
      <c r="A80" s="605" t="s">
        <v>629</v>
      </c>
      <c r="B80" s="605" t="s">
        <v>179</v>
      </c>
      <c r="C80" s="605" t="s">
        <v>762</v>
      </c>
      <c r="D80" s="458" t="s">
        <v>1617</v>
      </c>
      <c r="E80" s="746">
        <v>282</v>
      </c>
    </row>
    <row r="81" spans="1:5" x14ac:dyDescent="0.3">
      <c r="A81" s="605" t="s">
        <v>629</v>
      </c>
      <c r="B81" s="605" t="s">
        <v>179</v>
      </c>
      <c r="C81" s="605" t="s">
        <v>762</v>
      </c>
      <c r="D81" s="458" t="s">
        <v>763</v>
      </c>
      <c r="E81" s="746">
        <v>10060</v>
      </c>
    </row>
    <row r="82" spans="1:5" x14ac:dyDescent="0.3">
      <c r="A82" s="605" t="s">
        <v>629</v>
      </c>
      <c r="B82" s="605" t="s">
        <v>179</v>
      </c>
      <c r="C82" s="605" t="s">
        <v>770</v>
      </c>
      <c r="D82" s="458" t="s">
        <v>771</v>
      </c>
      <c r="E82" s="746">
        <v>151</v>
      </c>
    </row>
    <row r="83" spans="1:5" x14ac:dyDescent="0.3">
      <c r="A83" s="605" t="s">
        <v>629</v>
      </c>
      <c r="B83" s="605" t="s">
        <v>224</v>
      </c>
      <c r="C83" s="605" t="s">
        <v>775</v>
      </c>
      <c r="D83" s="458" t="s">
        <v>776</v>
      </c>
      <c r="E83" s="746">
        <v>4310</v>
      </c>
    </row>
    <row r="84" spans="1:5" x14ac:dyDescent="0.3">
      <c r="A84" s="605" t="s">
        <v>629</v>
      </c>
      <c r="B84" s="605" t="s">
        <v>224</v>
      </c>
      <c r="C84" s="605" t="s">
        <v>780</v>
      </c>
      <c r="D84" s="458" t="s">
        <v>781</v>
      </c>
      <c r="E84" s="746">
        <v>441</v>
      </c>
    </row>
    <row r="85" spans="1:5" x14ac:dyDescent="0.3">
      <c r="A85" s="605" t="s">
        <v>629</v>
      </c>
      <c r="B85" s="605" t="s">
        <v>224</v>
      </c>
      <c r="C85" s="605" t="s">
        <v>784</v>
      </c>
      <c r="D85" s="458" t="s">
        <v>785</v>
      </c>
      <c r="E85" s="746">
        <v>1042</v>
      </c>
    </row>
    <row r="86" spans="1:5" x14ac:dyDescent="0.3">
      <c r="A86" s="605" t="s">
        <v>629</v>
      </c>
      <c r="B86" s="605" t="s">
        <v>224</v>
      </c>
      <c r="C86" s="605" t="s">
        <v>787</v>
      </c>
      <c r="D86" s="458" t="s">
        <v>788</v>
      </c>
      <c r="E86" s="746">
        <v>1099</v>
      </c>
    </row>
    <row r="87" spans="1:5" x14ac:dyDescent="0.3">
      <c r="A87" s="605" t="s">
        <v>629</v>
      </c>
      <c r="B87" s="605" t="s">
        <v>224</v>
      </c>
      <c r="C87" s="605" t="s">
        <v>791</v>
      </c>
      <c r="D87" s="458" t="s">
        <v>792</v>
      </c>
      <c r="E87" s="746">
        <v>1257</v>
      </c>
    </row>
    <row r="88" spans="1:5" x14ac:dyDescent="0.3">
      <c r="A88" s="605" t="s">
        <v>629</v>
      </c>
      <c r="B88" s="605" t="s">
        <v>224</v>
      </c>
      <c r="C88" s="605" t="s">
        <v>794</v>
      </c>
      <c r="D88" s="458" t="s">
        <v>795</v>
      </c>
      <c r="E88" s="746">
        <v>1265</v>
      </c>
    </row>
    <row r="89" spans="1:5" x14ac:dyDescent="0.3">
      <c r="A89" s="605" t="s">
        <v>629</v>
      </c>
      <c r="B89" s="605" t="s">
        <v>224</v>
      </c>
      <c r="C89" s="605" t="s">
        <v>798</v>
      </c>
      <c r="D89" s="458" t="s">
        <v>799</v>
      </c>
      <c r="E89" s="746">
        <v>1519</v>
      </c>
    </row>
    <row r="90" spans="1:5" ht="15" thickBot="1" x14ac:dyDescent="0.35">
      <c r="A90" s="747" t="s">
        <v>629</v>
      </c>
      <c r="B90" s="747" t="s">
        <v>224</v>
      </c>
      <c r="C90" s="747" t="s">
        <v>801</v>
      </c>
      <c r="D90" s="748" t="s">
        <v>802</v>
      </c>
      <c r="E90" s="749">
        <v>760</v>
      </c>
    </row>
    <row r="91" spans="1:5" ht="15" thickBot="1" x14ac:dyDescent="0.35">
      <c r="A91" s="753" t="s">
        <v>1637</v>
      </c>
      <c r="B91" s="754" t="s">
        <v>1602</v>
      </c>
      <c r="C91" s="754"/>
      <c r="D91" s="755"/>
      <c r="E91" s="756">
        <v>176718</v>
      </c>
    </row>
    <row r="92" spans="1:5" x14ac:dyDescent="0.3">
      <c r="A92" s="750" t="s">
        <v>810</v>
      </c>
      <c r="B92" s="750" t="s">
        <v>41</v>
      </c>
      <c r="C92" s="750" t="s">
        <v>811</v>
      </c>
      <c r="D92" s="751" t="s">
        <v>812</v>
      </c>
      <c r="E92" s="752">
        <v>12461</v>
      </c>
    </row>
    <row r="93" spans="1:5" x14ac:dyDescent="0.3">
      <c r="A93" s="605" t="s">
        <v>810</v>
      </c>
      <c r="B93" s="605" t="s">
        <v>77</v>
      </c>
      <c r="C93" s="605" t="s">
        <v>838</v>
      </c>
      <c r="D93" s="458" t="s">
        <v>839</v>
      </c>
      <c r="E93" s="746">
        <v>169753</v>
      </c>
    </row>
    <row r="94" spans="1:5" x14ac:dyDescent="0.3">
      <c r="A94" s="605" t="s">
        <v>810</v>
      </c>
      <c r="B94" s="605" t="s">
        <v>175</v>
      </c>
      <c r="C94" s="605" t="s">
        <v>916</v>
      </c>
      <c r="D94" s="458" t="s">
        <v>917</v>
      </c>
      <c r="E94" s="746">
        <v>1368</v>
      </c>
    </row>
    <row r="95" spans="1:5" x14ac:dyDescent="0.3">
      <c r="A95" s="605" t="s">
        <v>810</v>
      </c>
      <c r="B95" s="605" t="s">
        <v>175</v>
      </c>
      <c r="C95" s="605" t="s">
        <v>919</v>
      </c>
      <c r="D95" s="458" t="s">
        <v>920</v>
      </c>
      <c r="E95" s="746">
        <v>1579</v>
      </c>
    </row>
    <row r="96" spans="1:5" x14ac:dyDescent="0.3">
      <c r="A96" s="605" t="s">
        <v>810</v>
      </c>
      <c r="B96" s="605" t="s">
        <v>179</v>
      </c>
      <c r="C96" s="605" t="s">
        <v>923</v>
      </c>
      <c r="D96" s="458" t="s">
        <v>924</v>
      </c>
      <c r="E96" s="746">
        <v>2511</v>
      </c>
    </row>
    <row r="97" spans="1:5" x14ac:dyDescent="0.3">
      <c r="A97" s="605" t="s">
        <v>810</v>
      </c>
      <c r="B97" s="605" t="s">
        <v>179</v>
      </c>
      <c r="C97" s="605" t="s">
        <v>927</v>
      </c>
      <c r="D97" s="458" t="s">
        <v>928</v>
      </c>
      <c r="E97" s="746">
        <v>0</v>
      </c>
    </row>
    <row r="98" spans="1:5" x14ac:dyDescent="0.3">
      <c r="A98" s="605" t="s">
        <v>810</v>
      </c>
      <c r="B98" s="605" t="s">
        <v>179</v>
      </c>
      <c r="C98" s="605" t="s">
        <v>930</v>
      </c>
      <c r="D98" s="458" t="s">
        <v>931</v>
      </c>
      <c r="E98" s="746">
        <v>8251</v>
      </c>
    </row>
    <row r="99" spans="1:5" x14ac:dyDescent="0.3">
      <c r="A99" s="605" t="s">
        <v>810</v>
      </c>
      <c r="B99" s="605" t="s">
        <v>224</v>
      </c>
      <c r="C99" s="605" t="s">
        <v>942</v>
      </c>
      <c r="D99" s="458" t="s">
        <v>943</v>
      </c>
      <c r="E99" s="746">
        <v>1248</v>
      </c>
    </row>
    <row r="100" spans="1:5" x14ac:dyDescent="0.3">
      <c r="A100" s="605" t="s">
        <v>810</v>
      </c>
      <c r="B100" s="605" t="s">
        <v>224</v>
      </c>
      <c r="C100" s="605" t="s">
        <v>946</v>
      </c>
      <c r="D100" s="458" t="s">
        <v>947</v>
      </c>
      <c r="E100" s="746">
        <v>0</v>
      </c>
    </row>
    <row r="101" spans="1:5" x14ac:dyDescent="0.3">
      <c r="A101" s="605" t="s">
        <v>810</v>
      </c>
      <c r="B101" s="605" t="s">
        <v>224</v>
      </c>
      <c r="C101" s="605" t="s">
        <v>949</v>
      </c>
      <c r="D101" s="458" t="s">
        <v>950</v>
      </c>
      <c r="E101" s="746">
        <v>495</v>
      </c>
    </row>
    <row r="102" spans="1:5" x14ac:dyDescent="0.3">
      <c r="A102" s="605" t="s">
        <v>810</v>
      </c>
      <c r="B102" s="605" t="s">
        <v>224</v>
      </c>
      <c r="C102" s="605" t="s">
        <v>952</v>
      </c>
      <c r="D102" s="458" t="s">
        <v>953</v>
      </c>
      <c r="E102" s="746">
        <v>0</v>
      </c>
    </row>
    <row r="103" spans="1:5" x14ac:dyDescent="0.3">
      <c r="A103" s="605" t="s">
        <v>810</v>
      </c>
      <c r="B103" s="605" t="s">
        <v>224</v>
      </c>
      <c r="C103" s="605" t="s">
        <v>956</v>
      </c>
      <c r="D103" s="458" t="s">
        <v>957</v>
      </c>
      <c r="E103" s="746">
        <v>1807</v>
      </c>
    </row>
    <row r="104" spans="1:5" x14ac:dyDescent="0.3">
      <c r="A104" s="605" t="s">
        <v>810</v>
      </c>
      <c r="B104" s="605" t="s">
        <v>224</v>
      </c>
      <c r="C104" s="605" t="s">
        <v>958</v>
      </c>
      <c r="D104" s="458" t="s">
        <v>959</v>
      </c>
      <c r="E104" s="746">
        <v>3027</v>
      </c>
    </row>
    <row r="105" spans="1:5" x14ac:dyDescent="0.3">
      <c r="A105" s="605" t="s">
        <v>810</v>
      </c>
      <c r="B105" s="605" t="s">
        <v>224</v>
      </c>
      <c r="C105" s="605" t="s">
        <v>963</v>
      </c>
      <c r="D105" s="458" t="s">
        <v>964</v>
      </c>
      <c r="E105" s="746">
        <v>485</v>
      </c>
    </row>
    <row r="106" spans="1:5" x14ac:dyDescent="0.3">
      <c r="A106" s="605" t="s">
        <v>810</v>
      </c>
      <c r="B106" s="605" t="s">
        <v>224</v>
      </c>
      <c r="C106" s="605" t="s">
        <v>966</v>
      </c>
      <c r="D106" s="458" t="s">
        <v>967</v>
      </c>
      <c r="E106" s="746">
        <v>3171</v>
      </c>
    </row>
    <row r="107" spans="1:5" x14ac:dyDescent="0.3">
      <c r="A107" s="605" t="s">
        <v>810</v>
      </c>
      <c r="B107" s="605" t="s">
        <v>224</v>
      </c>
      <c r="C107" s="605" t="s">
        <v>970</v>
      </c>
      <c r="D107" s="458" t="s">
        <v>971</v>
      </c>
      <c r="E107" s="746">
        <v>0</v>
      </c>
    </row>
    <row r="108" spans="1:5" x14ac:dyDescent="0.3">
      <c r="A108" s="605" t="s">
        <v>810</v>
      </c>
      <c r="B108" s="605" t="s">
        <v>224</v>
      </c>
      <c r="C108" s="605" t="s">
        <v>973</v>
      </c>
      <c r="D108" s="458" t="s">
        <v>974</v>
      </c>
      <c r="E108" s="746">
        <v>978</v>
      </c>
    </row>
    <row r="109" spans="1:5" ht="15" thickBot="1" x14ac:dyDescent="0.35">
      <c r="A109" s="747" t="s">
        <v>810</v>
      </c>
      <c r="B109" s="747" t="s">
        <v>224</v>
      </c>
      <c r="C109" s="747" t="s">
        <v>976</v>
      </c>
      <c r="D109" s="748" t="s">
        <v>977</v>
      </c>
      <c r="E109" s="749">
        <v>672</v>
      </c>
    </row>
    <row r="110" spans="1:5" ht="15" thickBot="1" x14ac:dyDescent="0.35">
      <c r="A110" s="753" t="s">
        <v>1638</v>
      </c>
      <c r="B110" s="754" t="s">
        <v>1602</v>
      </c>
      <c r="C110" s="754"/>
      <c r="D110" s="755"/>
      <c r="E110" s="756">
        <v>207806</v>
      </c>
    </row>
    <row r="111" spans="1:5" x14ac:dyDescent="0.3">
      <c r="A111" s="750" t="s">
        <v>979</v>
      </c>
      <c r="B111" s="750" t="s">
        <v>41</v>
      </c>
      <c r="C111" s="750" t="s">
        <v>980</v>
      </c>
      <c r="D111" s="751" t="s">
        <v>981</v>
      </c>
      <c r="E111" s="752">
        <v>10124</v>
      </c>
    </row>
    <row r="112" spans="1:5" x14ac:dyDescent="0.3">
      <c r="A112" s="605" t="s">
        <v>979</v>
      </c>
      <c r="B112" s="605" t="s">
        <v>77</v>
      </c>
      <c r="C112" s="605" t="s">
        <v>1012</v>
      </c>
      <c r="D112" s="458" t="s">
        <v>1013</v>
      </c>
      <c r="E112" s="746">
        <v>135727</v>
      </c>
    </row>
    <row r="113" spans="1:5" x14ac:dyDescent="0.3">
      <c r="A113" s="605" t="s">
        <v>979</v>
      </c>
      <c r="B113" s="605" t="s">
        <v>179</v>
      </c>
      <c r="C113" s="605" t="s">
        <v>1099</v>
      </c>
      <c r="D113" s="458" t="s">
        <v>1100</v>
      </c>
      <c r="E113" s="746">
        <v>7234</v>
      </c>
    </row>
    <row r="114" spans="1:5" x14ac:dyDescent="0.3">
      <c r="A114" s="605" t="s">
        <v>979</v>
      </c>
      <c r="B114" s="605" t="s">
        <v>179</v>
      </c>
      <c r="C114" s="605" t="s">
        <v>1109</v>
      </c>
      <c r="D114" s="458" t="s">
        <v>1110</v>
      </c>
      <c r="E114" s="746">
        <v>4886</v>
      </c>
    </row>
    <row r="115" spans="1:5" x14ac:dyDescent="0.3">
      <c r="A115" s="605" t="s">
        <v>979</v>
      </c>
      <c r="B115" s="605" t="s">
        <v>224</v>
      </c>
      <c r="C115" s="605" t="s">
        <v>1116</v>
      </c>
      <c r="D115" s="458" t="s">
        <v>1117</v>
      </c>
      <c r="E115" s="746">
        <v>2225</v>
      </c>
    </row>
    <row r="116" spans="1:5" x14ac:dyDescent="0.3">
      <c r="A116" s="605" t="s">
        <v>979</v>
      </c>
      <c r="B116" s="605" t="s">
        <v>224</v>
      </c>
      <c r="C116" s="605" t="s">
        <v>1119</v>
      </c>
      <c r="D116" s="458" t="s">
        <v>1120</v>
      </c>
      <c r="E116" s="746">
        <v>0</v>
      </c>
    </row>
    <row r="117" spans="1:5" x14ac:dyDescent="0.3">
      <c r="A117" s="605" t="s">
        <v>979</v>
      </c>
      <c r="B117" s="605" t="s">
        <v>224</v>
      </c>
      <c r="C117" s="605" t="s">
        <v>1122</v>
      </c>
      <c r="D117" s="458" t="s">
        <v>1123</v>
      </c>
      <c r="E117" s="746">
        <v>4383</v>
      </c>
    </row>
    <row r="118" spans="1:5" x14ac:dyDescent="0.3">
      <c r="A118" s="605" t="s">
        <v>979</v>
      </c>
      <c r="B118" s="605" t="s">
        <v>224</v>
      </c>
      <c r="C118" s="605" t="s">
        <v>1127</v>
      </c>
      <c r="D118" s="458" t="s">
        <v>1128</v>
      </c>
      <c r="E118" s="746">
        <v>812</v>
      </c>
    </row>
    <row r="119" spans="1:5" x14ac:dyDescent="0.3">
      <c r="A119" s="605" t="s">
        <v>979</v>
      </c>
      <c r="B119" s="605" t="s">
        <v>224</v>
      </c>
      <c r="C119" s="605" t="s">
        <v>1132</v>
      </c>
      <c r="D119" s="458" t="s">
        <v>1133</v>
      </c>
      <c r="E119" s="746">
        <v>739</v>
      </c>
    </row>
    <row r="120" spans="1:5" x14ac:dyDescent="0.3">
      <c r="A120" s="605" t="s">
        <v>979</v>
      </c>
      <c r="B120" s="605" t="s">
        <v>224</v>
      </c>
      <c r="C120" s="605" t="s">
        <v>1135</v>
      </c>
      <c r="D120" s="458" t="s">
        <v>1136</v>
      </c>
      <c r="E120" s="746">
        <v>837</v>
      </c>
    </row>
    <row r="121" spans="1:5" x14ac:dyDescent="0.3">
      <c r="A121" s="605" t="s">
        <v>979</v>
      </c>
      <c r="B121" s="605" t="s">
        <v>224</v>
      </c>
      <c r="C121" s="605" t="s">
        <v>1139</v>
      </c>
      <c r="D121" s="458" t="s">
        <v>1140</v>
      </c>
      <c r="E121" s="746">
        <v>570</v>
      </c>
    </row>
    <row r="122" spans="1:5" x14ac:dyDescent="0.3">
      <c r="A122" s="605" t="s">
        <v>979</v>
      </c>
      <c r="B122" s="605" t="s">
        <v>224</v>
      </c>
      <c r="C122" s="605" t="s">
        <v>1142</v>
      </c>
      <c r="D122" s="458" t="s">
        <v>1143</v>
      </c>
      <c r="E122" s="746">
        <v>186</v>
      </c>
    </row>
    <row r="123" spans="1:5" x14ac:dyDescent="0.3">
      <c r="A123" s="605" t="s">
        <v>979</v>
      </c>
      <c r="B123" s="605" t="s">
        <v>224</v>
      </c>
      <c r="C123" s="605" t="s">
        <v>1145</v>
      </c>
      <c r="D123" s="458" t="s">
        <v>1146</v>
      </c>
      <c r="E123" s="746">
        <v>1239</v>
      </c>
    </row>
    <row r="124" spans="1:5" x14ac:dyDescent="0.3">
      <c r="A124" s="605" t="s">
        <v>979</v>
      </c>
      <c r="B124" s="605" t="s">
        <v>224</v>
      </c>
      <c r="C124" s="605" t="s">
        <v>1149</v>
      </c>
      <c r="D124" s="458" t="s">
        <v>1150</v>
      </c>
      <c r="E124" s="746">
        <v>439</v>
      </c>
    </row>
    <row r="125" spans="1:5" x14ac:dyDescent="0.3">
      <c r="A125" s="605" t="s">
        <v>979</v>
      </c>
      <c r="B125" s="605" t="s">
        <v>224</v>
      </c>
      <c r="C125" s="605" t="s">
        <v>1152</v>
      </c>
      <c r="D125" s="458" t="s">
        <v>1153</v>
      </c>
      <c r="E125" s="746">
        <v>830</v>
      </c>
    </row>
    <row r="126" spans="1:5" x14ac:dyDescent="0.3">
      <c r="A126" s="605" t="s">
        <v>979</v>
      </c>
      <c r="B126" s="605" t="s">
        <v>224</v>
      </c>
      <c r="C126" s="605" t="s">
        <v>1155</v>
      </c>
      <c r="D126" s="458" t="s">
        <v>1156</v>
      </c>
      <c r="E126" s="746">
        <v>0</v>
      </c>
    </row>
    <row r="127" spans="1:5" x14ac:dyDescent="0.3">
      <c r="A127" s="605" t="s">
        <v>979</v>
      </c>
      <c r="B127" s="605" t="s">
        <v>224</v>
      </c>
      <c r="C127" s="605" t="s">
        <v>1160</v>
      </c>
      <c r="D127" s="458" t="s">
        <v>1161</v>
      </c>
      <c r="E127" s="746">
        <v>7874</v>
      </c>
    </row>
    <row r="128" spans="1:5" x14ac:dyDescent="0.3">
      <c r="A128" s="605" t="s">
        <v>979</v>
      </c>
      <c r="B128" s="605" t="s">
        <v>224</v>
      </c>
      <c r="C128" s="605" t="s">
        <v>1173</v>
      </c>
      <c r="D128" s="458" t="s">
        <v>1174</v>
      </c>
      <c r="E128" s="746">
        <v>1623</v>
      </c>
    </row>
    <row r="129" spans="1:5" x14ac:dyDescent="0.3">
      <c r="A129" s="605" t="s">
        <v>979</v>
      </c>
      <c r="B129" s="605" t="s">
        <v>224</v>
      </c>
      <c r="C129" s="605" t="s">
        <v>1177</v>
      </c>
      <c r="D129" s="458" t="s">
        <v>1178</v>
      </c>
      <c r="E129" s="746">
        <v>0</v>
      </c>
    </row>
    <row r="130" spans="1:5" ht="15" thickBot="1" x14ac:dyDescent="0.35">
      <c r="A130" s="747" t="s">
        <v>979</v>
      </c>
      <c r="B130" s="747" t="s">
        <v>224</v>
      </c>
      <c r="C130" s="747" t="s">
        <v>1180</v>
      </c>
      <c r="D130" s="748" t="s">
        <v>1181</v>
      </c>
      <c r="E130" s="749">
        <v>0</v>
      </c>
    </row>
    <row r="131" spans="1:5" ht="15" thickBot="1" x14ac:dyDescent="0.35">
      <c r="A131" s="753" t="s">
        <v>1639</v>
      </c>
      <c r="B131" s="754" t="s">
        <v>1602</v>
      </c>
      <c r="C131" s="754"/>
      <c r="D131" s="755"/>
      <c r="E131" s="756">
        <v>179728</v>
      </c>
    </row>
    <row r="132" spans="1:5" x14ac:dyDescent="0.3">
      <c r="A132" s="750" t="s">
        <v>1184</v>
      </c>
      <c r="B132" s="750" t="s">
        <v>41</v>
      </c>
      <c r="C132" s="750" t="s">
        <v>1185</v>
      </c>
      <c r="D132" s="751" t="s">
        <v>1186</v>
      </c>
      <c r="E132" s="752">
        <v>7253</v>
      </c>
    </row>
    <row r="133" spans="1:5" x14ac:dyDescent="0.3">
      <c r="A133" s="605" t="s">
        <v>1184</v>
      </c>
      <c r="B133" s="605" t="s">
        <v>77</v>
      </c>
      <c r="C133" s="605" t="s">
        <v>1224</v>
      </c>
      <c r="D133" s="458" t="s">
        <v>1225</v>
      </c>
      <c r="E133" s="746">
        <v>150205</v>
      </c>
    </row>
    <row r="134" spans="1:5" x14ac:dyDescent="0.3">
      <c r="A134" s="605" t="s">
        <v>1184</v>
      </c>
      <c r="B134" s="605" t="s">
        <v>175</v>
      </c>
      <c r="C134" s="605" t="s">
        <v>1313</v>
      </c>
      <c r="D134" s="458" t="s">
        <v>1314</v>
      </c>
      <c r="E134" s="746">
        <v>621</v>
      </c>
    </row>
    <row r="135" spans="1:5" x14ac:dyDescent="0.3">
      <c r="A135" s="605" t="s">
        <v>1184</v>
      </c>
      <c r="B135" s="605" t="s">
        <v>175</v>
      </c>
      <c r="C135" s="605" t="s">
        <v>1317</v>
      </c>
      <c r="D135" s="458" t="s">
        <v>1318</v>
      </c>
      <c r="E135" s="746">
        <v>659</v>
      </c>
    </row>
    <row r="136" spans="1:5" x14ac:dyDescent="0.3">
      <c r="A136" s="605" t="s">
        <v>1184</v>
      </c>
      <c r="B136" s="605" t="s">
        <v>179</v>
      </c>
      <c r="C136" s="605" t="s">
        <v>1321</v>
      </c>
      <c r="D136" s="458" t="s">
        <v>1322</v>
      </c>
      <c r="E136" s="746">
        <v>17705</v>
      </c>
    </row>
    <row r="137" spans="1:5" x14ac:dyDescent="0.3">
      <c r="A137" s="605" t="s">
        <v>1184</v>
      </c>
      <c r="B137" s="605" t="s">
        <v>179</v>
      </c>
      <c r="C137" s="605" t="s">
        <v>1344</v>
      </c>
      <c r="D137" s="458" t="s">
        <v>1345</v>
      </c>
      <c r="E137" s="746">
        <v>1798</v>
      </c>
    </row>
    <row r="138" spans="1:5" x14ac:dyDescent="0.3">
      <c r="A138" s="605" t="s">
        <v>1184</v>
      </c>
      <c r="B138" s="605" t="s">
        <v>179</v>
      </c>
      <c r="C138" s="605" t="s">
        <v>1350</v>
      </c>
      <c r="D138" s="458" t="s">
        <v>1351</v>
      </c>
      <c r="E138" s="746">
        <v>8214</v>
      </c>
    </row>
    <row r="139" spans="1:5" x14ac:dyDescent="0.3">
      <c r="A139" s="605" t="s">
        <v>1184</v>
      </c>
      <c r="B139" s="605" t="s">
        <v>179</v>
      </c>
      <c r="C139" s="605" t="s">
        <v>1361</v>
      </c>
      <c r="D139" s="458" t="s">
        <v>1362</v>
      </c>
      <c r="E139" s="746">
        <v>2925</v>
      </c>
    </row>
    <row r="140" spans="1:5" x14ac:dyDescent="0.3">
      <c r="A140" s="605" t="s">
        <v>1184</v>
      </c>
      <c r="B140" s="605" t="s">
        <v>224</v>
      </c>
      <c r="C140" s="605" t="s">
        <v>1365</v>
      </c>
      <c r="D140" s="458" t="s">
        <v>1366</v>
      </c>
      <c r="E140" s="746">
        <v>0</v>
      </c>
    </row>
    <row r="141" spans="1:5" x14ac:dyDescent="0.3">
      <c r="A141" s="605" t="s">
        <v>1184</v>
      </c>
      <c r="B141" s="605" t="s">
        <v>224</v>
      </c>
      <c r="C141" s="605" t="s">
        <v>1368</v>
      </c>
      <c r="D141" s="458" t="s">
        <v>1369</v>
      </c>
      <c r="E141" s="746">
        <v>1237</v>
      </c>
    </row>
    <row r="142" spans="1:5" x14ac:dyDescent="0.3">
      <c r="A142" s="605" t="s">
        <v>1184</v>
      </c>
      <c r="B142" s="605" t="s">
        <v>224</v>
      </c>
      <c r="C142" s="605" t="s">
        <v>1372</v>
      </c>
      <c r="D142" s="458" t="s">
        <v>1373</v>
      </c>
      <c r="E142" s="746">
        <v>0</v>
      </c>
    </row>
    <row r="143" spans="1:5" x14ac:dyDescent="0.3">
      <c r="A143" s="605" t="s">
        <v>1184</v>
      </c>
      <c r="B143" s="605" t="s">
        <v>224</v>
      </c>
      <c r="C143" s="605" t="s">
        <v>1375</v>
      </c>
      <c r="D143" s="458" t="s">
        <v>1376</v>
      </c>
      <c r="E143" s="746">
        <v>0</v>
      </c>
    </row>
    <row r="144" spans="1:5" x14ac:dyDescent="0.3">
      <c r="A144" s="605" t="s">
        <v>1184</v>
      </c>
      <c r="B144" s="605" t="s">
        <v>224</v>
      </c>
      <c r="C144" s="605" t="s">
        <v>1377</v>
      </c>
      <c r="D144" s="458" t="s">
        <v>1378</v>
      </c>
      <c r="E144" s="746">
        <v>785</v>
      </c>
    </row>
    <row r="145" spans="1:5" x14ac:dyDescent="0.3">
      <c r="A145" s="605" t="s">
        <v>1184</v>
      </c>
      <c r="B145" s="605" t="s">
        <v>224</v>
      </c>
      <c r="C145" s="605" t="s">
        <v>1380</v>
      </c>
      <c r="D145" s="458" t="s">
        <v>1381</v>
      </c>
      <c r="E145" s="746">
        <v>1624</v>
      </c>
    </row>
    <row r="146" spans="1:5" x14ac:dyDescent="0.3">
      <c r="A146" s="605" t="s">
        <v>1184</v>
      </c>
      <c r="B146" s="605" t="s">
        <v>224</v>
      </c>
      <c r="C146" s="605" t="s">
        <v>1383</v>
      </c>
      <c r="D146" s="458" t="s">
        <v>1384</v>
      </c>
      <c r="E146" s="746">
        <v>1968</v>
      </c>
    </row>
    <row r="147" spans="1:5" x14ac:dyDescent="0.3">
      <c r="A147" s="605" t="s">
        <v>1184</v>
      </c>
      <c r="B147" s="605" t="s">
        <v>224</v>
      </c>
      <c r="C147" s="605" t="s">
        <v>1386</v>
      </c>
      <c r="D147" s="458" t="s">
        <v>1387</v>
      </c>
      <c r="E147" s="746">
        <v>847</v>
      </c>
    </row>
    <row r="148" spans="1:5" x14ac:dyDescent="0.3">
      <c r="A148" s="605" t="s">
        <v>1184</v>
      </c>
      <c r="B148" s="605" t="s">
        <v>224</v>
      </c>
      <c r="C148" s="605" t="s">
        <v>1390</v>
      </c>
      <c r="D148" s="458" t="s">
        <v>1391</v>
      </c>
      <c r="E148" s="746">
        <v>3266</v>
      </c>
    </row>
    <row r="149" spans="1:5" x14ac:dyDescent="0.3">
      <c r="A149" s="605" t="s">
        <v>1184</v>
      </c>
      <c r="B149" s="605" t="s">
        <v>224</v>
      </c>
      <c r="C149" s="605" t="s">
        <v>1400</v>
      </c>
      <c r="D149" s="458" t="s">
        <v>1401</v>
      </c>
      <c r="E149" s="746">
        <v>2536</v>
      </c>
    </row>
    <row r="150" spans="1:5" ht="15" thickBot="1" x14ac:dyDescent="0.35">
      <c r="A150" s="747" t="s">
        <v>1184</v>
      </c>
      <c r="B150" s="747" t="s">
        <v>224</v>
      </c>
      <c r="C150" s="747" t="s">
        <v>1404</v>
      </c>
      <c r="D150" s="748" t="s">
        <v>1405</v>
      </c>
      <c r="E150" s="749">
        <v>0</v>
      </c>
    </row>
    <row r="151" spans="1:5" ht="15" thickBot="1" x14ac:dyDescent="0.35">
      <c r="A151" s="753" t="s">
        <v>1640</v>
      </c>
      <c r="B151" s="754" t="s">
        <v>1602</v>
      </c>
      <c r="C151" s="754"/>
      <c r="D151" s="755"/>
      <c r="E151" s="756">
        <v>201643</v>
      </c>
    </row>
    <row r="152" spans="1:5" x14ac:dyDescent="0.3">
      <c r="A152" s="750" t="s">
        <v>1408</v>
      </c>
      <c r="B152" s="750" t="s">
        <v>41</v>
      </c>
      <c r="C152" s="750" t="s">
        <v>1409</v>
      </c>
      <c r="D152" s="751" t="s">
        <v>1410</v>
      </c>
      <c r="E152" s="752">
        <v>11942</v>
      </c>
    </row>
    <row r="153" spans="1:5" x14ac:dyDescent="0.3">
      <c r="A153" s="605" t="s">
        <v>1408</v>
      </c>
      <c r="B153" s="605" t="s">
        <v>77</v>
      </c>
      <c r="C153" s="605" t="s">
        <v>1447</v>
      </c>
      <c r="D153" s="458" t="s">
        <v>1448</v>
      </c>
      <c r="E153" s="746">
        <v>167734</v>
      </c>
    </row>
    <row r="154" spans="1:5" x14ac:dyDescent="0.3">
      <c r="A154" s="605" t="s">
        <v>1408</v>
      </c>
      <c r="B154" s="605" t="s">
        <v>179</v>
      </c>
      <c r="C154" s="605" t="s">
        <v>1531</v>
      </c>
      <c r="D154" s="458" t="s">
        <v>1532</v>
      </c>
      <c r="E154" s="746">
        <v>19306</v>
      </c>
    </row>
    <row r="155" spans="1:5" x14ac:dyDescent="0.3">
      <c r="A155" s="605" t="s">
        <v>1408</v>
      </c>
      <c r="B155" s="605" t="s">
        <v>179</v>
      </c>
      <c r="C155" s="605" t="s">
        <v>1547</v>
      </c>
      <c r="D155" s="458" t="s">
        <v>1548</v>
      </c>
      <c r="E155" s="746">
        <v>6813</v>
      </c>
    </row>
    <row r="156" spans="1:5" x14ac:dyDescent="0.3">
      <c r="A156" s="605" t="s">
        <v>1408</v>
      </c>
      <c r="B156" s="605" t="s">
        <v>179</v>
      </c>
      <c r="C156" s="605" t="s">
        <v>1551</v>
      </c>
      <c r="D156" s="458" t="s">
        <v>1552</v>
      </c>
      <c r="E156" s="746">
        <v>1009</v>
      </c>
    </row>
    <row r="157" spans="1:5" x14ac:dyDescent="0.3">
      <c r="A157" s="605" t="s">
        <v>1408</v>
      </c>
      <c r="B157" s="605" t="s">
        <v>179</v>
      </c>
      <c r="C157" s="605" t="s">
        <v>1536</v>
      </c>
      <c r="D157" s="458" t="s">
        <v>1537</v>
      </c>
      <c r="E157" s="746">
        <v>992</v>
      </c>
    </row>
    <row r="158" spans="1:5" x14ac:dyDescent="0.3">
      <c r="A158" s="605" t="s">
        <v>1408</v>
      </c>
      <c r="B158" s="605" t="s">
        <v>224</v>
      </c>
      <c r="C158" s="605" t="s">
        <v>1588</v>
      </c>
      <c r="D158" s="458" t="s">
        <v>1589</v>
      </c>
      <c r="E158" s="746">
        <v>2776</v>
      </c>
    </row>
    <row r="159" spans="1:5" x14ac:dyDescent="0.3">
      <c r="A159" s="605" t="s">
        <v>1408</v>
      </c>
      <c r="B159" s="605" t="s">
        <v>224</v>
      </c>
      <c r="C159" s="605" t="s">
        <v>1570</v>
      </c>
      <c r="D159" s="458" t="s">
        <v>1571</v>
      </c>
      <c r="E159" s="746">
        <v>796</v>
      </c>
    </row>
    <row r="160" spans="1:5" x14ac:dyDescent="0.3">
      <c r="A160" s="605" t="s">
        <v>1408</v>
      </c>
      <c r="B160" s="605" t="s">
        <v>224</v>
      </c>
      <c r="C160" s="605" t="s">
        <v>1591</v>
      </c>
      <c r="D160" s="458" t="s">
        <v>1592</v>
      </c>
      <c r="E160" s="746">
        <v>1706</v>
      </c>
    </row>
    <row r="161" spans="1:5" x14ac:dyDescent="0.3">
      <c r="A161" s="605" t="s">
        <v>1408</v>
      </c>
      <c r="B161" s="605" t="s">
        <v>224</v>
      </c>
      <c r="C161" s="605" t="s">
        <v>1567</v>
      </c>
      <c r="D161" s="458" t="s">
        <v>1568</v>
      </c>
      <c r="E161" s="746">
        <v>374</v>
      </c>
    </row>
    <row r="162" spans="1:5" x14ac:dyDescent="0.3">
      <c r="A162" s="605" t="s">
        <v>1408</v>
      </c>
      <c r="B162" s="605" t="s">
        <v>224</v>
      </c>
      <c r="C162" s="605" t="s">
        <v>1584</v>
      </c>
      <c r="D162" s="458" t="s">
        <v>1585</v>
      </c>
      <c r="E162" s="746">
        <v>163</v>
      </c>
    </row>
    <row r="163" spans="1:5" x14ac:dyDescent="0.3">
      <c r="A163" s="605" t="s">
        <v>1408</v>
      </c>
      <c r="B163" s="605" t="s">
        <v>224</v>
      </c>
      <c r="C163" s="605" t="s">
        <v>1594</v>
      </c>
      <c r="D163" s="458" t="s">
        <v>1595</v>
      </c>
      <c r="E163" s="746">
        <v>71</v>
      </c>
    </row>
    <row r="164" spans="1:5" x14ac:dyDescent="0.3">
      <c r="A164" s="605" t="s">
        <v>1408</v>
      </c>
      <c r="B164" s="605" t="s">
        <v>224</v>
      </c>
      <c r="C164" s="605" t="s">
        <v>1577</v>
      </c>
      <c r="D164" s="458" t="s">
        <v>1578</v>
      </c>
      <c r="E164" s="746">
        <v>2623</v>
      </c>
    </row>
    <row r="165" spans="1:5" x14ac:dyDescent="0.3">
      <c r="A165" s="605" t="s">
        <v>1408</v>
      </c>
      <c r="B165" s="605" t="s">
        <v>224</v>
      </c>
      <c r="C165" s="605" t="s">
        <v>1581</v>
      </c>
      <c r="D165" s="458" t="s">
        <v>1582</v>
      </c>
      <c r="E165" s="746">
        <v>1935</v>
      </c>
    </row>
    <row r="166" spans="1:5" x14ac:dyDescent="0.3">
      <c r="A166" s="605" t="s">
        <v>1408</v>
      </c>
      <c r="B166" s="605" t="s">
        <v>224</v>
      </c>
      <c r="C166" s="605" t="s">
        <v>1574</v>
      </c>
      <c r="D166" s="458" t="s">
        <v>1575</v>
      </c>
      <c r="E166" s="746">
        <v>310</v>
      </c>
    </row>
    <row r="167" spans="1:5" ht="15" thickBot="1" x14ac:dyDescent="0.35">
      <c r="A167" s="747" t="s">
        <v>1408</v>
      </c>
      <c r="B167" s="747" t="s">
        <v>224</v>
      </c>
      <c r="C167" s="747" t="s">
        <v>1598</v>
      </c>
      <c r="D167" s="748" t="s">
        <v>1599</v>
      </c>
      <c r="E167" s="749">
        <v>2396</v>
      </c>
    </row>
    <row r="168" spans="1:5" ht="15" thickBot="1" x14ac:dyDescent="0.35">
      <c r="A168" s="753" t="s">
        <v>1633</v>
      </c>
      <c r="B168" s="754" t="s">
        <v>1602</v>
      </c>
      <c r="C168" s="754"/>
      <c r="D168" s="755"/>
      <c r="E168" s="756">
        <v>220946</v>
      </c>
    </row>
    <row r="169" spans="1:5" ht="15" thickBot="1" x14ac:dyDescent="0.35">
      <c r="A169" s="757" t="s">
        <v>1632</v>
      </c>
      <c r="B169" s="758"/>
      <c r="C169" s="758"/>
      <c r="D169" s="709"/>
      <c r="E169" s="759">
        <v>1478539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skoly_riedne.sk.ob.2024</vt:lpstr>
      <vt:lpstr>NIVAM_skoly_riadne.sk.ob.</vt:lpstr>
      <vt:lpstr>skoly_mimor.sk.ob.2024</vt:lpstr>
      <vt:lpstr>NIVAM_skoly_mimoriad.sk.ob.</vt:lpstr>
      <vt:lpstr>SUMAR_zriad.2024</vt:lpstr>
      <vt:lpstr>NIVAM_skoly_mimoriad.sk.ob.!Oblasť_tlače</vt:lpstr>
      <vt:lpstr>NIVAM_skoly_riadne.sk.ob.!Oblasť_tlače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Gejdošová Michaela</cp:lastModifiedBy>
  <dcterms:created xsi:type="dcterms:W3CDTF">2024-07-10T08:11:03Z</dcterms:created>
  <dcterms:modified xsi:type="dcterms:W3CDTF">2025-01-08T07:33:04Z</dcterms:modified>
</cp:coreProperties>
</file>