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a.lompartova\Documents\LOMPARTOVA 2024\Tab na WEB\Hav 2024 4Q\"/>
    </mc:Choice>
  </mc:AlternateContent>
  <xr:revisionPtr revIDLastSave="0" documentId="13_ncr:1_{A6334662-502B-4E0A-B4F9-BCF8B341CE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V HIM" sheetId="4" r:id="rId1"/>
    <sheet name="KV rek. a modern." sheetId="3" r:id="rId2"/>
  </sheets>
  <definedNames>
    <definedName name="_xlnm._FilterDatabase" localSheetId="0" hidden="1">'KV HIM'!$A$4:$H$139</definedName>
    <definedName name="_xlnm._FilterDatabase" localSheetId="1" hidden="1">'KV rek. a modern.'!$A$4:$H$70</definedName>
    <definedName name="_xlnm.Print_Titles" localSheetId="0">'KV HIM'!$4:$4</definedName>
    <definedName name="_xlnm.Print_Titles" localSheetId="1">'KV rek. a modern.'!$4:$4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9" i="4" l="1"/>
  <c r="F96" i="4"/>
  <c r="F95" i="4"/>
  <c r="F94" i="4"/>
  <c r="F93" i="4"/>
  <c r="F92" i="4"/>
  <c r="F75" i="4"/>
  <c r="F74" i="4"/>
  <c r="F71" i="4"/>
  <c r="F70" i="4"/>
  <c r="F69" i="4"/>
  <c r="F89" i="4"/>
  <c r="F65" i="4"/>
  <c r="F64" i="4"/>
  <c r="F63" i="4"/>
  <c r="F61" i="4"/>
  <c r="F66" i="4"/>
  <c r="F52" i="4"/>
  <c r="F51" i="4"/>
  <c r="F53" i="4"/>
  <c r="F42" i="4"/>
  <c r="F13" i="4"/>
  <c r="F12" i="4"/>
  <c r="F11" i="4"/>
  <c r="F64" i="3"/>
  <c r="F62" i="3"/>
  <c r="F59" i="3"/>
  <c r="F58" i="3"/>
  <c r="F63" i="3"/>
  <c r="F54" i="3"/>
  <c r="F50" i="3"/>
  <c r="F47" i="3"/>
  <c r="F46" i="3"/>
  <c r="F45" i="3"/>
  <c r="F35" i="3"/>
  <c r="F70" i="3" l="1"/>
  <c r="F112" i="4"/>
  <c r="F118" i="4"/>
  <c r="F117" i="4"/>
</calcChain>
</file>

<file path=xl/sharedStrings.xml><?xml version="1.0" encoding="utf-8"?>
<sst xmlns="http://schemas.openxmlformats.org/spreadsheetml/2006/main" count="1417" uniqueCount="389">
  <si>
    <t>Kraj sídla zriaď.</t>
  </si>
  <si>
    <t>Zriaďovateľ</t>
  </si>
  <si>
    <t>Škola</t>
  </si>
  <si>
    <t>Ulica</t>
  </si>
  <si>
    <t>Obec</t>
  </si>
  <si>
    <t>Dôvod</t>
  </si>
  <si>
    <t>Kvartál</t>
  </si>
  <si>
    <t>Výstavba, prístavba, rekonštrukcie a modernizácie spolu</t>
  </si>
  <si>
    <t>Nákup hmotného investičného majetku spolu</t>
  </si>
  <si>
    <t>BA</t>
  </si>
  <si>
    <t>Výška pridelených finančných prostriedkov v €</t>
  </si>
  <si>
    <t>Regionálny úrad školskej správy v Bratislave</t>
  </si>
  <si>
    <t>Centrum poradenstva a prevencie</t>
  </si>
  <si>
    <t>Spojená škola internátna</t>
  </si>
  <si>
    <t>1Q</t>
  </si>
  <si>
    <t>TV</t>
  </si>
  <si>
    <t>TC</t>
  </si>
  <si>
    <t>NR</t>
  </si>
  <si>
    <t>ZA</t>
  </si>
  <si>
    <t>BB</t>
  </si>
  <si>
    <t>PO</t>
  </si>
  <si>
    <t>Regionálny úrad školskej správy v Trnave</t>
  </si>
  <si>
    <t>Regionálny úrad školskej správy v Trenčíne</t>
  </si>
  <si>
    <t>Regionálny úrad školskej správy v Nitre</t>
  </si>
  <si>
    <t>Regionálny úrad školskej správy v Žiline</t>
  </si>
  <si>
    <t>Regionálny úrad školskej správy v Banskej Bystrici</t>
  </si>
  <si>
    <t>Regionálny úrad školskej správy v Prešove</t>
  </si>
  <si>
    <t>Diagnostické centrum</t>
  </si>
  <si>
    <t>Slovinská 1</t>
  </si>
  <si>
    <t>Bratislava-Ružinov</t>
  </si>
  <si>
    <t>Nákup investičného majetku - škrabka zemiakov</t>
  </si>
  <si>
    <t>Nákup investičného majetku - konvektomat</t>
  </si>
  <si>
    <t>Reedukačné centrum</t>
  </si>
  <si>
    <t>Sološnica 3</t>
  </si>
  <si>
    <t>Sološnica</t>
  </si>
  <si>
    <t xml:space="preserve">Nákup nerezovej policovej zostavy do kuchyne </t>
  </si>
  <si>
    <t>Nákup konvektomatu</t>
  </si>
  <si>
    <t>Nákup tovaru- Digestor kondenzačný</t>
  </si>
  <si>
    <t>Nákup tovaru - Stroj umývací</t>
  </si>
  <si>
    <t>Nákup tovaru - Vozík výdajný</t>
  </si>
  <si>
    <t>Nákup tovaru - Stôl chladiaci</t>
  </si>
  <si>
    <t>Nákup tovaru Robot univerzálny</t>
  </si>
  <si>
    <t>Veľké Leváre 1106</t>
  </si>
  <si>
    <t>Veľké Leváre</t>
  </si>
  <si>
    <t>Nákup osobného automobilu</t>
  </si>
  <si>
    <t>Nákup osobného automobilu-Octavia</t>
  </si>
  <si>
    <t>Fraštácka 4</t>
  </si>
  <si>
    <t>Hlohovec</t>
  </si>
  <si>
    <t>Nákup referenčného motorového vozidla</t>
  </si>
  <si>
    <t>Robotnícka 62</t>
  </si>
  <si>
    <t>Senica</t>
  </si>
  <si>
    <t>Nákup služobného motorového vozidla</t>
  </si>
  <si>
    <t>M.Sch. Trnavského 398/2</t>
  </si>
  <si>
    <t>Trnava</t>
  </si>
  <si>
    <t>Bakalárska 2</t>
  </si>
  <si>
    <t>Prievidza</t>
  </si>
  <si>
    <t>Februárová 153/3</t>
  </si>
  <si>
    <t>Partizánske</t>
  </si>
  <si>
    <t>J. A. Komenského 106/2</t>
  </si>
  <si>
    <t>Považská Bystrica</t>
  </si>
  <si>
    <t>Kukučínova 473</t>
  </si>
  <si>
    <t>Trenčín</t>
  </si>
  <si>
    <t>Špecializované centrum poradenstva a prevencie pre deti a žiakov s autizmom alebo ďalšími pervazívnymi vývinovými poruch</t>
  </si>
  <si>
    <t>Robotnícka 258</t>
  </si>
  <si>
    <t>M. R. Štefánika 517/23</t>
  </si>
  <si>
    <t>Myjava</t>
  </si>
  <si>
    <t>Ľudovíta Stárka 12</t>
  </si>
  <si>
    <t>Nákup elektrického sporáka do školskej jedálne</t>
  </si>
  <si>
    <t>Gymnázium</t>
  </si>
  <si>
    <t>Párovská 1</t>
  </si>
  <si>
    <t>Nitra</t>
  </si>
  <si>
    <t>Nákup osobného motorového vozidla</t>
  </si>
  <si>
    <t>Liečebno - výchovné sanatórium</t>
  </si>
  <si>
    <t>Mojmírovská 70</t>
  </si>
  <si>
    <t>Poľný Kesov</t>
  </si>
  <si>
    <t>Zabezpečenie vzduchotechniky do ŠK LVS</t>
  </si>
  <si>
    <t>Odborné učilište internátne</t>
  </si>
  <si>
    <t>Hviezdoslavova 68</t>
  </si>
  <si>
    <t>Nová Ves nad Žitavou</t>
  </si>
  <si>
    <t>Nákup kombinovaných sporákov - 2 kusy</t>
  </si>
  <si>
    <t>Nákup nerezovej kuchynskej linky do ŠK</t>
  </si>
  <si>
    <t>Nákup krájača zeleniny do ŠK</t>
  </si>
  <si>
    <t>Nákup škrabky zemiakov do ŠK</t>
  </si>
  <si>
    <t>Spojená škola</t>
  </si>
  <si>
    <t>F. Rákocziho 5</t>
  </si>
  <si>
    <t>Nové Zámky</t>
  </si>
  <si>
    <t>Nákup záhradného traktora na kosenie trávy - el. pr. Palárikovo</t>
  </si>
  <si>
    <t>Tovarnícka 1632</t>
  </si>
  <si>
    <t>Topoľčany</t>
  </si>
  <si>
    <t>Nákup šikmej schodiskovej plošiny</t>
  </si>
  <si>
    <t>Červeňova 42</t>
  </si>
  <si>
    <t>Nákup smažiacej elektrickej panvice</t>
  </si>
  <si>
    <t>Nákup kuchynského stroja - konvektomat</t>
  </si>
  <si>
    <t>J. Jančeka 32</t>
  </si>
  <si>
    <t>Ružomberok</t>
  </si>
  <si>
    <t>Práčka</t>
  </si>
  <si>
    <t>Bubnový sušič</t>
  </si>
  <si>
    <t>Mraznička</t>
  </si>
  <si>
    <t>Chladnička</t>
  </si>
  <si>
    <t>Konvektomat</t>
  </si>
  <si>
    <t>Multifunkčná panvica</t>
  </si>
  <si>
    <t>Umývačka riadu</t>
  </si>
  <si>
    <t>Gymnázium Jozefa Miloslava Hurbana</t>
  </si>
  <si>
    <t>17. novembra 1296</t>
  </si>
  <si>
    <t>Čadca</t>
  </si>
  <si>
    <t>Robot univerzálny s príslušenstvom</t>
  </si>
  <si>
    <t>Kombinovaný robot</t>
  </si>
  <si>
    <t>Sušička príborov</t>
  </si>
  <si>
    <t>Liečebno-výchovné sanatórium</t>
  </si>
  <si>
    <t>Ľubochnianska dolina 610/</t>
  </si>
  <si>
    <t>Ľubochňa</t>
  </si>
  <si>
    <t>Janka Alexyho 1942</t>
  </si>
  <si>
    <t>Liptovský Mikuláš</t>
  </si>
  <si>
    <t>Dvojdverová chladnička</t>
  </si>
  <si>
    <t>Škrabka na zemiaky</t>
  </si>
  <si>
    <t>Univerzálny robot</t>
  </si>
  <si>
    <t>Jána Vojtaššáka 13</t>
  </si>
  <si>
    <t>Žilina</t>
  </si>
  <si>
    <t>Plynový sporák s elektrickou rúrou</t>
  </si>
  <si>
    <t>Elektrická panvica</t>
  </si>
  <si>
    <t>Plynový varný kotol</t>
  </si>
  <si>
    <t>Elektrický krájač</t>
  </si>
  <si>
    <t>Mičurova 364/1</t>
  </si>
  <si>
    <t>Bytča</t>
  </si>
  <si>
    <t>M. Urbana 160/45</t>
  </si>
  <si>
    <t>Námestovo</t>
  </si>
  <si>
    <t xml:space="preserve">Kotol plynový </t>
  </si>
  <si>
    <t>Sporák plynový 6-horákový</t>
  </si>
  <si>
    <t xml:space="preserve">Mlynček na mäso </t>
  </si>
  <si>
    <t>Kuter stolový RE-3000</t>
  </si>
  <si>
    <t>Špeciálna základná škola s materskou školou internátna</t>
  </si>
  <si>
    <t>Kúpeľná 97</t>
  </si>
  <si>
    <t>Liptovský Ján</t>
  </si>
  <si>
    <t>Výdajný ohrevný pult</t>
  </si>
  <si>
    <t>Kombinovaný sporák</t>
  </si>
  <si>
    <t>Základná škola internátna pre žiakov s narušenou komunikačnou schopnosťou</t>
  </si>
  <si>
    <t>Jamník 42</t>
  </si>
  <si>
    <t>Jamník</t>
  </si>
  <si>
    <t>Elektrický sporák</t>
  </si>
  <si>
    <t>Mládežnícka 34</t>
  </si>
  <si>
    <t>Banská Bystrica</t>
  </si>
  <si>
    <t xml:space="preserve">Nákup zvislej zdvíhacej plošiny </t>
  </si>
  <si>
    <t>Nábrežie Dukelských hrdin</t>
  </si>
  <si>
    <t>Brezno</t>
  </si>
  <si>
    <t>Dolná 249/6</t>
  </si>
  <si>
    <t>Žarnovica</t>
  </si>
  <si>
    <t>Martina Rázusa 25</t>
  </si>
  <si>
    <t>Lučenec</t>
  </si>
  <si>
    <t>Nákup motorového vozidla</t>
  </si>
  <si>
    <t>Odborné učilište internátne Viliama Gaňu</t>
  </si>
  <si>
    <t>Moskovská 17</t>
  </si>
  <si>
    <t>Špeciálna základná škola</t>
  </si>
  <si>
    <t>Hutníkov 302</t>
  </si>
  <si>
    <t>Žiar nad Hronom</t>
  </si>
  <si>
    <t>Nákup kuchynského zariadenia do ŠJ - Smažiaca panvica 2ks</t>
  </si>
  <si>
    <t>Špeciálna základná škola internátna Bentlakásos Speciális Alapiskola</t>
  </si>
  <si>
    <t>Viničná 12</t>
  </si>
  <si>
    <t>Fiľakovo</t>
  </si>
  <si>
    <t>Bernolákova 92</t>
  </si>
  <si>
    <t>Vranov nad Topľou</t>
  </si>
  <si>
    <t>Kúpa klimatizácie</t>
  </si>
  <si>
    <t>SNP 514/15</t>
  </si>
  <si>
    <t>Sabinov</t>
  </si>
  <si>
    <t>Psychodiagnostické testy ADOS-2</t>
  </si>
  <si>
    <t>J. Curie 3760/2</t>
  </si>
  <si>
    <t>Poprad</t>
  </si>
  <si>
    <t>Počítačová sieť LAN</t>
  </si>
  <si>
    <t>Šrobárova 20</t>
  </si>
  <si>
    <t>Kúpa 9 miestneho automobilu</t>
  </si>
  <si>
    <t>Budovateľská 1309</t>
  </si>
  <si>
    <t>Interaktívny dotykový monitor</t>
  </si>
  <si>
    <t>Pod papierňou 2671</t>
  </si>
  <si>
    <t>Bardejov</t>
  </si>
  <si>
    <t>Videovrátnik</t>
  </si>
  <si>
    <t>Palárikova 1602/1</t>
  </si>
  <si>
    <t>Snina</t>
  </si>
  <si>
    <t>Nám. Štefana Kluberta 2</t>
  </si>
  <si>
    <t>Levoča</t>
  </si>
  <si>
    <t>M. R. Štefánika 140</t>
  </si>
  <si>
    <t>Nákup varného kotla do ŠJ</t>
  </si>
  <si>
    <t>Nákup plynového šporáku</t>
  </si>
  <si>
    <t>Komenského 3</t>
  </si>
  <si>
    <t>Humenné</t>
  </si>
  <si>
    <t>Nákup profesionálne sušičky bielizne</t>
  </si>
  <si>
    <t>Nákup profesionálnej práčky</t>
  </si>
  <si>
    <t>Nákup výdajného stola s ohrevom</t>
  </si>
  <si>
    <t>Nám. Štefana Kluberta 1</t>
  </si>
  <si>
    <t>Nákup elektrickej panvice</t>
  </si>
  <si>
    <t>Osobný automobil</t>
  </si>
  <si>
    <t>Spojená škola Pavla Sabadoša internátna</t>
  </si>
  <si>
    <t>Duklianska 2</t>
  </si>
  <si>
    <t>Prešov</t>
  </si>
  <si>
    <t>KE</t>
  </si>
  <si>
    <t>Regionálny úrad školskej správy v Košiciach</t>
  </si>
  <si>
    <t>Karpatská 8</t>
  </si>
  <si>
    <t>Košice-Staré Mesto</t>
  </si>
  <si>
    <t>nákup trezora</t>
  </si>
  <si>
    <t>Gymnázium Milana Rastislava Štefánika</t>
  </si>
  <si>
    <t>Nám. L. Novomeského 4</t>
  </si>
  <si>
    <t>nákup elektrickej trojrúrovej pece</t>
  </si>
  <si>
    <t>Tešedíkova 3</t>
  </si>
  <si>
    <t>Košice-Barca</t>
  </si>
  <si>
    <t>nákup osobného automobilu</t>
  </si>
  <si>
    <t>Školská 10</t>
  </si>
  <si>
    <t>Michalovce</t>
  </si>
  <si>
    <t>Športovcov 1461/17</t>
  </si>
  <si>
    <t>Púchov</t>
  </si>
  <si>
    <t>Rekonštrukcia budovy prvého poschodia ŠMŠ</t>
  </si>
  <si>
    <t>Rekonštrukcia čistenia odpadových vôd LVS Poľný Kesov</t>
  </si>
  <si>
    <t>Prílepská 6</t>
  </si>
  <si>
    <t>Zlaté Moravce</t>
  </si>
  <si>
    <t>Rekonštrukcia elektroinštalácie RC Zlaté Moravce</t>
  </si>
  <si>
    <t>Mierová 137</t>
  </si>
  <si>
    <t>Tornaľa</t>
  </si>
  <si>
    <t>Prestavba ubytovacích priestoroch v objekte RC</t>
  </si>
  <si>
    <t>Rekonštrukcia hygienických zariadení v objekte RC</t>
  </si>
  <si>
    <t>Prestavba práčovne v objekte RC</t>
  </si>
  <si>
    <t>Bankov 15</t>
  </si>
  <si>
    <t>Košice-Sever</t>
  </si>
  <si>
    <t>rekonštrukcia sociálnych zariadení - umyvárne, sprchy</t>
  </si>
  <si>
    <t>Školská 158</t>
  </si>
  <si>
    <t>Bačkov</t>
  </si>
  <si>
    <t>rekonštrukcia sociálnych zariadení</t>
  </si>
  <si>
    <t>rekonštrukcia strechy v budove internátu RC</t>
  </si>
  <si>
    <t>Biele Vody 267</t>
  </si>
  <si>
    <t>Mlynky</t>
  </si>
  <si>
    <t>vybudovanie ochrannej miestnosti</t>
  </si>
  <si>
    <t>rekonštrukcia sociálneho zariadenia</t>
  </si>
  <si>
    <t>rekonštrukcia a modernizácia - okenné žalúzie</t>
  </si>
  <si>
    <t>Liečebno výchovné sanatórium</t>
  </si>
  <si>
    <t>Špecializované centrum poradenstva a prevencie pre deti a žiakov s viacnásobným postihnutím</t>
  </si>
  <si>
    <t>Metodova 2</t>
  </si>
  <si>
    <t>Nákup tovaru - Kotol plynový BI-98G 2 ks</t>
  </si>
  <si>
    <t>Nákup tovaru - Panvica elektrická BR80-98ET/N - 2 ks</t>
  </si>
  <si>
    <t>Nákup tovaru - Panva elektrická BR120-912ET</t>
  </si>
  <si>
    <t>Čakany 7</t>
  </si>
  <si>
    <t>Čakany</t>
  </si>
  <si>
    <t>Nákup bubnovej sušičky</t>
  </si>
  <si>
    <t>Nákup veľkokapacitnej práčky</t>
  </si>
  <si>
    <t>Alžbetínske námestie 1194</t>
  </si>
  <si>
    <t>Dunajská Streda</t>
  </si>
  <si>
    <t>Nákup testu Leiter škála IQ od 3-75 rokov</t>
  </si>
  <si>
    <t>Hodská 2352/62</t>
  </si>
  <si>
    <t>Galanta</t>
  </si>
  <si>
    <t>Nákup diagnostických testov</t>
  </si>
  <si>
    <t>Nákup tlačiarne s kopírkou A3</t>
  </si>
  <si>
    <t>Palárikova 1/A</t>
  </si>
  <si>
    <t>Zámok 2275/9</t>
  </si>
  <si>
    <t>Nákup vodného kúpeľa</t>
  </si>
  <si>
    <t>Nákup plynového sporáku</t>
  </si>
  <si>
    <t>Gorkého ulica 90/4</t>
  </si>
  <si>
    <t>Okoč</t>
  </si>
  <si>
    <t>Brezová 1</t>
  </si>
  <si>
    <t>Nákup výťahu do školskej jedálne</t>
  </si>
  <si>
    <t>Čajkovského 50</t>
  </si>
  <si>
    <t>Nákup zariadenia do školskej kuchyne</t>
  </si>
  <si>
    <t>Čajkovského 55</t>
  </si>
  <si>
    <t>Nákup testovej batérie ADOS-2</t>
  </si>
  <si>
    <t>Lomonosovova 8</t>
  </si>
  <si>
    <t>Zdvíhacia plošina pre imobilných - dofinancovanie</t>
  </si>
  <si>
    <t>Kúpa 9 miestneho automobilu - dofinancovanie</t>
  </si>
  <si>
    <t>Nákup osobného motorového vozidla - dofinancovanie</t>
  </si>
  <si>
    <t>2Q</t>
  </si>
  <si>
    <t>Spojená škola internátna pre deti a žiakov so sluchovým postihnutím</t>
  </si>
  <si>
    <t>Stredná odborná škola dopravná</t>
  </si>
  <si>
    <t>Fedákova 3</t>
  </si>
  <si>
    <t>Bratislava-Dúbravka</t>
  </si>
  <si>
    <t>Rekonštrukcia budovy poradenského zariadenia</t>
  </si>
  <si>
    <t>Hálkova 54</t>
  </si>
  <si>
    <t>Bratislava-Nové Mesto</t>
  </si>
  <si>
    <t xml:space="preserve">Vybudovanie športoviska školy </t>
  </si>
  <si>
    <t>Hrdličkova 17</t>
  </si>
  <si>
    <t>Vybudovanie bezbariérovosti interiéru a exteriéru</t>
  </si>
  <si>
    <t>Vlastenecké nám. 1</t>
  </si>
  <si>
    <t>Bratislava-Petržalka</t>
  </si>
  <si>
    <t>Rozšírenie materskej školy</t>
  </si>
  <si>
    <t>Trstínska 2</t>
  </si>
  <si>
    <t>Bratislava-Záhorská Bystr</t>
  </si>
  <si>
    <t>Prestavba ochrannej miestnosti</t>
  </si>
  <si>
    <t>Rekonštrukcia izolačka</t>
  </si>
  <si>
    <t>Rekonštrukcia kuchynskej časti Diagnostického centra</t>
  </si>
  <si>
    <t>Celková rekonštrukcia práčovne v LVS Čakany</t>
  </si>
  <si>
    <t>Rekonštrukcia a modernizácia vstupných priestorov</t>
  </si>
  <si>
    <t>Gorkého 90/4</t>
  </si>
  <si>
    <t>Zateplenie fasády</t>
  </si>
  <si>
    <t>Rekonštrukcia a modernizácia dvorových fasád II.etapa - výmena okenných a dverných otvorov objektu CPP</t>
  </si>
  <si>
    <t>Hviezdoslavova 114/668</t>
  </si>
  <si>
    <t>Ladce</t>
  </si>
  <si>
    <t>Vybudovanie vodovodnej prípojky - projektová dokumentácia</t>
  </si>
  <si>
    <t>Továrenská 63/1</t>
  </si>
  <si>
    <t>Rekonštrukcia podkrovia</t>
  </si>
  <si>
    <t>Školská 66</t>
  </si>
  <si>
    <t xml:space="preserve">Rekonštrukcia zatekajúcej strechy internátu </t>
  </si>
  <si>
    <t>Rekonštrukcia plynovej kotolne, strojovne SŠI Červeňova 42 NR</t>
  </si>
  <si>
    <t>Výstavba požiarno - únikového schodiska</t>
  </si>
  <si>
    <t>Výstavba viacúčelového ihriska s osvetlením v areáli SŠI Námestovo</t>
  </si>
  <si>
    <t>Rekonštrukcia sociálnych zariadení</t>
  </si>
  <si>
    <t>Mierová 49</t>
  </si>
  <si>
    <t>Rekonštrukcia budovy ul. Poštová 13, Tornaľa - III.etapa</t>
  </si>
  <si>
    <t>Dodávka a montáž mreží</t>
  </si>
  <si>
    <t>Rekonštrukcia objektu CPP a projektová dokumentácia</t>
  </si>
  <si>
    <t>Matice slovenskej 11</t>
  </si>
  <si>
    <t>Výstavba workoutového ihriska</t>
  </si>
  <si>
    <t>Levočská 24</t>
  </si>
  <si>
    <t>Stará Ľubovňa</t>
  </si>
  <si>
    <t>Odstránenie HS vstupu do budovy-prístrešok</t>
  </si>
  <si>
    <t>Projektová dokumentácia na rekonštrukciu strechy zadného traktu objektu</t>
  </si>
  <si>
    <t>Rekonštrukcia vstupnej haly hlavnej budovy školy</t>
  </si>
  <si>
    <t>rekonštrukcia strechy - osadenie sneholamov</t>
  </si>
  <si>
    <t>rekonštrukcia prístreškov u objektov RC Bačkov</t>
  </si>
  <si>
    <t>rekonštrukcia skleníka</t>
  </si>
  <si>
    <t>rekonštrukcia strechy TRP pavilónu</t>
  </si>
  <si>
    <t>rekonštrukcia kúpeľní - 1. poschodie</t>
  </si>
  <si>
    <t>rekonštrukcia toaliet</t>
  </si>
  <si>
    <t>rekonštrukcia oplotenia areálu</t>
  </si>
  <si>
    <t>rekonštrukcia príjazdovej komunikácie v areáli RC Košice</t>
  </si>
  <si>
    <t>Letná 44</t>
  </si>
  <si>
    <t>Rožňava</t>
  </si>
  <si>
    <t>rekonštrukcia plochej strechy na šikmú vrátane zateplenia</t>
  </si>
  <si>
    <t>Partizánska 13</t>
  </si>
  <si>
    <t>Spišské Vlachy</t>
  </si>
  <si>
    <t>vypracovanie PD na rekonštrukciu plynovej kotolne</t>
  </si>
  <si>
    <t>Bilíkova 24</t>
  </si>
  <si>
    <t>Rekonštrukcia školskej kuchyne v budove Gymnázia - Bilíková č.24, Bratislava - dofinancovanie</t>
  </si>
  <si>
    <t>M. R. Štefánika 15</t>
  </si>
  <si>
    <t>Pezinok</t>
  </si>
  <si>
    <t>Rekonštrukcia sociálnych zariadení a vybudovanie výlevky</t>
  </si>
  <si>
    <t>Rekonštrukcia a prístavba kuchyne - dofinancovanie</t>
  </si>
  <si>
    <t>3Q</t>
  </si>
  <si>
    <t>Športová ulica 496/40</t>
  </si>
  <si>
    <t>Nové Mesto nad Váhom</t>
  </si>
  <si>
    <t>Zabezpečenie rozvodov vody</t>
  </si>
  <si>
    <t>Špeciálna základná škola - Speciális Alapiskola</t>
  </si>
  <si>
    <t>Komárňanská 42</t>
  </si>
  <si>
    <t>Hurbanovo</t>
  </si>
  <si>
    <t>Vybudovanie bezbariérového prístupu pre ŠZŠ s VJM</t>
  </si>
  <si>
    <t>A. Kmeťa 6</t>
  </si>
  <si>
    <t>Modernizácia vn. priestorov objektu CPP ZM</t>
  </si>
  <si>
    <t>Rekonštrukcia budovy ul. Poštová 13, Tornaľa - III.etapa - dofinancovanie</t>
  </si>
  <si>
    <t>vypracovanie PD na rekonštrukciu elektroinštalácie kuchyne a práčovne</t>
  </si>
  <si>
    <t>Vojenská 13</t>
  </si>
  <si>
    <t>komplexná rekonštrukcia kanalizácie</t>
  </si>
  <si>
    <t>vybudovanie chodbovej predeľovacej steny s dverami</t>
  </si>
  <si>
    <t>Vybudovanie ochrannej miestnosti - dofinancovanie</t>
  </si>
  <si>
    <t>Legenda:</t>
  </si>
  <si>
    <t>suma upravená o presuny, zmeny účelu, vratky</t>
  </si>
  <si>
    <t>Zoznam škôl, ktorým boli pridelené finančné prostriedky v zmysle  § 7 ods. 9 písm. b) (Výstavba, prístavba, modernizácia a rekonštrukcia školských objektov) zákona č. 597/2003 Z. z. 
 (len v zriaďovateľskej pôsobnosti regionálneho úradu školskej správy) -  Q1-Q4 za rok 2024 - kapitálové výdavky</t>
  </si>
  <si>
    <t>Projektová dokumentácia na debarierizáciu</t>
  </si>
  <si>
    <t>4Q</t>
  </si>
  <si>
    <t>Zateplenie fasády - dofinancovanie</t>
  </si>
  <si>
    <t>Rekonštrukcia elektroinštalácie RC ZM - dofinancovanie</t>
  </si>
  <si>
    <t>Prestavba práčovne v objekte RC - dofinancovanie</t>
  </si>
  <si>
    <t>Rekonštrukcia hygienických zariadení v objekte RC- dofinancovanie</t>
  </si>
  <si>
    <t>Odborárska 2</t>
  </si>
  <si>
    <t>vypracovanie PD na rekonštrukciu výdajne ŠJ</t>
  </si>
  <si>
    <t>Dúbravská cesta 1</t>
  </si>
  <si>
    <t>Bratislava-Karlova Ves</t>
  </si>
  <si>
    <t>Bratislava-Záhorská Bystrica</t>
  </si>
  <si>
    <t>Obstaranie HIM- Robot univerzálny RE 22/60</t>
  </si>
  <si>
    <t>Obstaranie HIM- Skriňa mraziaca</t>
  </si>
  <si>
    <t xml:space="preserve">Nákup tovaru - Krájač zeleniny TR -260 manuál </t>
  </si>
  <si>
    <t>Nákup teleskopickej umývačky riadu s príslušenstvom</t>
  </si>
  <si>
    <t>Nákup umyvačky riadu s príslušenstvom (zmäkčovač vody)</t>
  </si>
  <si>
    <t>Nákup umývačky riadu</t>
  </si>
  <si>
    <t>Nákup kombinovaného sporáka</t>
  </si>
  <si>
    <t>Podpultová umyvačka riadu</t>
  </si>
  <si>
    <t>Vyhrievaná udržiavacia skriňa</t>
  </si>
  <si>
    <t>Nákup nerezového zariadenia do hlavnej kuchyne</t>
  </si>
  <si>
    <t>Nákup nerezovej policovej zostavy do kuchyne - dofinancovanie</t>
  </si>
  <si>
    <t>Nákup konvektomatu - dofinancovanie</t>
  </si>
  <si>
    <t>Nákup tovaru - Stroj umývací - dofinancovanie</t>
  </si>
  <si>
    <t>Nákup interaktívneho dotykového panela</t>
  </si>
  <si>
    <t>Duchnovičova 479</t>
  </si>
  <si>
    <t>Medzilaborce</t>
  </si>
  <si>
    <t xml:space="preserve">Plynový sporák </t>
  </si>
  <si>
    <t>SNP 827/53</t>
  </si>
  <si>
    <t>Sečovce</t>
  </si>
  <si>
    <t>Zeleného stromu 8</t>
  </si>
  <si>
    <t>Rovníková 11</t>
  </si>
  <si>
    <t>Košice-Nad jazerom</t>
  </si>
  <si>
    <t>Poľná 1</t>
  </si>
  <si>
    <t>Trebišov</t>
  </si>
  <si>
    <t>F. Rákócziho 432/28</t>
  </si>
  <si>
    <t>Kráľovský Chlmec</t>
  </si>
  <si>
    <t>Abovská 244/18</t>
  </si>
  <si>
    <t>Ždaňa</t>
  </si>
  <si>
    <t>nákup kamerového systému</t>
  </si>
  <si>
    <t>kamerový a elektronický zabezpečovací systém</t>
  </si>
  <si>
    <t xml:space="preserve">Zoznam škôl,  ktorým boli pridelené finančné prostriedky v zmysle § 7 ods. 9 písm. a)  (Nákup strojov, prístrojov, zariadení, techniky, náradia a osobných automobilov) zákona
 č. 597/2003 Z. z.  (len pre školy v zriaďovateľskej pôsobnosti regionálneho úradu školskej správy) - Q1-Q4 za rok 2024 - kapitálové výdavky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</si>
</sst>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0" fillId="0" borderId="0" xfId="0" applyNumberFormat="1"/>
    <xf numFmtId="3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wrapText="1"/>
    </xf>
    <xf numFmtId="3" fontId="5" fillId="6" borderId="1" xfId="0" applyNumberFormat="1" applyFont="1" applyFill="1" applyBorder="1" applyAlignment="1">
      <alignment horizontal="right" wrapText="1"/>
    </xf>
    <xf numFmtId="3" fontId="6" fillId="6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left" wrapText="1"/>
    </xf>
    <xf numFmtId="3" fontId="5" fillId="0" borderId="0" xfId="0" applyNumberFormat="1" applyFont="1" applyAlignment="1">
      <alignment horizontal="left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"/>
  <sheetViews>
    <sheetView tabSelected="1" zoomScale="80" zoomScaleNormal="80" workbookViewId="0">
      <selection activeCell="E143" sqref="E143"/>
    </sheetView>
  </sheetViews>
  <sheetFormatPr defaultRowHeight="14.4" x14ac:dyDescent="0.3"/>
  <cols>
    <col min="1" max="1" width="11.109375" customWidth="1"/>
    <col min="2" max="2" width="33.5546875" customWidth="1"/>
    <col min="3" max="3" width="37.6640625" customWidth="1"/>
    <col min="4" max="4" width="23" customWidth="1"/>
    <col min="5" max="5" width="23.88671875" customWidth="1"/>
    <col min="6" max="6" width="14.6640625" customWidth="1"/>
    <col min="7" max="7" width="41.6640625" customWidth="1"/>
    <col min="8" max="8" width="9.109375" customWidth="1"/>
  </cols>
  <sheetData>
    <row r="1" spans="1:8" ht="58.65" customHeight="1" x14ac:dyDescent="0.3">
      <c r="A1" s="33" t="s">
        <v>388</v>
      </c>
      <c r="B1" s="33"/>
      <c r="C1" s="33"/>
      <c r="D1" s="33"/>
      <c r="E1" s="33"/>
      <c r="F1" s="33"/>
      <c r="G1" s="33"/>
      <c r="H1" s="33"/>
    </row>
    <row r="4" spans="1:8" ht="96" customHeight="1" x14ac:dyDescent="0.3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2" t="s">
        <v>10</v>
      </c>
      <c r="G4" s="11" t="s">
        <v>5</v>
      </c>
      <c r="H4" s="11" t="s">
        <v>6</v>
      </c>
    </row>
    <row r="5" spans="1:8" ht="32.85" customHeight="1" x14ac:dyDescent="0.3">
      <c r="A5" s="13" t="s">
        <v>9</v>
      </c>
      <c r="B5" s="19" t="s">
        <v>11</v>
      </c>
      <c r="C5" s="14" t="s">
        <v>27</v>
      </c>
      <c r="D5" s="14" t="s">
        <v>28</v>
      </c>
      <c r="E5" s="14" t="s">
        <v>29</v>
      </c>
      <c r="F5" s="17">
        <v>1840</v>
      </c>
      <c r="G5" s="14" t="s">
        <v>30</v>
      </c>
      <c r="H5" s="1" t="s">
        <v>14</v>
      </c>
    </row>
    <row r="6" spans="1:8" ht="32.85" customHeight="1" x14ac:dyDescent="0.3">
      <c r="A6" s="13" t="s">
        <v>9</v>
      </c>
      <c r="B6" s="19" t="s">
        <v>11</v>
      </c>
      <c r="C6" s="14" t="s">
        <v>27</v>
      </c>
      <c r="D6" s="14" t="s">
        <v>28</v>
      </c>
      <c r="E6" s="14" t="s">
        <v>29</v>
      </c>
      <c r="F6" s="17">
        <v>8767</v>
      </c>
      <c r="G6" s="14" t="s">
        <v>31</v>
      </c>
      <c r="H6" s="1" t="s">
        <v>14</v>
      </c>
    </row>
    <row r="7" spans="1:8" ht="32.85" customHeight="1" x14ac:dyDescent="0.3">
      <c r="A7" s="13" t="s">
        <v>9</v>
      </c>
      <c r="B7" s="19" t="s">
        <v>11</v>
      </c>
      <c r="C7" s="14" t="s">
        <v>32</v>
      </c>
      <c r="D7" s="14" t="s">
        <v>33</v>
      </c>
      <c r="E7" s="14" t="s">
        <v>34</v>
      </c>
      <c r="F7" s="17">
        <v>1728</v>
      </c>
      <c r="G7" s="14" t="s">
        <v>35</v>
      </c>
      <c r="H7" s="1" t="s">
        <v>14</v>
      </c>
    </row>
    <row r="8" spans="1:8" ht="32.85" customHeight="1" x14ac:dyDescent="0.3">
      <c r="A8" s="13" t="s">
        <v>9</v>
      </c>
      <c r="B8" s="19" t="s">
        <v>11</v>
      </c>
      <c r="C8" s="14" t="s">
        <v>32</v>
      </c>
      <c r="D8" s="14" t="s">
        <v>33</v>
      </c>
      <c r="E8" s="14" t="s">
        <v>34</v>
      </c>
      <c r="F8" s="17">
        <v>9079</v>
      </c>
      <c r="G8" s="14" t="s">
        <v>36</v>
      </c>
      <c r="H8" s="1" t="s">
        <v>14</v>
      </c>
    </row>
    <row r="9" spans="1:8" ht="32.85" customHeight="1" x14ac:dyDescent="0.3">
      <c r="A9" s="13" t="s">
        <v>9</v>
      </c>
      <c r="B9" s="19" t="s">
        <v>11</v>
      </c>
      <c r="C9" s="14" t="s">
        <v>32</v>
      </c>
      <c r="D9" s="14" t="s">
        <v>33</v>
      </c>
      <c r="E9" s="14" t="s">
        <v>34</v>
      </c>
      <c r="F9" s="17">
        <v>5052</v>
      </c>
      <c r="G9" s="14" t="s">
        <v>37</v>
      </c>
      <c r="H9" s="1" t="s">
        <v>14</v>
      </c>
    </row>
    <row r="10" spans="1:8" ht="32.85" customHeight="1" x14ac:dyDescent="0.3">
      <c r="A10" s="13" t="s">
        <v>9</v>
      </c>
      <c r="B10" s="19" t="s">
        <v>11</v>
      </c>
      <c r="C10" s="14" t="s">
        <v>32</v>
      </c>
      <c r="D10" s="14" t="s">
        <v>33</v>
      </c>
      <c r="E10" s="14" t="s">
        <v>34</v>
      </c>
      <c r="F10" s="17">
        <v>4082</v>
      </c>
      <c r="G10" s="14" t="s">
        <v>38</v>
      </c>
      <c r="H10" s="1" t="s">
        <v>14</v>
      </c>
    </row>
    <row r="11" spans="1:8" ht="32.85" customHeight="1" x14ac:dyDescent="0.3">
      <c r="A11" s="13" t="s">
        <v>9</v>
      </c>
      <c r="B11" s="19" t="s">
        <v>11</v>
      </c>
      <c r="C11" s="14" t="s">
        <v>32</v>
      </c>
      <c r="D11" s="14" t="s">
        <v>33</v>
      </c>
      <c r="E11" s="14" t="s">
        <v>34</v>
      </c>
      <c r="F11" s="31">
        <f>3235-1511</f>
        <v>1724</v>
      </c>
      <c r="G11" s="14" t="s">
        <v>39</v>
      </c>
      <c r="H11" s="1" t="s">
        <v>14</v>
      </c>
    </row>
    <row r="12" spans="1:8" ht="32.85" customHeight="1" x14ac:dyDescent="0.3">
      <c r="A12" s="13" t="s">
        <v>9</v>
      </c>
      <c r="B12" s="19" t="s">
        <v>11</v>
      </c>
      <c r="C12" s="14" t="s">
        <v>32</v>
      </c>
      <c r="D12" s="14" t="s">
        <v>33</v>
      </c>
      <c r="E12" s="14" t="s">
        <v>34</v>
      </c>
      <c r="F12" s="31">
        <f>2217-1</f>
        <v>2216</v>
      </c>
      <c r="G12" s="14" t="s">
        <v>40</v>
      </c>
      <c r="H12" s="1" t="s">
        <v>14</v>
      </c>
    </row>
    <row r="13" spans="1:8" ht="32.85" customHeight="1" x14ac:dyDescent="0.3">
      <c r="A13" s="13" t="s">
        <v>9</v>
      </c>
      <c r="B13" s="19" t="s">
        <v>11</v>
      </c>
      <c r="C13" s="14" t="s">
        <v>32</v>
      </c>
      <c r="D13" s="14" t="s">
        <v>33</v>
      </c>
      <c r="E13" s="14" t="s">
        <v>34</v>
      </c>
      <c r="F13" s="31">
        <f>6303-226</f>
        <v>6077</v>
      </c>
      <c r="G13" s="14" t="s">
        <v>41</v>
      </c>
      <c r="H13" s="1" t="s">
        <v>14</v>
      </c>
    </row>
    <row r="14" spans="1:8" ht="32.85" customHeight="1" x14ac:dyDescent="0.3">
      <c r="A14" s="13" t="s">
        <v>9</v>
      </c>
      <c r="B14" s="19" t="s">
        <v>11</v>
      </c>
      <c r="C14" s="14" t="s">
        <v>32</v>
      </c>
      <c r="D14" s="14" t="s">
        <v>33</v>
      </c>
      <c r="E14" s="14" t="s">
        <v>34</v>
      </c>
      <c r="F14" s="17">
        <v>30000</v>
      </c>
      <c r="G14" s="14" t="s">
        <v>45</v>
      </c>
      <c r="H14" s="1" t="s">
        <v>14</v>
      </c>
    </row>
    <row r="15" spans="1:8" ht="32.85" customHeight="1" x14ac:dyDescent="0.3">
      <c r="A15" s="13" t="s">
        <v>9</v>
      </c>
      <c r="B15" s="19" t="s">
        <v>11</v>
      </c>
      <c r="C15" s="14" t="s">
        <v>32</v>
      </c>
      <c r="D15" s="14" t="s">
        <v>42</v>
      </c>
      <c r="E15" s="14" t="s">
        <v>43</v>
      </c>
      <c r="F15" s="17">
        <v>26000</v>
      </c>
      <c r="G15" s="14" t="s">
        <v>44</v>
      </c>
      <c r="H15" s="1" t="s">
        <v>14</v>
      </c>
    </row>
    <row r="16" spans="1:8" ht="32.85" customHeight="1" x14ac:dyDescent="0.3">
      <c r="A16" s="13" t="s">
        <v>9</v>
      </c>
      <c r="B16" s="19" t="s">
        <v>11</v>
      </c>
      <c r="C16" s="14" t="s">
        <v>68</v>
      </c>
      <c r="D16" s="14" t="s">
        <v>231</v>
      </c>
      <c r="E16" s="14" t="s">
        <v>29</v>
      </c>
      <c r="F16" s="17">
        <v>12752</v>
      </c>
      <c r="G16" s="14" t="s">
        <v>232</v>
      </c>
      <c r="H16" s="1" t="s">
        <v>262</v>
      </c>
    </row>
    <row r="17" spans="1:8" ht="32.85" customHeight="1" x14ac:dyDescent="0.3">
      <c r="A17" s="13" t="s">
        <v>9</v>
      </c>
      <c r="B17" s="19" t="s">
        <v>11</v>
      </c>
      <c r="C17" s="14" t="s">
        <v>68</v>
      </c>
      <c r="D17" s="14" t="s">
        <v>231</v>
      </c>
      <c r="E17" s="14" t="s">
        <v>29</v>
      </c>
      <c r="F17" s="17">
        <v>9154</v>
      </c>
      <c r="G17" s="14" t="s">
        <v>233</v>
      </c>
      <c r="H17" s="1" t="s">
        <v>262</v>
      </c>
    </row>
    <row r="18" spans="1:8" ht="32.85" customHeight="1" x14ac:dyDescent="0.3">
      <c r="A18" s="13" t="s">
        <v>9</v>
      </c>
      <c r="B18" s="19" t="s">
        <v>11</v>
      </c>
      <c r="C18" s="14" t="s">
        <v>68</v>
      </c>
      <c r="D18" s="14" t="s">
        <v>231</v>
      </c>
      <c r="E18" s="14" t="s">
        <v>29</v>
      </c>
      <c r="F18" s="17">
        <v>5177</v>
      </c>
      <c r="G18" s="14" t="s">
        <v>234</v>
      </c>
      <c r="H18" s="1" t="s">
        <v>262</v>
      </c>
    </row>
    <row r="19" spans="1:8" ht="32.85" customHeight="1" x14ac:dyDescent="0.3">
      <c r="A19" s="13" t="s">
        <v>9</v>
      </c>
      <c r="B19" s="19" t="s">
        <v>11</v>
      </c>
      <c r="C19" s="14" t="s">
        <v>68</v>
      </c>
      <c r="D19" s="14" t="s">
        <v>231</v>
      </c>
      <c r="E19" s="14" t="s">
        <v>29</v>
      </c>
      <c r="F19" s="17">
        <v>10050</v>
      </c>
      <c r="G19" s="14" t="s">
        <v>358</v>
      </c>
      <c r="H19" s="1" t="s">
        <v>348</v>
      </c>
    </row>
    <row r="20" spans="1:8" ht="32.85" customHeight="1" x14ac:dyDescent="0.3">
      <c r="A20" s="13" t="s">
        <v>9</v>
      </c>
      <c r="B20" s="19" t="s">
        <v>11</v>
      </c>
      <c r="C20" s="14" t="s">
        <v>68</v>
      </c>
      <c r="D20" s="14" t="s">
        <v>231</v>
      </c>
      <c r="E20" s="14" t="s">
        <v>29</v>
      </c>
      <c r="F20" s="17">
        <v>1704</v>
      </c>
      <c r="G20" s="14" t="s">
        <v>359</v>
      </c>
      <c r="H20" s="1" t="s">
        <v>348</v>
      </c>
    </row>
    <row r="21" spans="1:8" ht="32.85" customHeight="1" x14ac:dyDescent="0.3">
      <c r="A21" s="13" t="s">
        <v>9</v>
      </c>
      <c r="B21" s="19" t="s">
        <v>11</v>
      </c>
      <c r="C21" s="14" t="s">
        <v>68</v>
      </c>
      <c r="D21" s="14" t="s">
        <v>231</v>
      </c>
      <c r="E21" s="14" t="s">
        <v>29</v>
      </c>
      <c r="F21" s="17">
        <v>11363</v>
      </c>
      <c r="G21" s="14" t="s">
        <v>360</v>
      </c>
      <c r="H21" s="1" t="s">
        <v>348</v>
      </c>
    </row>
    <row r="22" spans="1:8" ht="32.85" customHeight="1" x14ac:dyDescent="0.3">
      <c r="A22" s="13" t="s">
        <v>9</v>
      </c>
      <c r="B22" s="19" t="s">
        <v>11</v>
      </c>
      <c r="C22" s="14" t="s">
        <v>13</v>
      </c>
      <c r="D22" s="14" t="s">
        <v>355</v>
      </c>
      <c r="E22" s="14" t="s">
        <v>356</v>
      </c>
      <c r="F22" s="17">
        <v>5881</v>
      </c>
      <c r="G22" s="14" t="s">
        <v>361</v>
      </c>
      <c r="H22" s="1" t="s">
        <v>348</v>
      </c>
    </row>
    <row r="23" spans="1:8" ht="32.85" customHeight="1" x14ac:dyDescent="0.3">
      <c r="A23" s="13" t="s">
        <v>9</v>
      </c>
      <c r="B23" s="19" t="s">
        <v>11</v>
      </c>
      <c r="C23" s="14" t="s">
        <v>13</v>
      </c>
      <c r="D23" s="14" t="s">
        <v>355</v>
      </c>
      <c r="E23" s="14" t="s">
        <v>356</v>
      </c>
      <c r="F23" s="17">
        <v>10968</v>
      </c>
      <c r="G23" s="14" t="s">
        <v>362</v>
      </c>
      <c r="H23" s="1" t="s">
        <v>348</v>
      </c>
    </row>
    <row r="24" spans="1:8" ht="32.85" customHeight="1" x14ac:dyDescent="0.3">
      <c r="A24" s="13" t="s">
        <v>9</v>
      </c>
      <c r="B24" s="19" t="s">
        <v>11</v>
      </c>
      <c r="C24" s="14" t="s">
        <v>27</v>
      </c>
      <c r="D24" s="14" t="s">
        <v>276</v>
      </c>
      <c r="E24" s="14" t="s">
        <v>357</v>
      </c>
      <c r="F24" s="17">
        <v>2750</v>
      </c>
      <c r="G24" s="14" t="s">
        <v>363</v>
      </c>
      <c r="H24" s="1" t="s">
        <v>348</v>
      </c>
    </row>
    <row r="25" spans="1:8" ht="32.85" customHeight="1" x14ac:dyDescent="0.3">
      <c r="A25" s="13" t="s">
        <v>9</v>
      </c>
      <c r="B25" s="19" t="s">
        <v>11</v>
      </c>
      <c r="C25" s="14" t="s">
        <v>27</v>
      </c>
      <c r="D25" s="14" t="s">
        <v>276</v>
      </c>
      <c r="E25" s="14" t="s">
        <v>357</v>
      </c>
      <c r="F25" s="17">
        <v>3104</v>
      </c>
      <c r="G25" s="14" t="s">
        <v>364</v>
      </c>
      <c r="H25" s="1" t="s">
        <v>348</v>
      </c>
    </row>
    <row r="26" spans="1:8" ht="32.85" customHeight="1" x14ac:dyDescent="0.3">
      <c r="A26" s="13" t="s">
        <v>9</v>
      </c>
      <c r="B26" s="19" t="s">
        <v>11</v>
      </c>
      <c r="C26" s="14" t="s">
        <v>13</v>
      </c>
      <c r="D26" s="14" t="s">
        <v>355</v>
      </c>
      <c r="E26" s="14" t="s">
        <v>356</v>
      </c>
      <c r="F26" s="17">
        <v>3584</v>
      </c>
      <c r="G26" s="14" t="s">
        <v>365</v>
      </c>
      <c r="H26" s="1" t="s">
        <v>348</v>
      </c>
    </row>
    <row r="27" spans="1:8" ht="32.85" customHeight="1" x14ac:dyDescent="0.3">
      <c r="A27" s="13" t="s">
        <v>9</v>
      </c>
      <c r="B27" s="19" t="s">
        <v>11</v>
      </c>
      <c r="C27" s="14" t="s">
        <v>13</v>
      </c>
      <c r="D27" s="14" t="s">
        <v>355</v>
      </c>
      <c r="E27" s="14" t="s">
        <v>356</v>
      </c>
      <c r="F27" s="17">
        <v>2611</v>
      </c>
      <c r="G27" s="14" t="s">
        <v>366</v>
      </c>
      <c r="H27" s="1" t="s">
        <v>348</v>
      </c>
    </row>
    <row r="28" spans="1:8" ht="32.85" customHeight="1" x14ac:dyDescent="0.3">
      <c r="A28" s="13" t="s">
        <v>9</v>
      </c>
      <c r="B28" s="19" t="s">
        <v>11</v>
      </c>
      <c r="C28" s="14" t="s">
        <v>32</v>
      </c>
      <c r="D28" s="14" t="s">
        <v>33</v>
      </c>
      <c r="E28" s="14" t="s">
        <v>34</v>
      </c>
      <c r="F28" s="17">
        <v>4568</v>
      </c>
      <c r="G28" s="14" t="s">
        <v>367</v>
      </c>
      <c r="H28" s="1" t="s">
        <v>348</v>
      </c>
    </row>
    <row r="29" spans="1:8" ht="32.85" customHeight="1" x14ac:dyDescent="0.3">
      <c r="A29" s="13" t="s">
        <v>9</v>
      </c>
      <c r="B29" s="19" t="s">
        <v>11</v>
      </c>
      <c r="C29" s="14" t="s">
        <v>32</v>
      </c>
      <c r="D29" s="14" t="s">
        <v>33</v>
      </c>
      <c r="E29" s="14" t="s">
        <v>34</v>
      </c>
      <c r="F29" s="17">
        <v>714</v>
      </c>
      <c r="G29" s="14" t="s">
        <v>368</v>
      </c>
      <c r="H29" s="1" t="s">
        <v>348</v>
      </c>
    </row>
    <row r="30" spans="1:8" ht="32.85" customHeight="1" x14ac:dyDescent="0.3">
      <c r="A30" s="13" t="s">
        <v>9</v>
      </c>
      <c r="B30" s="19" t="s">
        <v>11</v>
      </c>
      <c r="C30" s="14" t="s">
        <v>32</v>
      </c>
      <c r="D30" s="14" t="s">
        <v>33</v>
      </c>
      <c r="E30" s="14" t="s">
        <v>34</v>
      </c>
      <c r="F30" s="17">
        <v>589</v>
      </c>
      <c r="G30" s="14" t="s">
        <v>369</v>
      </c>
      <c r="H30" s="1" t="s">
        <v>348</v>
      </c>
    </row>
    <row r="31" spans="1:8" ht="32.85" customHeight="1" x14ac:dyDescent="0.3">
      <c r="A31" s="13" t="s">
        <v>9</v>
      </c>
      <c r="B31" s="19" t="s">
        <v>11</v>
      </c>
      <c r="C31" s="14" t="s">
        <v>32</v>
      </c>
      <c r="D31" s="14" t="s">
        <v>33</v>
      </c>
      <c r="E31" s="14" t="s">
        <v>34</v>
      </c>
      <c r="F31" s="17">
        <v>919</v>
      </c>
      <c r="G31" s="14" t="s">
        <v>370</v>
      </c>
      <c r="H31" s="1" t="s">
        <v>348</v>
      </c>
    </row>
    <row r="32" spans="1:8" ht="32.85" customHeight="1" x14ac:dyDescent="0.3">
      <c r="A32" s="13" t="s">
        <v>9</v>
      </c>
      <c r="B32" s="19" t="s">
        <v>11</v>
      </c>
      <c r="C32" s="14" t="s">
        <v>32</v>
      </c>
      <c r="D32" s="14" t="s">
        <v>33</v>
      </c>
      <c r="E32" s="14" t="s">
        <v>34</v>
      </c>
      <c r="F32" s="17">
        <v>-5052</v>
      </c>
      <c r="G32" s="14" t="s">
        <v>37</v>
      </c>
      <c r="H32" s="1" t="s">
        <v>348</v>
      </c>
    </row>
    <row r="33" spans="1:8" ht="32.85" customHeight="1" x14ac:dyDescent="0.3">
      <c r="A33" s="13" t="s">
        <v>15</v>
      </c>
      <c r="B33" s="19" t="s">
        <v>21</v>
      </c>
      <c r="C33" s="14" t="s">
        <v>12</v>
      </c>
      <c r="D33" s="14" t="s">
        <v>46</v>
      </c>
      <c r="E33" s="14" t="s">
        <v>47</v>
      </c>
      <c r="F33" s="17">
        <v>18800</v>
      </c>
      <c r="G33" s="14" t="s">
        <v>48</v>
      </c>
      <c r="H33" s="1" t="s">
        <v>14</v>
      </c>
    </row>
    <row r="34" spans="1:8" ht="32.85" customHeight="1" x14ac:dyDescent="0.3">
      <c r="A34" s="13" t="s">
        <v>15</v>
      </c>
      <c r="B34" s="19" t="s">
        <v>21</v>
      </c>
      <c r="C34" s="14" t="s">
        <v>12</v>
      </c>
      <c r="D34" s="14" t="s">
        <v>49</v>
      </c>
      <c r="E34" s="14" t="s">
        <v>50</v>
      </c>
      <c r="F34" s="17">
        <v>18800</v>
      </c>
      <c r="G34" s="14" t="s">
        <v>51</v>
      </c>
      <c r="H34" s="1" t="s">
        <v>14</v>
      </c>
    </row>
    <row r="35" spans="1:8" ht="32.85" customHeight="1" x14ac:dyDescent="0.3">
      <c r="A35" s="13" t="s">
        <v>15</v>
      </c>
      <c r="B35" s="19" t="s">
        <v>21</v>
      </c>
      <c r="C35" s="14" t="s">
        <v>12</v>
      </c>
      <c r="D35" s="14" t="s">
        <v>52</v>
      </c>
      <c r="E35" s="14" t="s">
        <v>53</v>
      </c>
      <c r="F35" s="17">
        <v>17490</v>
      </c>
      <c r="G35" s="14" t="s">
        <v>44</v>
      </c>
      <c r="H35" s="1" t="s">
        <v>14</v>
      </c>
    </row>
    <row r="36" spans="1:8" ht="32.85" customHeight="1" x14ac:dyDescent="0.3">
      <c r="A36" s="13" t="s">
        <v>15</v>
      </c>
      <c r="B36" s="19" t="s">
        <v>21</v>
      </c>
      <c r="C36" s="14" t="s">
        <v>229</v>
      </c>
      <c r="D36" s="14" t="s">
        <v>235</v>
      </c>
      <c r="E36" s="14" t="s">
        <v>236</v>
      </c>
      <c r="F36" s="17">
        <v>4284</v>
      </c>
      <c r="G36" s="14" t="s">
        <v>237</v>
      </c>
      <c r="H36" s="1" t="s">
        <v>262</v>
      </c>
    </row>
    <row r="37" spans="1:8" ht="32.85" customHeight="1" x14ac:dyDescent="0.3">
      <c r="A37" s="13" t="s">
        <v>15</v>
      </c>
      <c r="B37" s="19" t="s">
        <v>21</v>
      </c>
      <c r="C37" s="14" t="s">
        <v>229</v>
      </c>
      <c r="D37" s="14" t="s">
        <v>235</v>
      </c>
      <c r="E37" s="14" t="s">
        <v>236</v>
      </c>
      <c r="F37" s="17">
        <v>2830</v>
      </c>
      <c r="G37" s="14" t="s">
        <v>238</v>
      </c>
      <c r="H37" s="1" t="s">
        <v>262</v>
      </c>
    </row>
    <row r="38" spans="1:8" ht="32.85" customHeight="1" x14ac:dyDescent="0.3">
      <c r="A38" s="13" t="s">
        <v>15</v>
      </c>
      <c r="B38" s="19" t="s">
        <v>21</v>
      </c>
      <c r="C38" s="14" t="s">
        <v>12</v>
      </c>
      <c r="D38" s="14" t="s">
        <v>239</v>
      </c>
      <c r="E38" s="14" t="s">
        <v>240</v>
      </c>
      <c r="F38" s="17">
        <v>2022</v>
      </c>
      <c r="G38" s="14" t="s">
        <v>241</v>
      </c>
      <c r="H38" s="1" t="s">
        <v>262</v>
      </c>
    </row>
    <row r="39" spans="1:8" ht="32.85" customHeight="1" x14ac:dyDescent="0.3">
      <c r="A39" s="13" t="s">
        <v>15</v>
      </c>
      <c r="B39" s="19" t="s">
        <v>21</v>
      </c>
      <c r="C39" s="14" t="s">
        <v>12</v>
      </c>
      <c r="D39" s="14" t="s">
        <v>242</v>
      </c>
      <c r="E39" s="14" t="s">
        <v>243</v>
      </c>
      <c r="F39" s="17">
        <v>9871</v>
      </c>
      <c r="G39" s="14" t="s">
        <v>244</v>
      </c>
      <c r="H39" s="1" t="s">
        <v>262</v>
      </c>
    </row>
    <row r="40" spans="1:8" ht="32.85" customHeight="1" x14ac:dyDescent="0.3">
      <c r="A40" s="13" t="s">
        <v>15</v>
      </c>
      <c r="B40" s="19" t="s">
        <v>21</v>
      </c>
      <c r="C40" s="14" t="s">
        <v>12</v>
      </c>
      <c r="D40" s="14" t="s">
        <v>242</v>
      </c>
      <c r="E40" s="14" t="s">
        <v>243</v>
      </c>
      <c r="F40" s="17">
        <v>2760</v>
      </c>
      <c r="G40" s="14" t="s">
        <v>245</v>
      </c>
      <c r="H40" s="1" t="s">
        <v>262</v>
      </c>
    </row>
    <row r="41" spans="1:8" ht="32.85" customHeight="1" x14ac:dyDescent="0.3">
      <c r="A41" s="13" t="s">
        <v>15</v>
      </c>
      <c r="B41" s="19" t="s">
        <v>21</v>
      </c>
      <c r="C41" s="14" t="s">
        <v>83</v>
      </c>
      <c r="D41" s="14" t="s">
        <v>246</v>
      </c>
      <c r="E41" s="14" t="s">
        <v>47</v>
      </c>
      <c r="F41" s="17">
        <v>21900</v>
      </c>
      <c r="G41" s="14" t="s">
        <v>71</v>
      </c>
      <c r="H41" s="1" t="s">
        <v>262</v>
      </c>
    </row>
    <row r="42" spans="1:8" ht="32.85" customHeight="1" x14ac:dyDescent="0.3">
      <c r="A42" s="13" t="s">
        <v>15</v>
      </c>
      <c r="B42" s="19" t="s">
        <v>21</v>
      </c>
      <c r="C42" s="14" t="s">
        <v>32</v>
      </c>
      <c r="D42" s="14" t="s">
        <v>247</v>
      </c>
      <c r="E42" s="14" t="s">
        <v>47</v>
      </c>
      <c r="F42" s="31">
        <f>2331-267</f>
        <v>2064</v>
      </c>
      <c r="G42" s="14" t="s">
        <v>248</v>
      </c>
      <c r="H42" s="1" t="s">
        <v>262</v>
      </c>
    </row>
    <row r="43" spans="1:8" ht="32.85" customHeight="1" x14ac:dyDescent="0.3">
      <c r="A43" s="13" t="s">
        <v>15</v>
      </c>
      <c r="B43" s="19" t="s">
        <v>21</v>
      </c>
      <c r="C43" s="14" t="s">
        <v>32</v>
      </c>
      <c r="D43" s="14" t="s">
        <v>247</v>
      </c>
      <c r="E43" s="14" t="s">
        <v>47</v>
      </c>
      <c r="F43" s="17">
        <v>2100</v>
      </c>
      <c r="G43" s="14" t="s">
        <v>249</v>
      </c>
      <c r="H43" s="1" t="s">
        <v>262</v>
      </c>
    </row>
    <row r="44" spans="1:8" ht="32.85" customHeight="1" x14ac:dyDescent="0.3">
      <c r="A44" s="13" t="s">
        <v>15</v>
      </c>
      <c r="B44" s="19" t="s">
        <v>21</v>
      </c>
      <c r="C44" s="14" t="s">
        <v>83</v>
      </c>
      <c r="D44" s="14" t="s">
        <v>250</v>
      </c>
      <c r="E44" s="14" t="s">
        <v>251</v>
      </c>
      <c r="F44" s="17">
        <v>4183</v>
      </c>
      <c r="G44" s="14" t="s">
        <v>36</v>
      </c>
      <c r="H44" s="1" t="s">
        <v>262</v>
      </c>
    </row>
    <row r="45" spans="1:8" ht="32.85" customHeight="1" x14ac:dyDescent="0.3">
      <c r="A45" s="13" t="s">
        <v>15</v>
      </c>
      <c r="B45" s="19" t="s">
        <v>21</v>
      </c>
      <c r="C45" s="14" t="s">
        <v>83</v>
      </c>
      <c r="D45" s="14" t="s">
        <v>252</v>
      </c>
      <c r="E45" s="14" t="s">
        <v>50</v>
      </c>
      <c r="F45" s="17">
        <v>17160</v>
      </c>
      <c r="G45" s="14" t="s">
        <v>253</v>
      </c>
      <c r="H45" s="1" t="s">
        <v>262</v>
      </c>
    </row>
    <row r="46" spans="1:8" ht="32.85" customHeight="1" x14ac:dyDescent="0.3">
      <c r="A46" s="13" t="s">
        <v>15</v>
      </c>
      <c r="B46" s="19" t="s">
        <v>21</v>
      </c>
      <c r="C46" s="14" t="s">
        <v>83</v>
      </c>
      <c r="D46" s="14" t="s">
        <v>254</v>
      </c>
      <c r="E46" s="14" t="s">
        <v>53</v>
      </c>
      <c r="F46" s="17">
        <v>10329</v>
      </c>
      <c r="G46" s="14" t="s">
        <v>255</v>
      </c>
      <c r="H46" s="1" t="s">
        <v>262</v>
      </c>
    </row>
    <row r="47" spans="1:8" ht="51" customHeight="1" x14ac:dyDescent="0.3">
      <c r="A47" s="13" t="s">
        <v>15</v>
      </c>
      <c r="B47" s="19" t="s">
        <v>21</v>
      </c>
      <c r="C47" s="14" t="s">
        <v>230</v>
      </c>
      <c r="D47" s="14" t="s">
        <v>256</v>
      </c>
      <c r="E47" s="14" t="s">
        <v>53</v>
      </c>
      <c r="F47" s="17">
        <v>4370</v>
      </c>
      <c r="G47" s="14" t="s">
        <v>257</v>
      </c>
      <c r="H47" s="1" t="s">
        <v>262</v>
      </c>
    </row>
    <row r="48" spans="1:8" ht="32.85" customHeight="1" x14ac:dyDescent="0.3">
      <c r="A48" s="13" t="s">
        <v>15</v>
      </c>
      <c r="B48" s="19" t="s">
        <v>21</v>
      </c>
      <c r="C48" s="14" t="s">
        <v>83</v>
      </c>
      <c r="D48" s="14" t="s">
        <v>258</v>
      </c>
      <c r="E48" s="14" t="s">
        <v>53</v>
      </c>
      <c r="F48" s="17">
        <v>10668</v>
      </c>
      <c r="G48" s="14" t="s">
        <v>36</v>
      </c>
      <c r="H48" s="1" t="s">
        <v>262</v>
      </c>
    </row>
    <row r="49" spans="1:9" ht="61.5" customHeight="1" x14ac:dyDescent="0.3">
      <c r="A49" s="13" t="s">
        <v>16</v>
      </c>
      <c r="B49" s="19" t="s">
        <v>22</v>
      </c>
      <c r="C49" s="14" t="s">
        <v>62</v>
      </c>
      <c r="D49" s="14" t="s">
        <v>64</v>
      </c>
      <c r="E49" s="14" t="s">
        <v>65</v>
      </c>
      <c r="F49" s="17">
        <v>25000</v>
      </c>
      <c r="G49" s="14" t="s">
        <v>44</v>
      </c>
      <c r="H49" s="1" t="s">
        <v>14</v>
      </c>
    </row>
    <row r="50" spans="1:9" ht="32.85" customHeight="1" x14ac:dyDescent="0.3">
      <c r="A50" s="13" t="s">
        <v>16</v>
      </c>
      <c r="B50" s="19" t="s">
        <v>22</v>
      </c>
      <c r="C50" s="14" t="s">
        <v>12</v>
      </c>
      <c r="D50" s="14" t="s">
        <v>56</v>
      </c>
      <c r="E50" s="14" t="s">
        <v>57</v>
      </c>
      <c r="F50" s="17">
        <v>25000</v>
      </c>
      <c r="G50" s="14" t="s">
        <v>44</v>
      </c>
      <c r="H50" s="1" t="s">
        <v>14</v>
      </c>
    </row>
    <row r="51" spans="1:9" ht="32.85" customHeight="1" x14ac:dyDescent="0.3">
      <c r="A51" s="13" t="s">
        <v>16</v>
      </c>
      <c r="B51" s="19" t="s">
        <v>22</v>
      </c>
      <c r="C51" s="14" t="s">
        <v>12</v>
      </c>
      <c r="D51" s="14" t="s">
        <v>58</v>
      </c>
      <c r="E51" s="14" t="s">
        <v>59</v>
      </c>
      <c r="F51" s="31">
        <f>25000-2573</f>
        <v>22427</v>
      </c>
      <c r="G51" s="14" t="s">
        <v>44</v>
      </c>
      <c r="H51" s="1" t="s">
        <v>14</v>
      </c>
    </row>
    <row r="52" spans="1:9" ht="59.25" customHeight="1" x14ac:dyDescent="0.3">
      <c r="A52" s="13" t="s">
        <v>16</v>
      </c>
      <c r="B52" s="19" t="s">
        <v>22</v>
      </c>
      <c r="C52" s="14" t="s">
        <v>62</v>
      </c>
      <c r="D52" s="14" t="s">
        <v>63</v>
      </c>
      <c r="E52" s="14" t="s">
        <v>59</v>
      </c>
      <c r="F52" s="31">
        <f>25000-10</f>
        <v>24990</v>
      </c>
      <c r="G52" s="14" t="s">
        <v>44</v>
      </c>
      <c r="H52" s="1" t="s">
        <v>14</v>
      </c>
    </row>
    <row r="53" spans="1:9" ht="32.85" customHeight="1" x14ac:dyDescent="0.3">
      <c r="A53" s="13" t="s">
        <v>16</v>
      </c>
      <c r="B53" s="19" t="s">
        <v>22</v>
      </c>
      <c r="C53" s="14" t="s">
        <v>12</v>
      </c>
      <c r="D53" s="14" t="s">
        <v>54</v>
      </c>
      <c r="E53" s="14" t="s">
        <v>55</v>
      </c>
      <c r="F53" s="31">
        <f>25000-157</f>
        <v>24843</v>
      </c>
      <c r="G53" s="14" t="s">
        <v>44</v>
      </c>
      <c r="H53" s="1" t="s">
        <v>14</v>
      </c>
    </row>
    <row r="54" spans="1:9" ht="32.85" customHeight="1" x14ac:dyDescent="0.3">
      <c r="A54" s="13" t="s">
        <v>16</v>
      </c>
      <c r="B54" s="19" t="s">
        <v>22</v>
      </c>
      <c r="C54" s="14" t="s">
        <v>12</v>
      </c>
      <c r="D54" s="14" t="s">
        <v>60</v>
      </c>
      <c r="E54" s="14" t="s">
        <v>61</v>
      </c>
      <c r="F54" s="17">
        <v>25000</v>
      </c>
      <c r="G54" s="14" t="s">
        <v>44</v>
      </c>
      <c r="H54" s="1" t="s">
        <v>14</v>
      </c>
    </row>
    <row r="55" spans="1:9" ht="32.85" customHeight="1" x14ac:dyDescent="0.3">
      <c r="A55" s="13" t="s">
        <v>16</v>
      </c>
      <c r="B55" s="19" t="s">
        <v>22</v>
      </c>
      <c r="C55" s="14" t="s">
        <v>13</v>
      </c>
      <c r="D55" s="14" t="s">
        <v>66</v>
      </c>
      <c r="E55" s="14" t="s">
        <v>61</v>
      </c>
      <c r="F55" s="17">
        <v>2676</v>
      </c>
      <c r="G55" s="14" t="s">
        <v>67</v>
      </c>
      <c r="H55" s="1" t="s">
        <v>14</v>
      </c>
    </row>
    <row r="56" spans="1:9" ht="32.85" customHeight="1" x14ac:dyDescent="0.3">
      <c r="A56" s="13" t="s">
        <v>16</v>
      </c>
      <c r="B56" s="19" t="s">
        <v>22</v>
      </c>
      <c r="C56" s="14" t="s">
        <v>83</v>
      </c>
      <c r="D56" s="14" t="s">
        <v>289</v>
      </c>
      <c r="E56" s="14" t="s">
        <v>65</v>
      </c>
      <c r="F56" s="17">
        <v>2740</v>
      </c>
      <c r="G56" s="14" t="s">
        <v>371</v>
      </c>
      <c r="H56" s="1" t="s">
        <v>348</v>
      </c>
    </row>
    <row r="57" spans="1:9" ht="32.85" customHeight="1" x14ac:dyDescent="0.3">
      <c r="A57" s="13" t="s">
        <v>17</v>
      </c>
      <c r="B57" s="19" t="s">
        <v>23</v>
      </c>
      <c r="C57" s="14" t="s">
        <v>68</v>
      </c>
      <c r="D57" s="14" t="s">
        <v>69</v>
      </c>
      <c r="E57" s="14" t="s">
        <v>70</v>
      </c>
      <c r="F57" s="17">
        <v>24000</v>
      </c>
      <c r="G57" s="14" t="s">
        <v>71</v>
      </c>
      <c r="H57" s="1" t="s">
        <v>14</v>
      </c>
      <c r="I57" s="29"/>
    </row>
    <row r="58" spans="1:9" ht="32.85" customHeight="1" x14ac:dyDescent="0.3">
      <c r="A58" s="13" t="s">
        <v>17</v>
      </c>
      <c r="B58" s="19" t="s">
        <v>23</v>
      </c>
      <c r="C58" s="14" t="s">
        <v>13</v>
      </c>
      <c r="D58" s="14" t="s">
        <v>90</v>
      </c>
      <c r="E58" s="14" t="s">
        <v>70</v>
      </c>
      <c r="F58" s="17">
        <v>3456</v>
      </c>
      <c r="G58" s="14" t="s">
        <v>91</v>
      </c>
      <c r="H58" s="1" t="s">
        <v>14</v>
      </c>
      <c r="I58" s="29"/>
    </row>
    <row r="59" spans="1:9" ht="32.85" customHeight="1" x14ac:dyDescent="0.3">
      <c r="A59" s="13" t="s">
        <v>17</v>
      </c>
      <c r="B59" s="19" t="s">
        <v>23</v>
      </c>
      <c r="C59" s="14" t="s">
        <v>13</v>
      </c>
      <c r="D59" s="14" t="s">
        <v>90</v>
      </c>
      <c r="E59" s="14" t="s">
        <v>70</v>
      </c>
      <c r="F59" s="17">
        <v>8261</v>
      </c>
      <c r="G59" s="14" t="s">
        <v>92</v>
      </c>
      <c r="H59" s="1" t="s">
        <v>14</v>
      </c>
    </row>
    <row r="60" spans="1:9" ht="32.85" customHeight="1" x14ac:dyDescent="0.3">
      <c r="A60" s="13" t="s">
        <v>17</v>
      </c>
      <c r="B60" s="19" t="s">
        <v>23</v>
      </c>
      <c r="C60" s="14" t="s">
        <v>76</v>
      </c>
      <c r="D60" s="14" t="s">
        <v>77</v>
      </c>
      <c r="E60" s="14" t="s">
        <v>78</v>
      </c>
      <c r="F60" s="17">
        <v>22800</v>
      </c>
      <c r="G60" s="14" t="s">
        <v>71</v>
      </c>
      <c r="H60" s="1" t="s">
        <v>14</v>
      </c>
    </row>
    <row r="61" spans="1:9" ht="32.85" customHeight="1" x14ac:dyDescent="0.3">
      <c r="A61" s="13" t="s">
        <v>17</v>
      </c>
      <c r="B61" s="19" t="s">
        <v>23</v>
      </c>
      <c r="C61" s="14" t="s">
        <v>76</v>
      </c>
      <c r="D61" s="14" t="s">
        <v>77</v>
      </c>
      <c r="E61" s="14" t="s">
        <v>78</v>
      </c>
      <c r="F61" s="31">
        <f>7727-165</f>
        <v>7562</v>
      </c>
      <c r="G61" s="14" t="s">
        <v>79</v>
      </c>
      <c r="H61" s="1" t="s">
        <v>14</v>
      </c>
    </row>
    <row r="62" spans="1:9" ht="32.85" customHeight="1" x14ac:dyDescent="0.3">
      <c r="A62" s="13" t="s">
        <v>17</v>
      </c>
      <c r="B62" s="19" t="s">
        <v>23</v>
      </c>
      <c r="C62" s="14" t="s">
        <v>76</v>
      </c>
      <c r="D62" s="14" t="s">
        <v>77</v>
      </c>
      <c r="E62" s="14" t="s">
        <v>78</v>
      </c>
      <c r="F62" s="17">
        <v>4017</v>
      </c>
      <c r="G62" s="14" t="s">
        <v>80</v>
      </c>
      <c r="H62" s="1" t="s">
        <v>14</v>
      </c>
    </row>
    <row r="63" spans="1:9" ht="32.85" customHeight="1" x14ac:dyDescent="0.3">
      <c r="A63" s="13" t="s">
        <v>17</v>
      </c>
      <c r="B63" s="19" t="s">
        <v>23</v>
      </c>
      <c r="C63" s="14" t="s">
        <v>76</v>
      </c>
      <c r="D63" s="14" t="s">
        <v>77</v>
      </c>
      <c r="E63" s="14" t="s">
        <v>78</v>
      </c>
      <c r="F63" s="31">
        <f>3082-19</f>
        <v>3063</v>
      </c>
      <c r="G63" s="14" t="s">
        <v>81</v>
      </c>
      <c r="H63" s="1" t="s">
        <v>14</v>
      </c>
    </row>
    <row r="64" spans="1:9" ht="32.85" customHeight="1" x14ac:dyDescent="0.3">
      <c r="A64" s="13" t="s">
        <v>17</v>
      </c>
      <c r="B64" s="19" t="s">
        <v>23</v>
      </c>
      <c r="C64" s="14" t="s">
        <v>76</v>
      </c>
      <c r="D64" s="14" t="s">
        <v>77</v>
      </c>
      <c r="E64" s="14" t="s">
        <v>78</v>
      </c>
      <c r="F64" s="31">
        <f>2186-17</f>
        <v>2169</v>
      </c>
      <c r="G64" s="14" t="s">
        <v>82</v>
      </c>
      <c r="H64" s="1" t="s">
        <v>14</v>
      </c>
    </row>
    <row r="65" spans="1:8" ht="32.85" customHeight="1" x14ac:dyDescent="0.3">
      <c r="A65" s="13" t="s">
        <v>17</v>
      </c>
      <c r="B65" s="19" t="s">
        <v>23</v>
      </c>
      <c r="C65" s="14" t="s">
        <v>83</v>
      </c>
      <c r="D65" s="14" t="s">
        <v>84</v>
      </c>
      <c r="E65" s="14" t="s">
        <v>85</v>
      </c>
      <c r="F65" s="31">
        <f>4795-25</f>
        <v>4770</v>
      </c>
      <c r="G65" s="14" t="s">
        <v>86</v>
      </c>
      <c r="H65" s="1" t="s">
        <v>14</v>
      </c>
    </row>
    <row r="66" spans="1:8" ht="32.85" customHeight="1" x14ac:dyDescent="0.3">
      <c r="A66" s="13" t="s">
        <v>17</v>
      </c>
      <c r="B66" s="19" t="s">
        <v>23</v>
      </c>
      <c r="C66" s="14" t="s">
        <v>72</v>
      </c>
      <c r="D66" s="14" t="s">
        <v>73</v>
      </c>
      <c r="E66" s="14" t="s">
        <v>74</v>
      </c>
      <c r="F66" s="31">
        <f>5995-103</f>
        <v>5892</v>
      </c>
      <c r="G66" s="14" t="s">
        <v>75</v>
      </c>
      <c r="H66" s="1" t="s">
        <v>14</v>
      </c>
    </row>
    <row r="67" spans="1:8" ht="32.85" customHeight="1" x14ac:dyDescent="0.3">
      <c r="A67" s="13" t="s">
        <v>17</v>
      </c>
      <c r="B67" s="19" t="s">
        <v>23</v>
      </c>
      <c r="C67" s="14" t="s">
        <v>13</v>
      </c>
      <c r="D67" s="14" t="s">
        <v>87</v>
      </c>
      <c r="E67" s="14" t="s">
        <v>88</v>
      </c>
      <c r="F67" s="17">
        <v>19824</v>
      </c>
      <c r="G67" s="14" t="s">
        <v>89</v>
      </c>
      <c r="H67" s="1" t="s">
        <v>14</v>
      </c>
    </row>
    <row r="68" spans="1:8" ht="32.85" customHeight="1" x14ac:dyDescent="0.3">
      <c r="A68" s="13" t="s">
        <v>18</v>
      </c>
      <c r="B68" s="19" t="s">
        <v>24</v>
      </c>
      <c r="C68" s="14" t="s">
        <v>13</v>
      </c>
      <c r="D68" s="14" t="s">
        <v>122</v>
      </c>
      <c r="E68" s="14" t="s">
        <v>123</v>
      </c>
      <c r="F68" s="17">
        <v>2968</v>
      </c>
      <c r="G68" s="14" t="s">
        <v>101</v>
      </c>
      <c r="H68" s="1" t="s">
        <v>14</v>
      </c>
    </row>
    <row r="69" spans="1:8" ht="32.85" customHeight="1" x14ac:dyDescent="0.3">
      <c r="A69" s="13" t="s">
        <v>18</v>
      </c>
      <c r="B69" s="19" t="s">
        <v>24</v>
      </c>
      <c r="C69" s="14" t="s">
        <v>102</v>
      </c>
      <c r="D69" s="14" t="s">
        <v>103</v>
      </c>
      <c r="E69" s="14" t="s">
        <v>104</v>
      </c>
      <c r="F69" s="31">
        <f>12777-33</f>
        <v>12744</v>
      </c>
      <c r="G69" s="14" t="s">
        <v>105</v>
      </c>
      <c r="H69" s="1" t="s">
        <v>14</v>
      </c>
    </row>
    <row r="70" spans="1:8" ht="32.85" customHeight="1" x14ac:dyDescent="0.3">
      <c r="A70" s="13" t="s">
        <v>18</v>
      </c>
      <c r="B70" s="19" t="s">
        <v>24</v>
      </c>
      <c r="C70" s="14" t="s">
        <v>102</v>
      </c>
      <c r="D70" s="14" t="s">
        <v>103</v>
      </c>
      <c r="E70" s="14" t="s">
        <v>104</v>
      </c>
      <c r="F70" s="31">
        <f>5290-22</f>
        <v>5268</v>
      </c>
      <c r="G70" s="14" t="s">
        <v>106</v>
      </c>
      <c r="H70" s="1" t="s">
        <v>14</v>
      </c>
    </row>
    <row r="71" spans="1:8" ht="32.85" customHeight="1" x14ac:dyDescent="0.3">
      <c r="A71" s="13" t="s">
        <v>18</v>
      </c>
      <c r="B71" s="19" t="s">
        <v>24</v>
      </c>
      <c r="C71" s="14" t="s">
        <v>102</v>
      </c>
      <c r="D71" s="14" t="s">
        <v>103</v>
      </c>
      <c r="E71" s="14" t="s">
        <v>104</v>
      </c>
      <c r="F71" s="31">
        <f>8739-21</f>
        <v>8718</v>
      </c>
      <c r="G71" s="14" t="s">
        <v>107</v>
      </c>
      <c r="H71" s="1" t="s">
        <v>14</v>
      </c>
    </row>
    <row r="72" spans="1:8" ht="45.75" customHeight="1" x14ac:dyDescent="0.3">
      <c r="A72" s="13" t="s">
        <v>18</v>
      </c>
      <c r="B72" s="19" t="s">
        <v>24</v>
      </c>
      <c r="C72" s="14" t="s">
        <v>135</v>
      </c>
      <c r="D72" s="14" t="s">
        <v>136</v>
      </c>
      <c r="E72" s="14" t="s">
        <v>137</v>
      </c>
      <c r="F72" s="17">
        <v>2520</v>
      </c>
      <c r="G72" s="14" t="s">
        <v>138</v>
      </c>
      <c r="H72" s="1" t="s">
        <v>14</v>
      </c>
    </row>
    <row r="73" spans="1:8" ht="45.75" customHeight="1" x14ac:dyDescent="0.3">
      <c r="A73" s="13" t="s">
        <v>18</v>
      </c>
      <c r="B73" s="19" t="s">
        <v>24</v>
      </c>
      <c r="C73" s="14" t="s">
        <v>135</v>
      </c>
      <c r="D73" s="14" t="s">
        <v>136</v>
      </c>
      <c r="E73" s="14" t="s">
        <v>137</v>
      </c>
      <c r="F73" s="17">
        <v>4292</v>
      </c>
      <c r="G73" s="14" t="s">
        <v>101</v>
      </c>
      <c r="H73" s="1" t="s">
        <v>14</v>
      </c>
    </row>
    <row r="74" spans="1:8" ht="45" customHeight="1" x14ac:dyDescent="0.3">
      <c r="A74" s="13" t="s">
        <v>18</v>
      </c>
      <c r="B74" s="19" t="s">
        <v>24</v>
      </c>
      <c r="C74" s="14" t="s">
        <v>130</v>
      </c>
      <c r="D74" s="14" t="s">
        <v>131</v>
      </c>
      <c r="E74" s="14" t="s">
        <v>132</v>
      </c>
      <c r="F74" s="31">
        <f>2050-43</f>
        <v>2007</v>
      </c>
      <c r="G74" s="14" t="s">
        <v>101</v>
      </c>
      <c r="H74" s="1" t="s">
        <v>14</v>
      </c>
    </row>
    <row r="75" spans="1:8" ht="45" customHeight="1" x14ac:dyDescent="0.3">
      <c r="A75" s="2" t="s">
        <v>18</v>
      </c>
      <c r="B75" s="19" t="s">
        <v>24</v>
      </c>
      <c r="C75" s="14" t="s">
        <v>130</v>
      </c>
      <c r="D75" s="14" t="s">
        <v>131</v>
      </c>
      <c r="E75" s="14" t="s">
        <v>132</v>
      </c>
      <c r="F75" s="31">
        <f>2208-44</f>
        <v>2164</v>
      </c>
      <c r="G75" s="14" t="s">
        <v>133</v>
      </c>
      <c r="H75" s="1" t="s">
        <v>14</v>
      </c>
    </row>
    <row r="76" spans="1:8" ht="45" customHeight="1" x14ac:dyDescent="0.3">
      <c r="A76" s="13" t="s">
        <v>18</v>
      </c>
      <c r="B76" s="19" t="s">
        <v>24</v>
      </c>
      <c r="C76" s="14" t="s">
        <v>130</v>
      </c>
      <c r="D76" s="14" t="s">
        <v>131</v>
      </c>
      <c r="E76" s="14" t="s">
        <v>132</v>
      </c>
      <c r="F76" s="17">
        <v>2772</v>
      </c>
      <c r="G76" s="14" t="s">
        <v>134</v>
      </c>
      <c r="H76" s="1" t="s">
        <v>14</v>
      </c>
    </row>
    <row r="77" spans="1:8" ht="32.85" customHeight="1" x14ac:dyDescent="0.3">
      <c r="A77" s="13" t="s">
        <v>18</v>
      </c>
      <c r="B77" s="19" t="s">
        <v>24</v>
      </c>
      <c r="C77" s="14" t="s">
        <v>76</v>
      </c>
      <c r="D77" s="14" t="s">
        <v>111</v>
      </c>
      <c r="E77" s="14" t="s">
        <v>112</v>
      </c>
      <c r="F77" s="17">
        <v>1896</v>
      </c>
      <c r="G77" s="14" t="s">
        <v>113</v>
      </c>
      <c r="H77" s="1" t="s">
        <v>14</v>
      </c>
    </row>
    <row r="78" spans="1:8" ht="32.85" customHeight="1" x14ac:dyDescent="0.3">
      <c r="A78" s="13" t="s">
        <v>18</v>
      </c>
      <c r="B78" s="19" t="s">
        <v>24</v>
      </c>
      <c r="C78" s="14" t="s">
        <v>76</v>
      </c>
      <c r="D78" s="14" t="s">
        <v>111</v>
      </c>
      <c r="E78" s="14" t="s">
        <v>112</v>
      </c>
      <c r="F78" s="17">
        <v>2664</v>
      </c>
      <c r="G78" s="14" t="s">
        <v>114</v>
      </c>
      <c r="H78" s="1" t="s">
        <v>14</v>
      </c>
    </row>
    <row r="79" spans="1:8" ht="32.85" customHeight="1" x14ac:dyDescent="0.3">
      <c r="A79" s="13" t="s">
        <v>18</v>
      </c>
      <c r="B79" s="19" t="s">
        <v>24</v>
      </c>
      <c r="C79" s="14" t="s">
        <v>76</v>
      </c>
      <c r="D79" s="14" t="s">
        <v>111</v>
      </c>
      <c r="E79" s="14" t="s">
        <v>112</v>
      </c>
      <c r="F79" s="17">
        <v>6948</v>
      </c>
      <c r="G79" s="14" t="s">
        <v>115</v>
      </c>
      <c r="H79" s="1" t="s">
        <v>14</v>
      </c>
    </row>
    <row r="80" spans="1:8" ht="32.85" customHeight="1" x14ac:dyDescent="0.3">
      <c r="A80" s="13" t="s">
        <v>18</v>
      </c>
      <c r="B80" s="19" t="s">
        <v>24</v>
      </c>
      <c r="C80" s="14" t="s">
        <v>108</v>
      </c>
      <c r="D80" s="14" t="s">
        <v>109</v>
      </c>
      <c r="E80" s="14" t="s">
        <v>110</v>
      </c>
      <c r="F80" s="17">
        <v>6315</v>
      </c>
      <c r="G80" s="14" t="s">
        <v>99</v>
      </c>
      <c r="H80" s="1" t="s">
        <v>14</v>
      </c>
    </row>
    <row r="81" spans="1:8" ht="32.85" customHeight="1" x14ac:dyDescent="0.3">
      <c r="A81" s="13" t="s">
        <v>18</v>
      </c>
      <c r="B81" s="19" t="s">
        <v>24</v>
      </c>
      <c r="C81" s="14" t="s">
        <v>13</v>
      </c>
      <c r="D81" s="14" t="s">
        <v>124</v>
      </c>
      <c r="E81" s="14" t="s">
        <v>125</v>
      </c>
      <c r="F81" s="17">
        <v>3728</v>
      </c>
      <c r="G81" s="14" t="s">
        <v>126</v>
      </c>
      <c r="H81" s="1" t="s">
        <v>14</v>
      </c>
    </row>
    <row r="82" spans="1:8" ht="32.85" customHeight="1" x14ac:dyDescent="0.3">
      <c r="A82" s="13" t="s">
        <v>18</v>
      </c>
      <c r="B82" s="19" t="s">
        <v>24</v>
      </c>
      <c r="C82" s="14" t="s">
        <v>13</v>
      </c>
      <c r="D82" s="14" t="s">
        <v>124</v>
      </c>
      <c r="E82" s="14" t="s">
        <v>125</v>
      </c>
      <c r="F82" s="17">
        <v>2856</v>
      </c>
      <c r="G82" s="14" t="s">
        <v>127</v>
      </c>
      <c r="H82" s="1" t="s">
        <v>14</v>
      </c>
    </row>
    <row r="83" spans="1:8" ht="32.85" customHeight="1" x14ac:dyDescent="0.3">
      <c r="A83" s="13" t="s">
        <v>18</v>
      </c>
      <c r="B83" s="19" t="s">
        <v>24</v>
      </c>
      <c r="C83" s="14" t="s">
        <v>13</v>
      </c>
      <c r="D83" s="14" t="s">
        <v>124</v>
      </c>
      <c r="E83" s="14" t="s">
        <v>125</v>
      </c>
      <c r="F83" s="17">
        <v>1959</v>
      </c>
      <c r="G83" s="14" t="s">
        <v>128</v>
      </c>
      <c r="H83" s="1" t="s">
        <v>14</v>
      </c>
    </row>
    <row r="84" spans="1:8" ht="32.85" customHeight="1" x14ac:dyDescent="0.3">
      <c r="A84" s="13" t="s">
        <v>18</v>
      </c>
      <c r="B84" s="19" t="s">
        <v>24</v>
      </c>
      <c r="C84" s="14" t="s">
        <v>13</v>
      </c>
      <c r="D84" s="14" t="s">
        <v>124</v>
      </c>
      <c r="E84" s="14" t="s">
        <v>125</v>
      </c>
      <c r="F84" s="17">
        <v>1853</v>
      </c>
      <c r="G84" s="14" t="s">
        <v>129</v>
      </c>
      <c r="H84" s="1" t="s">
        <v>14</v>
      </c>
    </row>
    <row r="85" spans="1:8" ht="32.85" customHeight="1" x14ac:dyDescent="0.3">
      <c r="A85" s="13" t="s">
        <v>18</v>
      </c>
      <c r="B85" s="19" t="s">
        <v>24</v>
      </c>
      <c r="C85" s="14" t="s">
        <v>27</v>
      </c>
      <c r="D85" s="14" t="s">
        <v>93</v>
      </c>
      <c r="E85" s="14" t="s">
        <v>94</v>
      </c>
      <c r="F85" s="17">
        <v>10980</v>
      </c>
      <c r="G85" s="14" t="s">
        <v>95</v>
      </c>
      <c r="H85" s="1" t="s">
        <v>14</v>
      </c>
    </row>
    <row r="86" spans="1:8" ht="32.85" customHeight="1" x14ac:dyDescent="0.3">
      <c r="A86" s="13" t="s">
        <v>18</v>
      </c>
      <c r="B86" s="19" t="s">
        <v>24</v>
      </c>
      <c r="C86" s="14" t="s">
        <v>27</v>
      </c>
      <c r="D86" s="14" t="s">
        <v>93</v>
      </c>
      <c r="E86" s="14" t="s">
        <v>94</v>
      </c>
      <c r="F86" s="17">
        <v>5928</v>
      </c>
      <c r="G86" s="14" t="s">
        <v>96</v>
      </c>
      <c r="H86" s="1" t="s">
        <v>14</v>
      </c>
    </row>
    <row r="87" spans="1:8" ht="32.85" customHeight="1" x14ac:dyDescent="0.3">
      <c r="A87" s="13" t="s">
        <v>18</v>
      </c>
      <c r="B87" s="19" t="s">
        <v>24</v>
      </c>
      <c r="C87" s="14" t="s">
        <v>27</v>
      </c>
      <c r="D87" s="14" t="s">
        <v>93</v>
      </c>
      <c r="E87" s="14" t="s">
        <v>94</v>
      </c>
      <c r="F87" s="17">
        <v>2350</v>
      </c>
      <c r="G87" s="14" t="s">
        <v>97</v>
      </c>
      <c r="H87" s="1" t="s">
        <v>14</v>
      </c>
    </row>
    <row r="88" spans="1:8" ht="32.85" customHeight="1" x14ac:dyDescent="0.3">
      <c r="A88" s="13" t="s">
        <v>18</v>
      </c>
      <c r="B88" s="19" t="s">
        <v>24</v>
      </c>
      <c r="C88" s="14" t="s">
        <v>27</v>
      </c>
      <c r="D88" s="14" t="s">
        <v>93</v>
      </c>
      <c r="E88" s="14" t="s">
        <v>94</v>
      </c>
      <c r="F88" s="17">
        <v>2219</v>
      </c>
      <c r="G88" s="14" t="s">
        <v>98</v>
      </c>
      <c r="H88" s="1" t="s">
        <v>14</v>
      </c>
    </row>
    <row r="89" spans="1:8" ht="32.85" customHeight="1" x14ac:dyDescent="0.3">
      <c r="A89" s="13" t="s">
        <v>18</v>
      </c>
      <c r="B89" s="19" t="s">
        <v>24</v>
      </c>
      <c r="C89" s="14" t="s">
        <v>27</v>
      </c>
      <c r="D89" s="14" t="s">
        <v>93</v>
      </c>
      <c r="E89" s="14" t="s">
        <v>94</v>
      </c>
      <c r="F89" s="31">
        <f>9312-1</f>
        <v>9311</v>
      </c>
      <c r="G89" s="14" t="s">
        <v>99</v>
      </c>
      <c r="H89" s="1" t="s">
        <v>14</v>
      </c>
    </row>
    <row r="90" spans="1:8" ht="32.85" customHeight="1" x14ac:dyDescent="0.3">
      <c r="A90" s="13" t="s">
        <v>18</v>
      </c>
      <c r="B90" s="19" t="s">
        <v>24</v>
      </c>
      <c r="C90" s="14" t="s">
        <v>27</v>
      </c>
      <c r="D90" s="14" t="s">
        <v>93</v>
      </c>
      <c r="E90" s="14" t="s">
        <v>94</v>
      </c>
      <c r="F90" s="17">
        <v>24840</v>
      </c>
      <c r="G90" s="14" t="s">
        <v>100</v>
      </c>
      <c r="H90" s="1" t="s">
        <v>14</v>
      </c>
    </row>
    <row r="91" spans="1:8" ht="32.85" customHeight="1" x14ac:dyDescent="0.3">
      <c r="A91" s="13" t="s">
        <v>18</v>
      </c>
      <c r="B91" s="19" t="s">
        <v>24</v>
      </c>
      <c r="C91" s="14" t="s">
        <v>27</v>
      </c>
      <c r="D91" s="14" t="s">
        <v>93</v>
      </c>
      <c r="E91" s="14" t="s">
        <v>94</v>
      </c>
      <c r="F91" s="17">
        <v>2860</v>
      </c>
      <c r="G91" s="14" t="s">
        <v>101</v>
      </c>
      <c r="H91" s="1" t="s">
        <v>14</v>
      </c>
    </row>
    <row r="92" spans="1:8" ht="32.85" customHeight="1" x14ac:dyDescent="0.3">
      <c r="A92" s="13" t="s">
        <v>18</v>
      </c>
      <c r="B92" s="19" t="s">
        <v>24</v>
      </c>
      <c r="C92" s="14" t="s">
        <v>83</v>
      </c>
      <c r="D92" s="14" t="s">
        <v>116</v>
      </c>
      <c r="E92" s="14" t="s">
        <v>117</v>
      </c>
      <c r="F92" s="31">
        <f>2518-19</f>
        <v>2499</v>
      </c>
      <c r="G92" s="14" t="s">
        <v>118</v>
      </c>
      <c r="H92" s="1" t="s">
        <v>14</v>
      </c>
    </row>
    <row r="93" spans="1:8" ht="32.85" customHeight="1" x14ac:dyDescent="0.3">
      <c r="A93" s="13" t="s">
        <v>18</v>
      </c>
      <c r="B93" s="19" t="s">
        <v>24</v>
      </c>
      <c r="C93" s="14" t="s">
        <v>83</v>
      </c>
      <c r="D93" s="14" t="s">
        <v>116</v>
      </c>
      <c r="E93" s="14" t="s">
        <v>117</v>
      </c>
      <c r="F93" s="31">
        <f>5245-1560</f>
        <v>3685</v>
      </c>
      <c r="G93" s="14" t="s">
        <v>119</v>
      </c>
      <c r="H93" s="1" t="s">
        <v>14</v>
      </c>
    </row>
    <row r="94" spans="1:8" ht="32.85" customHeight="1" x14ac:dyDescent="0.3">
      <c r="A94" s="13" t="s">
        <v>18</v>
      </c>
      <c r="B94" s="19" t="s">
        <v>24</v>
      </c>
      <c r="C94" s="14" t="s">
        <v>83</v>
      </c>
      <c r="D94" s="14" t="s">
        <v>116</v>
      </c>
      <c r="E94" s="14" t="s">
        <v>117</v>
      </c>
      <c r="F94" s="31">
        <f>2322-589</f>
        <v>1733</v>
      </c>
      <c r="G94" s="14" t="s">
        <v>114</v>
      </c>
      <c r="H94" s="1" t="s">
        <v>14</v>
      </c>
    </row>
    <row r="95" spans="1:8" ht="32.85" customHeight="1" x14ac:dyDescent="0.3">
      <c r="A95" s="13" t="s">
        <v>18</v>
      </c>
      <c r="B95" s="19" t="s">
        <v>24</v>
      </c>
      <c r="C95" s="14" t="s">
        <v>83</v>
      </c>
      <c r="D95" s="14" t="s">
        <v>116</v>
      </c>
      <c r="E95" s="14" t="s">
        <v>117</v>
      </c>
      <c r="F95" s="31">
        <f>7550-4085</f>
        <v>3465</v>
      </c>
      <c r="G95" s="14" t="s">
        <v>120</v>
      </c>
      <c r="H95" s="1" t="s">
        <v>14</v>
      </c>
    </row>
    <row r="96" spans="1:8" ht="32.85" customHeight="1" x14ac:dyDescent="0.3">
      <c r="A96" s="13" t="s">
        <v>18</v>
      </c>
      <c r="B96" s="19" t="s">
        <v>24</v>
      </c>
      <c r="C96" s="14" t="s">
        <v>83</v>
      </c>
      <c r="D96" s="14" t="s">
        <v>116</v>
      </c>
      <c r="E96" s="14" t="s">
        <v>117</v>
      </c>
      <c r="F96" s="31">
        <f>2407-97</f>
        <v>2310</v>
      </c>
      <c r="G96" s="14" t="s">
        <v>121</v>
      </c>
      <c r="H96" s="1" t="s">
        <v>14</v>
      </c>
    </row>
    <row r="97" spans="1:8" ht="32.85" customHeight="1" x14ac:dyDescent="0.3">
      <c r="A97" s="13" t="s">
        <v>18</v>
      </c>
      <c r="B97" s="19" t="s">
        <v>24</v>
      </c>
      <c r="C97" s="14" t="s">
        <v>83</v>
      </c>
      <c r="D97" s="14" t="s">
        <v>116</v>
      </c>
      <c r="E97" s="14" t="s">
        <v>117</v>
      </c>
      <c r="F97" s="17">
        <v>6520</v>
      </c>
      <c r="G97" s="14" t="s">
        <v>99</v>
      </c>
      <c r="H97" s="1" t="s">
        <v>348</v>
      </c>
    </row>
    <row r="98" spans="1:8" ht="32.85" customHeight="1" x14ac:dyDescent="0.3">
      <c r="A98" s="13" t="s">
        <v>18</v>
      </c>
      <c r="B98" s="19" t="s">
        <v>24</v>
      </c>
      <c r="C98" s="14" t="s">
        <v>102</v>
      </c>
      <c r="D98" s="14" t="s">
        <v>103</v>
      </c>
      <c r="E98" s="14" t="s">
        <v>104</v>
      </c>
      <c r="F98" s="17">
        <v>17856</v>
      </c>
      <c r="G98" s="14" t="s">
        <v>99</v>
      </c>
      <c r="H98" s="1" t="s">
        <v>348</v>
      </c>
    </row>
    <row r="99" spans="1:8" ht="32.85" customHeight="1" x14ac:dyDescent="0.3">
      <c r="A99" s="13" t="s">
        <v>19</v>
      </c>
      <c r="B99" s="19" t="s">
        <v>25</v>
      </c>
      <c r="C99" s="14" t="s">
        <v>12</v>
      </c>
      <c r="D99" s="14" t="s">
        <v>139</v>
      </c>
      <c r="E99" s="14" t="s">
        <v>140</v>
      </c>
      <c r="F99" s="17">
        <v>21180</v>
      </c>
      <c r="G99" s="14" t="s">
        <v>141</v>
      </c>
      <c r="H99" s="1" t="s">
        <v>14</v>
      </c>
    </row>
    <row r="100" spans="1:8" ht="32.85" customHeight="1" x14ac:dyDescent="0.3">
      <c r="A100" s="13" t="s">
        <v>19</v>
      </c>
      <c r="B100" s="19" t="s">
        <v>25</v>
      </c>
      <c r="C100" s="14" t="s">
        <v>149</v>
      </c>
      <c r="D100" s="14" t="s">
        <v>150</v>
      </c>
      <c r="E100" s="14" t="s">
        <v>140</v>
      </c>
      <c r="F100" s="17">
        <v>21340</v>
      </c>
      <c r="G100" s="14" t="s">
        <v>148</v>
      </c>
      <c r="H100" s="1" t="s">
        <v>14</v>
      </c>
    </row>
    <row r="101" spans="1:8" ht="32.85" customHeight="1" x14ac:dyDescent="0.3">
      <c r="A101" s="13" t="s">
        <v>19</v>
      </c>
      <c r="B101" s="19" t="s">
        <v>25</v>
      </c>
      <c r="C101" s="14" t="s">
        <v>12</v>
      </c>
      <c r="D101" s="14" t="s">
        <v>142</v>
      </c>
      <c r="E101" s="14" t="s">
        <v>143</v>
      </c>
      <c r="F101" s="17">
        <v>26400</v>
      </c>
      <c r="G101" s="14" t="s">
        <v>44</v>
      </c>
      <c r="H101" s="1" t="s">
        <v>14</v>
      </c>
    </row>
    <row r="102" spans="1:8" ht="34.5" customHeight="1" x14ac:dyDescent="0.3">
      <c r="A102" s="13" t="s">
        <v>19</v>
      </c>
      <c r="B102" s="19" t="s">
        <v>25</v>
      </c>
      <c r="C102" s="14" t="s">
        <v>155</v>
      </c>
      <c r="D102" s="14" t="s">
        <v>156</v>
      </c>
      <c r="E102" s="14" t="s">
        <v>157</v>
      </c>
      <c r="F102" s="17">
        <v>20700</v>
      </c>
      <c r="G102" s="14" t="s">
        <v>71</v>
      </c>
      <c r="H102" s="1" t="s">
        <v>14</v>
      </c>
    </row>
    <row r="103" spans="1:8" ht="32.85" customHeight="1" x14ac:dyDescent="0.3">
      <c r="A103" s="13" t="s">
        <v>19</v>
      </c>
      <c r="B103" s="19" t="s">
        <v>25</v>
      </c>
      <c r="C103" s="14" t="s">
        <v>12</v>
      </c>
      <c r="D103" s="14" t="s">
        <v>146</v>
      </c>
      <c r="E103" s="14" t="s">
        <v>147</v>
      </c>
      <c r="F103" s="17">
        <v>15168</v>
      </c>
      <c r="G103" s="14" t="s">
        <v>148</v>
      </c>
      <c r="H103" s="1" t="s">
        <v>14</v>
      </c>
    </row>
    <row r="104" spans="1:8" ht="32.85" customHeight="1" x14ac:dyDescent="0.3">
      <c r="A104" s="13" t="s">
        <v>19</v>
      </c>
      <c r="B104" s="19" t="s">
        <v>25</v>
      </c>
      <c r="C104" s="14" t="s">
        <v>12</v>
      </c>
      <c r="D104" s="14" t="s">
        <v>144</v>
      </c>
      <c r="E104" s="14" t="s">
        <v>145</v>
      </c>
      <c r="F104" s="17">
        <v>21529</v>
      </c>
      <c r="G104" s="14" t="s">
        <v>44</v>
      </c>
      <c r="H104" s="1" t="s">
        <v>14</v>
      </c>
    </row>
    <row r="105" spans="1:8" ht="32.85" customHeight="1" x14ac:dyDescent="0.3">
      <c r="A105" s="13" t="s">
        <v>19</v>
      </c>
      <c r="B105" s="19" t="s">
        <v>25</v>
      </c>
      <c r="C105" s="14" t="s">
        <v>151</v>
      </c>
      <c r="D105" s="14" t="s">
        <v>152</v>
      </c>
      <c r="E105" s="14" t="s">
        <v>153</v>
      </c>
      <c r="F105" s="17">
        <v>7920</v>
      </c>
      <c r="G105" s="14" t="s">
        <v>154</v>
      </c>
      <c r="H105" s="1" t="s">
        <v>14</v>
      </c>
    </row>
    <row r="106" spans="1:8" ht="32.85" customHeight="1" x14ac:dyDescent="0.3">
      <c r="A106" s="13" t="s">
        <v>19</v>
      </c>
      <c r="B106" s="19" t="s">
        <v>25</v>
      </c>
      <c r="C106" s="14" t="s">
        <v>12</v>
      </c>
      <c r="D106" s="14" t="s">
        <v>139</v>
      </c>
      <c r="E106" s="14" t="s">
        <v>140</v>
      </c>
      <c r="F106" s="17">
        <v>2000</v>
      </c>
      <c r="G106" s="14" t="s">
        <v>259</v>
      </c>
      <c r="H106" s="1" t="s">
        <v>262</v>
      </c>
    </row>
    <row r="107" spans="1:8" ht="32.85" customHeight="1" x14ac:dyDescent="0.3">
      <c r="A107" s="13" t="s">
        <v>20</v>
      </c>
      <c r="B107" s="19" t="s">
        <v>26</v>
      </c>
      <c r="C107" s="14" t="s">
        <v>83</v>
      </c>
      <c r="D107" s="14" t="s">
        <v>171</v>
      </c>
      <c r="E107" s="14" t="s">
        <v>172</v>
      </c>
      <c r="F107" s="17">
        <v>1700</v>
      </c>
      <c r="G107" s="14" t="s">
        <v>173</v>
      </c>
      <c r="H107" s="1" t="s">
        <v>14</v>
      </c>
    </row>
    <row r="108" spans="1:8" ht="32.85" customHeight="1" x14ac:dyDescent="0.3">
      <c r="A108" s="13" t="s">
        <v>20</v>
      </c>
      <c r="B108" s="19" t="s">
        <v>26</v>
      </c>
      <c r="C108" s="14" t="s">
        <v>13</v>
      </c>
      <c r="D108" s="14" t="s">
        <v>181</v>
      </c>
      <c r="E108" s="14" t="s">
        <v>182</v>
      </c>
      <c r="F108" s="17">
        <v>2160</v>
      </c>
      <c r="G108" s="14" t="s">
        <v>183</v>
      </c>
      <c r="H108" s="1" t="s">
        <v>14</v>
      </c>
    </row>
    <row r="109" spans="1:8" ht="32.85" customHeight="1" x14ac:dyDescent="0.3">
      <c r="A109" s="13" t="s">
        <v>20</v>
      </c>
      <c r="B109" s="19" t="s">
        <v>26</v>
      </c>
      <c r="C109" s="14" t="s">
        <v>13</v>
      </c>
      <c r="D109" s="14" t="s">
        <v>181</v>
      </c>
      <c r="E109" s="14" t="s">
        <v>182</v>
      </c>
      <c r="F109" s="17">
        <v>2963</v>
      </c>
      <c r="G109" s="14" t="s">
        <v>184</v>
      </c>
      <c r="H109" s="1" t="s">
        <v>14</v>
      </c>
    </row>
    <row r="110" spans="1:8" ht="32.85" customHeight="1" x14ac:dyDescent="0.3">
      <c r="A110" s="13" t="s">
        <v>20</v>
      </c>
      <c r="B110" s="19" t="s">
        <v>26</v>
      </c>
      <c r="C110" s="14" t="s">
        <v>13</v>
      </c>
      <c r="D110" s="14" t="s">
        <v>181</v>
      </c>
      <c r="E110" s="14" t="s">
        <v>182</v>
      </c>
      <c r="F110" s="17">
        <v>2208</v>
      </c>
      <c r="G110" s="14" t="s">
        <v>185</v>
      </c>
      <c r="H110" s="1" t="s">
        <v>14</v>
      </c>
    </row>
    <row r="111" spans="1:8" ht="32.85" customHeight="1" x14ac:dyDescent="0.3">
      <c r="A111" s="13" t="s">
        <v>20</v>
      </c>
      <c r="B111" s="19" t="s">
        <v>26</v>
      </c>
      <c r="C111" s="14" t="s">
        <v>13</v>
      </c>
      <c r="D111" s="14" t="s">
        <v>176</v>
      </c>
      <c r="E111" s="14" t="s">
        <v>177</v>
      </c>
      <c r="F111" s="17">
        <v>5306</v>
      </c>
      <c r="G111" s="14" t="s">
        <v>101</v>
      </c>
      <c r="H111" s="1" t="s">
        <v>14</v>
      </c>
    </row>
    <row r="112" spans="1:8" ht="32.85" customHeight="1" x14ac:dyDescent="0.3">
      <c r="A112" s="13" t="s">
        <v>20</v>
      </c>
      <c r="B112" s="19" t="s">
        <v>26</v>
      </c>
      <c r="C112" s="14" t="s">
        <v>13</v>
      </c>
      <c r="D112" s="14" t="s">
        <v>186</v>
      </c>
      <c r="E112" s="14" t="s">
        <v>177</v>
      </c>
      <c r="F112" s="31">
        <f>9716-5366</f>
        <v>4350</v>
      </c>
      <c r="G112" s="14" t="s">
        <v>187</v>
      </c>
      <c r="H112" s="1" t="s">
        <v>14</v>
      </c>
    </row>
    <row r="113" spans="1:8" ht="32.85" customHeight="1" x14ac:dyDescent="0.3">
      <c r="A113" s="13" t="s">
        <v>20</v>
      </c>
      <c r="B113" s="19" t="s">
        <v>26</v>
      </c>
      <c r="C113" s="14" t="s">
        <v>13</v>
      </c>
      <c r="D113" s="14" t="s">
        <v>176</v>
      </c>
      <c r="E113" s="14" t="s">
        <v>177</v>
      </c>
      <c r="F113" s="17">
        <v>26400</v>
      </c>
      <c r="G113" s="14" t="s">
        <v>188</v>
      </c>
      <c r="H113" s="1" t="s">
        <v>14</v>
      </c>
    </row>
    <row r="114" spans="1:8" ht="32.85" customHeight="1" x14ac:dyDescent="0.3">
      <c r="A114" s="13" t="s">
        <v>20</v>
      </c>
      <c r="B114" s="19" t="s">
        <v>26</v>
      </c>
      <c r="C114" s="14" t="s">
        <v>12</v>
      </c>
      <c r="D114" s="14" t="s">
        <v>164</v>
      </c>
      <c r="E114" s="14" t="s">
        <v>165</v>
      </c>
      <c r="F114" s="17">
        <v>3390</v>
      </c>
      <c r="G114" s="14" t="s">
        <v>166</v>
      </c>
      <c r="H114" s="1" t="s">
        <v>14</v>
      </c>
    </row>
    <row r="115" spans="1:8" ht="32.85" customHeight="1" x14ac:dyDescent="0.3">
      <c r="A115" s="13" t="s">
        <v>20</v>
      </c>
      <c r="B115" s="19" t="s">
        <v>26</v>
      </c>
      <c r="C115" s="14" t="s">
        <v>76</v>
      </c>
      <c r="D115" s="14" t="s">
        <v>167</v>
      </c>
      <c r="E115" s="14" t="s">
        <v>165</v>
      </c>
      <c r="F115" s="17">
        <v>31660</v>
      </c>
      <c r="G115" s="14" t="s">
        <v>168</v>
      </c>
      <c r="H115" s="1" t="s">
        <v>14</v>
      </c>
    </row>
    <row r="116" spans="1:8" ht="32.85" customHeight="1" x14ac:dyDescent="0.3">
      <c r="A116" s="13" t="s">
        <v>20</v>
      </c>
      <c r="B116" s="19" t="s">
        <v>26</v>
      </c>
      <c r="C116" s="14" t="s">
        <v>189</v>
      </c>
      <c r="D116" s="14" t="s">
        <v>190</v>
      </c>
      <c r="E116" s="14" t="s">
        <v>191</v>
      </c>
      <c r="F116" s="17">
        <v>13788</v>
      </c>
      <c r="G116" s="14" t="s">
        <v>187</v>
      </c>
      <c r="H116" s="1" t="s">
        <v>14</v>
      </c>
    </row>
    <row r="117" spans="1:8" ht="32.85" customHeight="1" x14ac:dyDescent="0.3">
      <c r="A117" s="13" t="s">
        <v>20</v>
      </c>
      <c r="B117" s="19" t="s">
        <v>26</v>
      </c>
      <c r="C117" s="14" t="s">
        <v>12</v>
      </c>
      <c r="D117" s="14" t="s">
        <v>161</v>
      </c>
      <c r="E117" s="14" t="s">
        <v>162</v>
      </c>
      <c r="F117" s="31">
        <f>10376-4851</f>
        <v>5525</v>
      </c>
      <c r="G117" s="14" t="s">
        <v>163</v>
      </c>
      <c r="H117" s="1" t="s">
        <v>14</v>
      </c>
    </row>
    <row r="118" spans="1:8" ht="32.85" customHeight="1" x14ac:dyDescent="0.3">
      <c r="A118" s="13" t="s">
        <v>20</v>
      </c>
      <c r="B118" s="19" t="s">
        <v>26</v>
      </c>
      <c r="C118" s="14" t="s">
        <v>13</v>
      </c>
      <c r="D118" s="14" t="s">
        <v>174</v>
      </c>
      <c r="E118" s="14" t="s">
        <v>175</v>
      </c>
      <c r="F118" s="31">
        <f>26400-1</f>
        <v>26399</v>
      </c>
      <c r="G118" s="14" t="s">
        <v>71</v>
      </c>
      <c r="H118" s="1" t="s">
        <v>14</v>
      </c>
    </row>
    <row r="119" spans="1:8" ht="32.85" customHeight="1" x14ac:dyDescent="0.3">
      <c r="A119" s="13" t="s">
        <v>20</v>
      </c>
      <c r="B119" s="19" t="s">
        <v>26</v>
      </c>
      <c r="C119" s="14" t="s">
        <v>13</v>
      </c>
      <c r="D119" s="14" t="s">
        <v>174</v>
      </c>
      <c r="E119" s="14" t="s">
        <v>175</v>
      </c>
      <c r="F119" s="17">
        <v>3465</v>
      </c>
      <c r="G119" s="14" t="s">
        <v>180</v>
      </c>
      <c r="H119" s="1" t="s">
        <v>14</v>
      </c>
    </row>
    <row r="120" spans="1:8" ht="32.85" customHeight="1" x14ac:dyDescent="0.3">
      <c r="A120" s="13" t="s">
        <v>20</v>
      </c>
      <c r="B120" s="19" t="s">
        <v>26</v>
      </c>
      <c r="C120" s="14" t="s">
        <v>12</v>
      </c>
      <c r="D120" s="14" t="s">
        <v>158</v>
      </c>
      <c r="E120" s="14" t="s">
        <v>159</v>
      </c>
      <c r="F120" s="17">
        <v>7530</v>
      </c>
      <c r="G120" s="14" t="s">
        <v>160</v>
      </c>
      <c r="H120" s="1" t="s">
        <v>14</v>
      </c>
    </row>
    <row r="121" spans="1:8" ht="32.85" customHeight="1" x14ac:dyDescent="0.3">
      <c r="A121" s="13" t="s">
        <v>20</v>
      </c>
      <c r="B121" s="19" t="s">
        <v>26</v>
      </c>
      <c r="C121" s="14" t="s">
        <v>83</v>
      </c>
      <c r="D121" s="14" t="s">
        <v>169</v>
      </c>
      <c r="E121" s="14" t="s">
        <v>159</v>
      </c>
      <c r="F121" s="17">
        <v>2800</v>
      </c>
      <c r="G121" s="14" t="s">
        <v>170</v>
      </c>
      <c r="H121" s="1" t="s">
        <v>14</v>
      </c>
    </row>
    <row r="122" spans="1:8" ht="32.85" customHeight="1" x14ac:dyDescent="0.3">
      <c r="A122" s="13" t="s">
        <v>20</v>
      </c>
      <c r="B122" s="19" t="s">
        <v>26</v>
      </c>
      <c r="C122" s="14" t="s">
        <v>13</v>
      </c>
      <c r="D122" s="14" t="s">
        <v>178</v>
      </c>
      <c r="E122" s="14" t="s">
        <v>159</v>
      </c>
      <c r="F122" s="17">
        <v>5600</v>
      </c>
      <c r="G122" s="14" t="s">
        <v>179</v>
      </c>
      <c r="H122" s="1" t="s">
        <v>14</v>
      </c>
    </row>
    <row r="123" spans="1:8" ht="32.85" customHeight="1" x14ac:dyDescent="0.3">
      <c r="A123" s="13" t="s">
        <v>20</v>
      </c>
      <c r="B123" s="19" t="s">
        <v>26</v>
      </c>
      <c r="C123" s="14" t="s">
        <v>76</v>
      </c>
      <c r="D123" s="14" t="s">
        <v>167</v>
      </c>
      <c r="E123" s="14" t="s">
        <v>165</v>
      </c>
      <c r="F123" s="17">
        <v>1844</v>
      </c>
      <c r="G123" s="14" t="s">
        <v>260</v>
      </c>
      <c r="H123" s="1" t="s">
        <v>262</v>
      </c>
    </row>
    <row r="124" spans="1:8" ht="32.85" customHeight="1" x14ac:dyDescent="0.3">
      <c r="A124" s="13" t="s">
        <v>20</v>
      </c>
      <c r="B124" s="19" t="s">
        <v>26</v>
      </c>
      <c r="C124" s="14" t="s">
        <v>13</v>
      </c>
      <c r="D124" s="14" t="s">
        <v>174</v>
      </c>
      <c r="E124" s="14" t="s">
        <v>175</v>
      </c>
      <c r="F124" s="17">
        <v>7200</v>
      </c>
      <c r="G124" s="14" t="s">
        <v>261</v>
      </c>
      <c r="H124" s="1" t="s">
        <v>262</v>
      </c>
    </row>
    <row r="125" spans="1:8" ht="32.85" customHeight="1" x14ac:dyDescent="0.3">
      <c r="A125" s="13" t="s">
        <v>20</v>
      </c>
      <c r="B125" s="19" t="s">
        <v>26</v>
      </c>
      <c r="C125" s="14" t="s">
        <v>13</v>
      </c>
      <c r="D125" s="14" t="s">
        <v>372</v>
      </c>
      <c r="E125" s="14" t="s">
        <v>373</v>
      </c>
      <c r="F125" s="17">
        <v>2573</v>
      </c>
      <c r="G125" s="14" t="s">
        <v>374</v>
      </c>
      <c r="H125" s="1" t="s">
        <v>348</v>
      </c>
    </row>
    <row r="126" spans="1:8" ht="32.85" customHeight="1" x14ac:dyDescent="0.3">
      <c r="A126" s="13" t="s">
        <v>192</v>
      </c>
      <c r="B126" s="19" t="s">
        <v>193</v>
      </c>
      <c r="C126" s="14" t="s">
        <v>72</v>
      </c>
      <c r="D126" s="14" t="s">
        <v>200</v>
      </c>
      <c r="E126" s="14" t="s">
        <v>201</v>
      </c>
      <c r="F126" s="17">
        <v>21490</v>
      </c>
      <c r="G126" s="14" t="s">
        <v>202</v>
      </c>
      <c r="H126" s="1" t="s">
        <v>14</v>
      </c>
    </row>
    <row r="127" spans="1:8" ht="32.85" customHeight="1" x14ac:dyDescent="0.3">
      <c r="A127" s="13" t="s">
        <v>192</v>
      </c>
      <c r="B127" s="19" t="s">
        <v>193</v>
      </c>
      <c r="C127" s="14" t="s">
        <v>12</v>
      </c>
      <c r="D127" s="14" t="s">
        <v>194</v>
      </c>
      <c r="E127" s="14" t="s">
        <v>195</v>
      </c>
      <c r="F127" s="17">
        <v>2370</v>
      </c>
      <c r="G127" s="14" t="s">
        <v>196</v>
      </c>
      <c r="H127" s="1" t="s">
        <v>14</v>
      </c>
    </row>
    <row r="128" spans="1:8" ht="32.85" customHeight="1" x14ac:dyDescent="0.3">
      <c r="A128" s="13" t="s">
        <v>192</v>
      </c>
      <c r="B128" s="19" t="s">
        <v>193</v>
      </c>
      <c r="C128" s="14" t="s">
        <v>197</v>
      </c>
      <c r="D128" s="14" t="s">
        <v>198</v>
      </c>
      <c r="E128" s="14" t="s">
        <v>195</v>
      </c>
      <c r="F128" s="17">
        <v>4143</v>
      </c>
      <c r="G128" s="14" t="s">
        <v>199</v>
      </c>
      <c r="H128" s="1" t="s">
        <v>14</v>
      </c>
    </row>
    <row r="129" spans="1:8" ht="32.85" customHeight="1" x14ac:dyDescent="0.3">
      <c r="A129" s="13" t="s">
        <v>192</v>
      </c>
      <c r="B129" s="19" t="s">
        <v>193</v>
      </c>
      <c r="C129" s="14" t="s">
        <v>13</v>
      </c>
      <c r="D129" s="14" t="s">
        <v>203</v>
      </c>
      <c r="E129" s="14" t="s">
        <v>204</v>
      </c>
      <c r="F129" s="17">
        <v>18890</v>
      </c>
      <c r="G129" s="14" t="s">
        <v>202</v>
      </c>
      <c r="H129" s="1" t="s">
        <v>14</v>
      </c>
    </row>
    <row r="130" spans="1:8" ht="32.85" customHeight="1" x14ac:dyDescent="0.3">
      <c r="A130" s="13" t="s">
        <v>192</v>
      </c>
      <c r="B130" s="19" t="s">
        <v>193</v>
      </c>
      <c r="C130" s="14" t="s">
        <v>151</v>
      </c>
      <c r="D130" s="14" t="s">
        <v>375</v>
      </c>
      <c r="E130" s="14" t="s">
        <v>376</v>
      </c>
      <c r="F130" s="17">
        <v>19500</v>
      </c>
      <c r="G130" s="14" t="s">
        <v>202</v>
      </c>
      <c r="H130" s="1" t="s">
        <v>348</v>
      </c>
    </row>
    <row r="131" spans="1:8" ht="32.85" customHeight="1" x14ac:dyDescent="0.3">
      <c r="A131" s="13" t="s">
        <v>192</v>
      </c>
      <c r="B131" s="19" t="s">
        <v>193</v>
      </c>
      <c r="C131" s="14" t="s">
        <v>13</v>
      </c>
      <c r="D131" s="14" t="s">
        <v>377</v>
      </c>
      <c r="E131" s="14" t="s">
        <v>317</v>
      </c>
      <c r="F131" s="17">
        <v>19500</v>
      </c>
      <c r="G131" s="14" t="s">
        <v>202</v>
      </c>
      <c r="H131" s="1" t="s">
        <v>348</v>
      </c>
    </row>
    <row r="132" spans="1:8" ht="32.85" customHeight="1" x14ac:dyDescent="0.3">
      <c r="A132" s="13" t="s">
        <v>192</v>
      </c>
      <c r="B132" s="19" t="s">
        <v>193</v>
      </c>
      <c r="C132" s="14" t="s">
        <v>83</v>
      </c>
      <c r="D132" s="14" t="s">
        <v>378</v>
      </c>
      <c r="E132" s="14" t="s">
        <v>379</v>
      </c>
      <c r="F132" s="17">
        <v>19400</v>
      </c>
      <c r="G132" s="14" t="s">
        <v>202</v>
      </c>
      <c r="H132" s="1" t="s">
        <v>348</v>
      </c>
    </row>
    <row r="133" spans="1:8" ht="32.85" customHeight="1" x14ac:dyDescent="0.3">
      <c r="A133" s="13" t="s">
        <v>192</v>
      </c>
      <c r="B133" s="19" t="s">
        <v>193</v>
      </c>
      <c r="C133" s="14" t="s">
        <v>13</v>
      </c>
      <c r="D133" s="14" t="s">
        <v>380</v>
      </c>
      <c r="E133" s="14" t="s">
        <v>381</v>
      </c>
      <c r="F133" s="17">
        <v>19500</v>
      </c>
      <c r="G133" s="14" t="s">
        <v>202</v>
      </c>
      <c r="H133" s="1" t="s">
        <v>348</v>
      </c>
    </row>
    <row r="134" spans="1:8" ht="32.85" customHeight="1" x14ac:dyDescent="0.3">
      <c r="A134" s="13" t="s">
        <v>192</v>
      </c>
      <c r="B134" s="19" t="s">
        <v>193</v>
      </c>
      <c r="C134" s="14" t="s">
        <v>83</v>
      </c>
      <c r="D134" s="14" t="s">
        <v>382</v>
      </c>
      <c r="E134" s="14" t="s">
        <v>383</v>
      </c>
      <c r="F134" s="17">
        <v>19500</v>
      </c>
      <c r="G134" s="14" t="s">
        <v>202</v>
      </c>
      <c r="H134" s="1" t="s">
        <v>348</v>
      </c>
    </row>
    <row r="135" spans="1:8" ht="32.85" customHeight="1" x14ac:dyDescent="0.3">
      <c r="A135" s="13" t="s">
        <v>192</v>
      </c>
      <c r="B135" s="19" t="s">
        <v>193</v>
      </c>
      <c r="C135" s="14" t="s">
        <v>13</v>
      </c>
      <c r="D135" s="14" t="s">
        <v>384</v>
      </c>
      <c r="E135" s="14" t="s">
        <v>385</v>
      </c>
      <c r="F135" s="17">
        <v>19500</v>
      </c>
      <c r="G135" s="14" t="s">
        <v>202</v>
      </c>
      <c r="H135" s="1" t="s">
        <v>348</v>
      </c>
    </row>
    <row r="136" spans="1:8" ht="32.85" customHeight="1" x14ac:dyDescent="0.3">
      <c r="A136" s="13" t="s">
        <v>192</v>
      </c>
      <c r="B136" s="19" t="s">
        <v>193</v>
      </c>
      <c r="C136" s="14" t="s">
        <v>32</v>
      </c>
      <c r="D136" s="14" t="s">
        <v>224</v>
      </c>
      <c r="E136" s="14" t="s">
        <v>225</v>
      </c>
      <c r="F136" s="17">
        <v>11098</v>
      </c>
      <c r="G136" s="14" t="s">
        <v>386</v>
      </c>
      <c r="H136" s="1" t="s">
        <v>348</v>
      </c>
    </row>
    <row r="137" spans="1:8" ht="32.85" customHeight="1" x14ac:dyDescent="0.3">
      <c r="A137" s="13" t="s">
        <v>192</v>
      </c>
      <c r="B137" s="19" t="s">
        <v>193</v>
      </c>
      <c r="C137" s="14" t="s">
        <v>32</v>
      </c>
      <c r="D137" s="14" t="s">
        <v>217</v>
      </c>
      <c r="E137" s="14" t="s">
        <v>218</v>
      </c>
      <c r="F137" s="17">
        <v>21250</v>
      </c>
      <c r="G137" s="14" t="s">
        <v>387</v>
      </c>
      <c r="H137" s="1" t="s">
        <v>348</v>
      </c>
    </row>
    <row r="138" spans="1:8" ht="32.85" customHeight="1" x14ac:dyDescent="0.3">
      <c r="A138" s="13" t="s">
        <v>192</v>
      </c>
      <c r="B138" s="19" t="s">
        <v>193</v>
      </c>
      <c r="C138" s="14" t="s">
        <v>72</v>
      </c>
      <c r="D138" s="14" t="s">
        <v>200</v>
      </c>
      <c r="E138" s="14" t="s">
        <v>201</v>
      </c>
      <c r="F138" s="17">
        <v>22000</v>
      </c>
      <c r="G138" s="14" t="s">
        <v>387</v>
      </c>
      <c r="H138" s="1" t="s">
        <v>348</v>
      </c>
    </row>
    <row r="139" spans="1:8" ht="29.4" customHeight="1" x14ac:dyDescent="0.3">
      <c r="A139" s="32" t="s">
        <v>8</v>
      </c>
      <c r="B139" s="32"/>
      <c r="C139" s="32"/>
      <c r="D139" s="32"/>
      <c r="E139" s="32"/>
      <c r="F139" s="8">
        <f>SUM(F5:F138)</f>
        <v>1264989</v>
      </c>
      <c r="G139" s="9"/>
      <c r="H139" s="9"/>
    </row>
    <row r="141" spans="1:8" x14ac:dyDescent="0.3">
      <c r="A141" s="28" t="s">
        <v>344</v>
      </c>
    </row>
    <row r="142" spans="1:8" ht="15.6" x14ac:dyDescent="0.3">
      <c r="A142" s="30"/>
      <c r="B142" s="34" t="s">
        <v>345</v>
      </c>
      <c r="C142" s="35"/>
    </row>
    <row r="172" spans="6:6" x14ac:dyDescent="0.3">
      <c r="F172" s="3"/>
    </row>
  </sheetData>
  <autoFilter ref="A4:H139" xr:uid="{00000000-0009-0000-0000-000000000000}"/>
  <sortState xmlns:xlrd2="http://schemas.microsoft.com/office/spreadsheetml/2017/richdata2" ref="A5:H129">
    <sortCondition ref="A5:A129" customList="BA,TV,TC,NR,ZA,BB,PO,KE"/>
    <sortCondition ref="H5:H129"/>
    <sortCondition ref="E5:E129"/>
  </sortState>
  <mergeCells count="3">
    <mergeCell ref="A139:E139"/>
    <mergeCell ref="A1:H1"/>
    <mergeCell ref="B142:C142"/>
  </mergeCells>
  <pageMargins left="0.51181102362204722" right="0.31496062992125984" top="0.74803149606299213" bottom="0.55118110236220474" header="0.31496062992125984" footer="0.31496062992125984"/>
  <pageSetup paperSize="8" scale="58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zoomScale="80" zoomScaleNormal="80" workbookViewId="0">
      <selection activeCell="J4" sqref="J4"/>
    </sheetView>
  </sheetViews>
  <sheetFormatPr defaultRowHeight="14.4" x14ac:dyDescent="0.3"/>
  <cols>
    <col min="1" max="1" width="10.33203125" customWidth="1"/>
    <col min="2" max="2" width="34.6640625" customWidth="1"/>
    <col min="3" max="3" width="35" customWidth="1"/>
    <col min="4" max="4" width="25.88671875" customWidth="1"/>
    <col min="5" max="5" width="21.88671875" customWidth="1"/>
    <col min="6" max="6" width="16" customWidth="1"/>
    <col min="7" max="7" width="52.88671875" bestFit="1" customWidth="1"/>
    <col min="8" max="8" width="10" customWidth="1"/>
  </cols>
  <sheetData>
    <row r="1" spans="1:8" ht="61.5" customHeight="1" x14ac:dyDescent="0.3">
      <c r="A1" s="33" t="s">
        <v>346</v>
      </c>
      <c r="B1" s="33"/>
      <c r="C1" s="33"/>
      <c r="D1" s="33"/>
      <c r="E1" s="33"/>
      <c r="F1" s="33"/>
      <c r="G1" s="33"/>
      <c r="H1" s="33"/>
    </row>
    <row r="4" spans="1:8" ht="104.25" customHeigh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10</v>
      </c>
      <c r="G4" s="6" t="s">
        <v>5</v>
      </c>
      <c r="H4" s="6" t="s">
        <v>6</v>
      </c>
    </row>
    <row r="5" spans="1:8" ht="32.85" customHeight="1" x14ac:dyDescent="0.3">
      <c r="A5" s="15" t="s">
        <v>9</v>
      </c>
      <c r="B5" s="20" t="s">
        <v>11</v>
      </c>
      <c r="C5" s="16" t="s">
        <v>12</v>
      </c>
      <c r="D5" s="16" t="s">
        <v>265</v>
      </c>
      <c r="E5" s="16" t="s">
        <v>266</v>
      </c>
      <c r="F5" s="18">
        <v>195000</v>
      </c>
      <c r="G5" s="16" t="s">
        <v>267</v>
      </c>
      <c r="H5" s="1" t="s">
        <v>262</v>
      </c>
    </row>
    <row r="6" spans="1:8" ht="32.85" customHeight="1" x14ac:dyDescent="0.3">
      <c r="A6" s="15" t="s">
        <v>9</v>
      </c>
      <c r="B6" s="20" t="s">
        <v>11</v>
      </c>
      <c r="C6" s="16" t="s">
        <v>83</v>
      </c>
      <c r="D6" s="16" t="s">
        <v>268</v>
      </c>
      <c r="E6" s="16" t="s">
        <v>269</v>
      </c>
      <c r="F6" s="18">
        <v>83515</v>
      </c>
      <c r="G6" s="16" t="s">
        <v>270</v>
      </c>
      <c r="H6" s="1" t="s">
        <v>262</v>
      </c>
    </row>
    <row r="7" spans="1:8" ht="32.85" customHeight="1" x14ac:dyDescent="0.3">
      <c r="A7" s="15" t="s">
        <v>9</v>
      </c>
      <c r="B7" s="20" t="s">
        <v>11</v>
      </c>
      <c r="C7" s="16" t="s">
        <v>263</v>
      </c>
      <c r="D7" s="16" t="s">
        <v>271</v>
      </c>
      <c r="E7" s="16" t="s">
        <v>269</v>
      </c>
      <c r="F7" s="18">
        <v>38600</v>
      </c>
      <c r="G7" s="16" t="s">
        <v>272</v>
      </c>
      <c r="H7" s="1" t="s">
        <v>262</v>
      </c>
    </row>
    <row r="8" spans="1:8" ht="32.85" customHeight="1" x14ac:dyDescent="0.3">
      <c r="A8" s="15" t="s">
        <v>9</v>
      </c>
      <c r="B8" s="20" t="s">
        <v>11</v>
      </c>
      <c r="C8" s="16" t="s">
        <v>13</v>
      </c>
      <c r="D8" s="16" t="s">
        <v>273</v>
      </c>
      <c r="E8" s="16" t="s">
        <v>274</v>
      </c>
      <c r="F8" s="18">
        <v>44145</v>
      </c>
      <c r="G8" s="16" t="s">
        <v>275</v>
      </c>
      <c r="H8" s="1" t="s">
        <v>262</v>
      </c>
    </row>
    <row r="9" spans="1:8" ht="32.85" customHeight="1" x14ac:dyDescent="0.3">
      <c r="A9" s="15" t="s">
        <v>9</v>
      </c>
      <c r="B9" s="20" t="s">
        <v>11</v>
      </c>
      <c r="C9" s="16" t="s">
        <v>27</v>
      </c>
      <c r="D9" s="16" t="s">
        <v>276</v>
      </c>
      <c r="E9" s="16" t="s">
        <v>277</v>
      </c>
      <c r="F9" s="18">
        <v>20368</v>
      </c>
      <c r="G9" s="16" t="s">
        <v>278</v>
      </c>
      <c r="H9" s="1" t="s">
        <v>262</v>
      </c>
    </row>
    <row r="10" spans="1:8" ht="32.85" customHeight="1" x14ac:dyDescent="0.3">
      <c r="A10" s="15" t="s">
        <v>9</v>
      </c>
      <c r="B10" s="20" t="s">
        <v>11</v>
      </c>
      <c r="C10" s="16" t="s">
        <v>27</v>
      </c>
      <c r="D10" s="16" t="s">
        <v>276</v>
      </c>
      <c r="E10" s="16" t="s">
        <v>277</v>
      </c>
      <c r="F10" s="18">
        <v>25249</v>
      </c>
      <c r="G10" s="16" t="s">
        <v>279</v>
      </c>
      <c r="H10" s="1" t="s">
        <v>262</v>
      </c>
    </row>
    <row r="11" spans="1:8" ht="32.85" customHeight="1" x14ac:dyDescent="0.3">
      <c r="A11" s="15" t="s">
        <v>9</v>
      </c>
      <c r="B11" s="20" t="s">
        <v>11</v>
      </c>
      <c r="C11" s="16" t="s">
        <v>27</v>
      </c>
      <c r="D11" s="16" t="s">
        <v>276</v>
      </c>
      <c r="E11" s="16" t="s">
        <v>277</v>
      </c>
      <c r="F11" s="18">
        <v>15011</v>
      </c>
      <c r="G11" s="16" t="s">
        <v>280</v>
      </c>
      <c r="H11" s="1" t="s">
        <v>262</v>
      </c>
    </row>
    <row r="12" spans="1:8" ht="45" customHeight="1" x14ac:dyDescent="0.3">
      <c r="A12" s="15" t="s">
        <v>9</v>
      </c>
      <c r="B12" s="20" t="s">
        <v>11</v>
      </c>
      <c r="C12" s="16" t="s">
        <v>68</v>
      </c>
      <c r="D12" s="16" t="s">
        <v>322</v>
      </c>
      <c r="E12" s="16" t="s">
        <v>266</v>
      </c>
      <c r="F12" s="18">
        <v>67508</v>
      </c>
      <c r="G12" s="16" t="s">
        <v>323</v>
      </c>
      <c r="H12" s="25" t="s">
        <v>328</v>
      </c>
    </row>
    <row r="13" spans="1:8" ht="32.85" customHeight="1" x14ac:dyDescent="0.3">
      <c r="A13" s="15" t="s">
        <v>9</v>
      </c>
      <c r="B13" s="20" t="s">
        <v>11</v>
      </c>
      <c r="C13" s="16" t="s">
        <v>12</v>
      </c>
      <c r="D13" s="16" t="s">
        <v>324</v>
      </c>
      <c r="E13" s="16" t="s">
        <v>325</v>
      </c>
      <c r="F13" s="18">
        <v>9994</v>
      </c>
      <c r="G13" s="16" t="s">
        <v>326</v>
      </c>
      <c r="H13" s="25" t="s">
        <v>328</v>
      </c>
    </row>
    <row r="14" spans="1:8" ht="32.85" customHeight="1" x14ac:dyDescent="0.3">
      <c r="A14" s="15" t="s">
        <v>9</v>
      </c>
      <c r="B14" s="20" t="s">
        <v>11</v>
      </c>
      <c r="C14" s="16" t="s">
        <v>32</v>
      </c>
      <c r="D14" s="16" t="s">
        <v>33</v>
      </c>
      <c r="E14" s="16" t="s">
        <v>34</v>
      </c>
      <c r="F14" s="18">
        <v>111085</v>
      </c>
      <c r="G14" s="16" t="s">
        <v>327</v>
      </c>
      <c r="H14" s="26" t="s">
        <v>328</v>
      </c>
    </row>
    <row r="15" spans="1:8" ht="32.85" customHeight="1" x14ac:dyDescent="0.3">
      <c r="A15" s="15" t="s">
        <v>9</v>
      </c>
      <c r="B15" s="20" t="s">
        <v>11</v>
      </c>
      <c r="C15" s="16" t="s">
        <v>13</v>
      </c>
      <c r="D15" s="16" t="s">
        <v>271</v>
      </c>
      <c r="E15" s="16" t="s">
        <v>269</v>
      </c>
      <c r="F15" s="18">
        <v>2970</v>
      </c>
      <c r="G15" s="16" t="s">
        <v>347</v>
      </c>
      <c r="H15" s="26" t="s">
        <v>348</v>
      </c>
    </row>
    <row r="16" spans="1:8" ht="32.85" customHeight="1" x14ac:dyDescent="0.3">
      <c r="A16" s="15" t="s">
        <v>15</v>
      </c>
      <c r="B16" s="20" t="s">
        <v>21</v>
      </c>
      <c r="C16" s="16" t="s">
        <v>229</v>
      </c>
      <c r="D16" s="16" t="s">
        <v>235</v>
      </c>
      <c r="E16" s="16" t="s">
        <v>236</v>
      </c>
      <c r="F16" s="18">
        <v>100400</v>
      </c>
      <c r="G16" s="16" t="s">
        <v>281</v>
      </c>
      <c r="H16" s="1" t="s">
        <v>262</v>
      </c>
    </row>
    <row r="17" spans="1:8" ht="32.85" customHeight="1" x14ac:dyDescent="0.3">
      <c r="A17" s="15" t="s">
        <v>15</v>
      </c>
      <c r="B17" s="20" t="s">
        <v>21</v>
      </c>
      <c r="C17" s="16" t="s">
        <v>12</v>
      </c>
      <c r="D17" s="16" t="s">
        <v>242</v>
      </c>
      <c r="E17" s="16" t="s">
        <v>243</v>
      </c>
      <c r="F17" s="18">
        <v>186056</v>
      </c>
      <c r="G17" s="16" t="s">
        <v>282</v>
      </c>
      <c r="H17" s="1" t="s">
        <v>262</v>
      </c>
    </row>
    <row r="18" spans="1:8" ht="32.85" customHeight="1" x14ac:dyDescent="0.3">
      <c r="A18" s="21" t="s">
        <v>15</v>
      </c>
      <c r="B18" s="22" t="s">
        <v>21</v>
      </c>
      <c r="C18" s="23" t="s">
        <v>83</v>
      </c>
      <c r="D18" s="23" t="s">
        <v>283</v>
      </c>
      <c r="E18" s="23" t="s">
        <v>251</v>
      </c>
      <c r="F18" s="24">
        <v>51331</v>
      </c>
      <c r="G18" s="23" t="s">
        <v>284</v>
      </c>
      <c r="H18" s="27" t="s">
        <v>262</v>
      </c>
    </row>
    <row r="19" spans="1:8" ht="45" customHeight="1" x14ac:dyDescent="0.3">
      <c r="A19" s="13" t="s">
        <v>15</v>
      </c>
      <c r="B19" s="19" t="s">
        <v>21</v>
      </c>
      <c r="C19" s="14" t="s">
        <v>12</v>
      </c>
      <c r="D19" s="14" t="s">
        <v>52</v>
      </c>
      <c r="E19" s="14" t="s">
        <v>53</v>
      </c>
      <c r="F19" s="17">
        <v>214602</v>
      </c>
      <c r="G19" s="14" t="s">
        <v>285</v>
      </c>
      <c r="H19" s="1" t="s">
        <v>262</v>
      </c>
    </row>
    <row r="20" spans="1:8" ht="32.85" customHeight="1" x14ac:dyDescent="0.3">
      <c r="A20" s="13" t="s">
        <v>15</v>
      </c>
      <c r="B20" s="19" t="s">
        <v>21</v>
      </c>
      <c r="C20" s="14" t="s">
        <v>83</v>
      </c>
      <c r="D20" s="14" t="s">
        <v>250</v>
      </c>
      <c r="E20" s="14" t="s">
        <v>251</v>
      </c>
      <c r="F20" s="17">
        <v>11796</v>
      </c>
      <c r="G20" s="14" t="s">
        <v>349</v>
      </c>
      <c r="H20" s="1" t="s">
        <v>348</v>
      </c>
    </row>
    <row r="21" spans="1:8" ht="32.85" customHeight="1" x14ac:dyDescent="0.3">
      <c r="A21" s="13" t="s">
        <v>16</v>
      </c>
      <c r="B21" s="19" t="s">
        <v>22</v>
      </c>
      <c r="C21" s="14" t="s">
        <v>83</v>
      </c>
      <c r="D21" s="14" t="s">
        <v>205</v>
      </c>
      <c r="E21" s="14" t="s">
        <v>206</v>
      </c>
      <c r="F21" s="17">
        <v>72068</v>
      </c>
      <c r="G21" s="14" t="s">
        <v>207</v>
      </c>
      <c r="H21" s="1" t="s">
        <v>14</v>
      </c>
    </row>
    <row r="22" spans="1:8" ht="32.85" customHeight="1" x14ac:dyDescent="0.3">
      <c r="A22" s="13" t="s">
        <v>16</v>
      </c>
      <c r="B22" s="19" t="s">
        <v>22</v>
      </c>
      <c r="C22" s="14" t="s">
        <v>76</v>
      </c>
      <c r="D22" s="14" t="s">
        <v>286</v>
      </c>
      <c r="E22" s="14" t="s">
        <v>287</v>
      </c>
      <c r="F22" s="17">
        <v>580</v>
      </c>
      <c r="G22" s="14" t="s">
        <v>288</v>
      </c>
      <c r="H22" s="1" t="s">
        <v>262</v>
      </c>
    </row>
    <row r="23" spans="1:8" ht="32.85" customHeight="1" x14ac:dyDescent="0.3">
      <c r="A23" s="13" t="s">
        <v>16</v>
      </c>
      <c r="B23" s="19" t="s">
        <v>22</v>
      </c>
      <c r="C23" s="14" t="s">
        <v>83</v>
      </c>
      <c r="D23" s="14" t="s">
        <v>289</v>
      </c>
      <c r="E23" s="14" t="s">
        <v>65</v>
      </c>
      <c r="F23" s="17">
        <v>183820</v>
      </c>
      <c r="G23" s="14" t="s">
        <v>290</v>
      </c>
      <c r="H23" s="1" t="s">
        <v>262</v>
      </c>
    </row>
    <row r="24" spans="1:8" ht="32.85" customHeight="1" x14ac:dyDescent="0.3">
      <c r="A24" s="13" t="s">
        <v>16</v>
      </c>
      <c r="B24" s="19" t="s">
        <v>22</v>
      </c>
      <c r="C24" s="14" t="s">
        <v>264</v>
      </c>
      <c r="D24" s="14" t="s">
        <v>291</v>
      </c>
      <c r="E24" s="14" t="s">
        <v>61</v>
      </c>
      <c r="F24" s="17">
        <v>89572</v>
      </c>
      <c r="G24" s="14" t="s">
        <v>292</v>
      </c>
      <c r="H24" s="1" t="s">
        <v>262</v>
      </c>
    </row>
    <row r="25" spans="1:8" ht="32.85" customHeight="1" x14ac:dyDescent="0.3">
      <c r="A25" s="13" t="s">
        <v>16</v>
      </c>
      <c r="B25" s="19" t="s">
        <v>22</v>
      </c>
      <c r="C25" s="14" t="s">
        <v>12</v>
      </c>
      <c r="D25" s="14" t="s">
        <v>329</v>
      </c>
      <c r="E25" s="14" t="s">
        <v>330</v>
      </c>
      <c r="F25" s="17">
        <v>2016</v>
      </c>
      <c r="G25" s="14" t="s">
        <v>331</v>
      </c>
      <c r="H25" s="25" t="s">
        <v>328</v>
      </c>
    </row>
    <row r="26" spans="1:8" ht="32.85" customHeight="1" x14ac:dyDescent="0.3">
      <c r="A26" s="13" t="s">
        <v>17</v>
      </c>
      <c r="B26" s="19" t="s">
        <v>23</v>
      </c>
      <c r="C26" s="14" t="s">
        <v>72</v>
      </c>
      <c r="D26" s="14" t="s">
        <v>73</v>
      </c>
      <c r="E26" s="14" t="s">
        <v>74</v>
      </c>
      <c r="F26" s="17">
        <v>79555</v>
      </c>
      <c r="G26" s="14" t="s">
        <v>208</v>
      </c>
      <c r="H26" s="1" t="s">
        <v>14</v>
      </c>
    </row>
    <row r="27" spans="1:8" ht="32.85" customHeight="1" x14ac:dyDescent="0.3">
      <c r="A27" s="13" t="s">
        <v>17</v>
      </c>
      <c r="B27" s="19" t="s">
        <v>23</v>
      </c>
      <c r="C27" s="14" t="s">
        <v>32</v>
      </c>
      <c r="D27" s="14" t="s">
        <v>209</v>
      </c>
      <c r="E27" s="14" t="s">
        <v>210</v>
      </c>
      <c r="F27" s="17">
        <v>90638</v>
      </c>
      <c r="G27" s="14" t="s">
        <v>211</v>
      </c>
      <c r="H27" s="1" t="s">
        <v>14</v>
      </c>
    </row>
    <row r="28" spans="1:8" ht="32.85" customHeight="1" x14ac:dyDescent="0.3">
      <c r="A28" s="13" t="s">
        <v>17</v>
      </c>
      <c r="B28" s="19" t="s">
        <v>23</v>
      </c>
      <c r="C28" s="14" t="s">
        <v>13</v>
      </c>
      <c r="D28" s="14" t="s">
        <v>90</v>
      </c>
      <c r="E28" s="14" t="s">
        <v>70</v>
      </c>
      <c r="F28" s="17">
        <v>201957</v>
      </c>
      <c r="G28" s="14" t="s">
        <v>293</v>
      </c>
      <c r="H28" s="1" t="s">
        <v>262</v>
      </c>
    </row>
    <row r="29" spans="1:8" ht="32.85" customHeight="1" x14ac:dyDescent="0.3">
      <c r="A29" s="13" t="s">
        <v>17</v>
      </c>
      <c r="B29" s="19" t="s">
        <v>23</v>
      </c>
      <c r="C29" s="14" t="s">
        <v>332</v>
      </c>
      <c r="D29" s="14" t="s">
        <v>333</v>
      </c>
      <c r="E29" s="14" t="s">
        <v>334</v>
      </c>
      <c r="F29" s="17">
        <v>9540</v>
      </c>
      <c r="G29" s="14" t="s">
        <v>335</v>
      </c>
      <c r="H29" s="25" t="s">
        <v>328</v>
      </c>
    </row>
    <row r="30" spans="1:8" ht="32.85" customHeight="1" x14ac:dyDescent="0.3">
      <c r="A30" s="13" t="s">
        <v>17</v>
      </c>
      <c r="B30" s="19" t="s">
        <v>23</v>
      </c>
      <c r="C30" s="14" t="s">
        <v>12</v>
      </c>
      <c r="D30" s="14" t="s">
        <v>336</v>
      </c>
      <c r="E30" s="14" t="s">
        <v>210</v>
      </c>
      <c r="F30" s="17">
        <v>86990</v>
      </c>
      <c r="G30" s="14" t="s">
        <v>337</v>
      </c>
      <c r="H30" s="26" t="s">
        <v>328</v>
      </c>
    </row>
    <row r="31" spans="1:8" ht="32.85" customHeight="1" x14ac:dyDescent="0.3">
      <c r="A31" s="13" t="s">
        <v>17</v>
      </c>
      <c r="B31" s="19" t="s">
        <v>23</v>
      </c>
      <c r="C31" s="14" t="s">
        <v>32</v>
      </c>
      <c r="D31" s="14" t="s">
        <v>209</v>
      </c>
      <c r="E31" s="14" t="s">
        <v>210</v>
      </c>
      <c r="F31" s="17">
        <v>14341</v>
      </c>
      <c r="G31" s="14" t="s">
        <v>350</v>
      </c>
      <c r="H31" s="26" t="s">
        <v>348</v>
      </c>
    </row>
    <row r="32" spans="1:8" ht="32.85" customHeight="1" x14ac:dyDescent="0.3">
      <c r="A32" s="13" t="s">
        <v>18</v>
      </c>
      <c r="B32" s="19" t="s">
        <v>24</v>
      </c>
      <c r="C32" s="14" t="s">
        <v>130</v>
      </c>
      <c r="D32" s="14" t="s">
        <v>131</v>
      </c>
      <c r="E32" s="14" t="s">
        <v>132</v>
      </c>
      <c r="F32" s="17">
        <v>55093</v>
      </c>
      <c r="G32" s="14" t="s">
        <v>294</v>
      </c>
      <c r="H32" s="1" t="s">
        <v>262</v>
      </c>
    </row>
    <row r="33" spans="1:8" ht="32.85" customHeight="1" x14ac:dyDescent="0.3">
      <c r="A33" s="13" t="s">
        <v>18</v>
      </c>
      <c r="B33" s="19" t="s">
        <v>24</v>
      </c>
      <c r="C33" s="14" t="s">
        <v>13</v>
      </c>
      <c r="D33" s="14" t="s">
        <v>124</v>
      </c>
      <c r="E33" s="14" t="s">
        <v>125</v>
      </c>
      <c r="F33" s="17">
        <v>45181</v>
      </c>
      <c r="G33" s="14" t="s">
        <v>295</v>
      </c>
      <c r="H33" s="1" t="s">
        <v>262</v>
      </c>
    </row>
    <row r="34" spans="1:8" ht="32.85" customHeight="1" x14ac:dyDescent="0.3">
      <c r="A34" s="13" t="s">
        <v>18</v>
      </c>
      <c r="B34" s="19" t="s">
        <v>24</v>
      </c>
      <c r="C34" s="14" t="s">
        <v>83</v>
      </c>
      <c r="D34" s="14" t="s">
        <v>116</v>
      </c>
      <c r="E34" s="14" t="s">
        <v>117</v>
      </c>
      <c r="F34" s="17">
        <v>88014</v>
      </c>
      <c r="G34" s="14" t="s">
        <v>296</v>
      </c>
      <c r="H34" s="1" t="s">
        <v>262</v>
      </c>
    </row>
    <row r="35" spans="1:8" ht="32.85" customHeight="1" x14ac:dyDescent="0.3">
      <c r="A35" s="13" t="s">
        <v>19</v>
      </c>
      <c r="B35" s="19" t="s">
        <v>25</v>
      </c>
      <c r="C35" s="14" t="s">
        <v>32</v>
      </c>
      <c r="D35" s="14" t="s">
        <v>212</v>
      </c>
      <c r="E35" s="14" t="s">
        <v>213</v>
      </c>
      <c r="F35" s="31">
        <f>23205-410</f>
        <v>22795</v>
      </c>
      <c r="G35" s="14" t="s">
        <v>214</v>
      </c>
      <c r="H35" s="1" t="s">
        <v>14</v>
      </c>
    </row>
    <row r="36" spans="1:8" ht="32.85" customHeight="1" x14ac:dyDescent="0.3">
      <c r="A36" s="13" t="s">
        <v>19</v>
      </c>
      <c r="B36" s="19" t="s">
        <v>25</v>
      </c>
      <c r="C36" s="14" t="s">
        <v>32</v>
      </c>
      <c r="D36" s="14" t="s">
        <v>212</v>
      </c>
      <c r="E36" s="14" t="s">
        <v>213</v>
      </c>
      <c r="F36" s="17">
        <v>29545</v>
      </c>
      <c r="G36" s="14" t="s">
        <v>215</v>
      </c>
      <c r="H36" s="1" t="s">
        <v>14</v>
      </c>
    </row>
    <row r="37" spans="1:8" ht="32.85" customHeight="1" x14ac:dyDescent="0.3">
      <c r="A37" s="13" t="s">
        <v>19</v>
      </c>
      <c r="B37" s="19" t="s">
        <v>25</v>
      </c>
      <c r="C37" s="14" t="s">
        <v>32</v>
      </c>
      <c r="D37" s="14" t="s">
        <v>212</v>
      </c>
      <c r="E37" s="14" t="s">
        <v>213</v>
      </c>
      <c r="F37" s="17">
        <v>52533</v>
      </c>
      <c r="G37" s="14" t="s">
        <v>216</v>
      </c>
      <c r="H37" s="1" t="s">
        <v>14</v>
      </c>
    </row>
    <row r="38" spans="1:8" ht="32.85" customHeight="1" x14ac:dyDescent="0.3">
      <c r="A38" s="13" t="s">
        <v>19</v>
      </c>
      <c r="B38" s="19" t="s">
        <v>25</v>
      </c>
      <c r="C38" s="14" t="s">
        <v>13</v>
      </c>
      <c r="D38" s="14" t="s">
        <v>297</v>
      </c>
      <c r="E38" s="14" t="s">
        <v>213</v>
      </c>
      <c r="F38" s="17">
        <v>149851</v>
      </c>
      <c r="G38" s="14" t="s">
        <v>298</v>
      </c>
      <c r="H38" s="1" t="s">
        <v>262</v>
      </c>
    </row>
    <row r="39" spans="1:8" ht="32.85" customHeight="1" x14ac:dyDescent="0.3">
      <c r="A39" s="13" t="s">
        <v>19</v>
      </c>
      <c r="B39" s="19" t="s">
        <v>25</v>
      </c>
      <c r="C39" s="14" t="s">
        <v>13</v>
      </c>
      <c r="D39" s="14" t="s">
        <v>297</v>
      </c>
      <c r="E39" s="14" t="s">
        <v>213</v>
      </c>
      <c r="F39" s="17">
        <v>19953</v>
      </c>
      <c r="G39" s="14" t="s">
        <v>338</v>
      </c>
      <c r="H39" s="1" t="s">
        <v>328</v>
      </c>
    </row>
    <row r="40" spans="1:8" ht="32.85" customHeight="1" x14ac:dyDescent="0.3">
      <c r="A40" s="13" t="s">
        <v>19</v>
      </c>
      <c r="B40" s="19" t="s">
        <v>25</v>
      </c>
      <c r="C40" s="14" t="s">
        <v>32</v>
      </c>
      <c r="D40" s="14" t="s">
        <v>212</v>
      </c>
      <c r="E40" s="14" t="s">
        <v>213</v>
      </c>
      <c r="F40" s="17">
        <v>410</v>
      </c>
      <c r="G40" s="14" t="s">
        <v>351</v>
      </c>
      <c r="H40" s="1" t="s">
        <v>348</v>
      </c>
    </row>
    <row r="41" spans="1:8" ht="32.85" customHeight="1" x14ac:dyDescent="0.3">
      <c r="A41" s="13" t="s">
        <v>19</v>
      </c>
      <c r="B41" s="19" t="s">
        <v>25</v>
      </c>
      <c r="C41" s="14" t="s">
        <v>32</v>
      </c>
      <c r="D41" s="14" t="s">
        <v>212</v>
      </c>
      <c r="E41" s="14" t="s">
        <v>213</v>
      </c>
      <c r="F41" s="17">
        <v>1405</v>
      </c>
      <c r="G41" s="14" t="s">
        <v>351</v>
      </c>
      <c r="H41" s="1" t="s">
        <v>348</v>
      </c>
    </row>
    <row r="42" spans="1:8" ht="32.85" customHeight="1" x14ac:dyDescent="0.3">
      <c r="A42" s="13" t="s">
        <v>19</v>
      </c>
      <c r="B42" s="19" t="s">
        <v>25</v>
      </c>
      <c r="C42" s="14" t="s">
        <v>32</v>
      </c>
      <c r="D42" s="14" t="s">
        <v>212</v>
      </c>
      <c r="E42" s="14" t="s">
        <v>213</v>
      </c>
      <c r="F42" s="17">
        <v>992</v>
      </c>
      <c r="G42" s="14" t="s">
        <v>352</v>
      </c>
      <c r="H42" s="1" t="s">
        <v>348</v>
      </c>
    </row>
    <row r="43" spans="1:8" ht="32.85" customHeight="1" x14ac:dyDescent="0.3">
      <c r="A43" s="13" t="s">
        <v>20</v>
      </c>
      <c r="B43" s="19" t="s">
        <v>26</v>
      </c>
      <c r="C43" s="14" t="s">
        <v>83</v>
      </c>
      <c r="D43" s="14" t="s">
        <v>171</v>
      </c>
      <c r="E43" s="14" t="s">
        <v>172</v>
      </c>
      <c r="F43" s="17">
        <v>3564</v>
      </c>
      <c r="G43" s="14" t="s">
        <v>299</v>
      </c>
      <c r="H43" s="1" t="s">
        <v>262</v>
      </c>
    </row>
    <row r="44" spans="1:8" ht="32.85" customHeight="1" x14ac:dyDescent="0.3">
      <c r="A44" s="13" t="s">
        <v>20</v>
      </c>
      <c r="B44" s="19" t="s">
        <v>26</v>
      </c>
      <c r="C44" s="14" t="s">
        <v>12</v>
      </c>
      <c r="D44" s="14" t="s">
        <v>164</v>
      </c>
      <c r="E44" s="14" t="s">
        <v>165</v>
      </c>
      <c r="F44" s="17">
        <v>166500</v>
      </c>
      <c r="G44" s="14" t="s">
        <v>300</v>
      </c>
      <c r="H44" s="1" t="s">
        <v>262</v>
      </c>
    </row>
    <row r="45" spans="1:8" ht="32.85" customHeight="1" x14ac:dyDescent="0.3">
      <c r="A45" s="13" t="s">
        <v>20</v>
      </c>
      <c r="B45" s="19" t="s">
        <v>26</v>
      </c>
      <c r="C45" s="14" t="s">
        <v>83</v>
      </c>
      <c r="D45" s="14" t="s">
        <v>301</v>
      </c>
      <c r="E45" s="14" t="s">
        <v>191</v>
      </c>
      <c r="F45" s="31">
        <f>30000-1878</f>
        <v>28122</v>
      </c>
      <c r="G45" s="14" t="s">
        <v>302</v>
      </c>
      <c r="H45" s="1" t="s">
        <v>262</v>
      </c>
    </row>
    <row r="46" spans="1:8" ht="32.85" customHeight="1" x14ac:dyDescent="0.3">
      <c r="A46" s="13" t="s">
        <v>20</v>
      </c>
      <c r="B46" s="19" t="s">
        <v>26</v>
      </c>
      <c r="C46" s="14" t="s">
        <v>13</v>
      </c>
      <c r="D46" s="14" t="s">
        <v>303</v>
      </c>
      <c r="E46" s="14" t="s">
        <v>304</v>
      </c>
      <c r="F46" s="31">
        <f>11290-45</f>
        <v>11245</v>
      </c>
      <c r="G46" s="14" t="s">
        <v>305</v>
      </c>
      <c r="H46" s="1" t="s">
        <v>262</v>
      </c>
    </row>
    <row r="47" spans="1:8" ht="32.85" customHeight="1" x14ac:dyDescent="0.3">
      <c r="A47" s="13" t="s">
        <v>20</v>
      </c>
      <c r="B47" s="19" t="s">
        <v>26</v>
      </c>
      <c r="C47" s="14" t="s">
        <v>13</v>
      </c>
      <c r="D47" s="14" t="s">
        <v>303</v>
      </c>
      <c r="E47" s="14" t="s">
        <v>304</v>
      </c>
      <c r="F47" s="31">
        <f>4000-4</f>
        <v>3996</v>
      </c>
      <c r="G47" s="14" t="s">
        <v>306</v>
      </c>
      <c r="H47" s="1" t="s">
        <v>262</v>
      </c>
    </row>
    <row r="48" spans="1:8" ht="32.85" customHeight="1" x14ac:dyDescent="0.3">
      <c r="A48" s="13" t="s">
        <v>20</v>
      </c>
      <c r="B48" s="19" t="s">
        <v>26</v>
      </c>
      <c r="C48" s="14" t="s">
        <v>13</v>
      </c>
      <c r="D48" s="14" t="s">
        <v>178</v>
      </c>
      <c r="E48" s="14" t="s">
        <v>159</v>
      </c>
      <c r="F48" s="17">
        <v>47305</v>
      </c>
      <c r="G48" s="14" t="s">
        <v>307</v>
      </c>
      <c r="H48" s="1" t="s">
        <v>262</v>
      </c>
    </row>
    <row r="49" spans="1:8" ht="32.85" customHeight="1" x14ac:dyDescent="0.3">
      <c r="A49" s="13" t="s">
        <v>192</v>
      </c>
      <c r="B49" s="19" t="s">
        <v>193</v>
      </c>
      <c r="C49" s="14" t="s">
        <v>32</v>
      </c>
      <c r="D49" s="14" t="s">
        <v>220</v>
      </c>
      <c r="E49" s="14" t="s">
        <v>221</v>
      </c>
      <c r="F49" s="17">
        <v>107890</v>
      </c>
      <c r="G49" s="14" t="s">
        <v>222</v>
      </c>
      <c r="H49" s="1" t="s">
        <v>14</v>
      </c>
    </row>
    <row r="50" spans="1:8" ht="32.85" customHeight="1" x14ac:dyDescent="0.3">
      <c r="A50" s="13" t="s">
        <v>192</v>
      </c>
      <c r="B50" s="19" t="s">
        <v>193</v>
      </c>
      <c r="C50" s="14" t="s">
        <v>32</v>
      </c>
      <c r="D50" s="14" t="s">
        <v>220</v>
      </c>
      <c r="E50" s="14" t="s">
        <v>221</v>
      </c>
      <c r="F50" s="31">
        <f>17950-67</f>
        <v>17883</v>
      </c>
      <c r="G50" s="14" t="s">
        <v>223</v>
      </c>
      <c r="H50" s="1" t="s">
        <v>14</v>
      </c>
    </row>
    <row r="51" spans="1:8" ht="32.85" customHeight="1" x14ac:dyDescent="0.3">
      <c r="A51" s="13" t="s">
        <v>192</v>
      </c>
      <c r="B51" s="19" t="s">
        <v>193</v>
      </c>
      <c r="C51" s="14" t="s">
        <v>32</v>
      </c>
      <c r="D51" s="14" t="s">
        <v>220</v>
      </c>
      <c r="E51" s="14" t="s">
        <v>221</v>
      </c>
      <c r="F51" s="17">
        <v>2244</v>
      </c>
      <c r="G51" s="14" t="s">
        <v>228</v>
      </c>
      <c r="H51" s="1" t="s">
        <v>14</v>
      </c>
    </row>
    <row r="52" spans="1:8" ht="32.85" customHeight="1" x14ac:dyDescent="0.3">
      <c r="A52" s="13" t="s">
        <v>192</v>
      </c>
      <c r="B52" s="19" t="s">
        <v>193</v>
      </c>
      <c r="C52" s="14" t="s">
        <v>32</v>
      </c>
      <c r="D52" s="14" t="s">
        <v>217</v>
      </c>
      <c r="E52" s="14" t="s">
        <v>218</v>
      </c>
      <c r="F52" s="17">
        <v>22068</v>
      </c>
      <c r="G52" s="14" t="s">
        <v>219</v>
      </c>
      <c r="H52" s="1" t="s">
        <v>14</v>
      </c>
    </row>
    <row r="53" spans="1:8" ht="32.85" customHeight="1" x14ac:dyDescent="0.3">
      <c r="A53" s="13" t="s">
        <v>192</v>
      </c>
      <c r="B53" s="19" t="s">
        <v>193</v>
      </c>
      <c r="C53" s="14" t="s">
        <v>32</v>
      </c>
      <c r="D53" s="14" t="s">
        <v>224</v>
      </c>
      <c r="E53" s="14" t="s">
        <v>225</v>
      </c>
      <c r="F53" s="17">
        <v>8000</v>
      </c>
      <c r="G53" s="14" t="s">
        <v>226</v>
      </c>
      <c r="H53" s="1" t="s">
        <v>14</v>
      </c>
    </row>
    <row r="54" spans="1:8" ht="32.85" customHeight="1" x14ac:dyDescent="0.3">
      <c r="A54" s="13" t="s">
        <v>192</v>
      </c>
      <c r="B54" s="19" t="s">
        <v>193</v>
      </c>
      <c r="C54" s="14" t="s">
        <v>32</v>
      </c>
      <c r="D54" s="14" t="s">
        <v>224</v>
      </c>
      <c r="E54" s="14" t="s">
        <v>225</v>
      </c>
      <c r="F54" s="31">
        <f>50000-23</f>
        <v>49977</v>
      </c>
      <c r="G54" s="14" t="s">
        <v>227</v>
      </c>
      <c r="H54" s="1" t="s">
        <v>14</v>
      </c>
    </row>
    <row r="55" spans="1:8" ht="32.85" customHeight="1" x14ac:dyDescent="0.3">
      <c r="A55" s="13" t="s">
        <v>192</v>
      </c>
      <c r="B55" s="19" t="s">
        <v>193</v>
      </c>
      <c r="C55" s="14" t="s">
        <v>32</v>
      </c>
      <c r="D55" s="14" t="s">
        <v>220</v>
      </c>
      <c r="E55" s="14" t="s">
        <v>221</v>
      </c>
      <c r="F55" s="17">
        <v>12960</v>
      </c>
      <c r="G55" s="14" t="s">
        <v>308</v>
      </c>
      <c r="H55" s="1" t="s">
        <v>262</v>
      </c>
    </row>
    <row r="56" spans="1:8" ht="32.85" customHeight="1" x14ac:dyDescent="0.3">
      <c r="A56" s="13" t="s">
        <v>192</v>
      </c>
      <c r="B56" s="19" t="s">
        <v>193</v>
      </c>
      <c r="C56" s="14" t="s">
        <v>32</v>
      </c>
      <c r="D56" s="14" t="s">
        <v>220</v>
      </c>
      <c r="E56" s="14" t="s">
        <v>221</v>
      </c>
      <c r="F56" s="17">
        <v>10920</v>
      </c>
      <c r="G56" s="14" t="s">
        <v>309</v>
      </c>
      <c r="H56" s="1" t="s">
        <v>262</v>
      </c>
    </row>
    <row r="57" spans="1:8" ht="32.85" customHeight="1" x14ac:dyDescent="0.3">
      <c r="A57" s="13" t="s">
        <v>192</v>
      </c>
      <c r="B57" s="19" t="s">
        <v>193</v>
      </c>
      <c r="C57" s="14" t="s">
        <v>32</v>
      </c>
      <c r="D57" s="14" t="s">
        <v>220</v>
      </c>
      <c r="E57" s="14" t="s">
        <v>221</v>
      </c>
      <c r="F57" s="17">
        <v>11256</v>
      </c>
      <c r="G57" s="14" t="s">
        <v>310</v>
      </c>
      <c r="H57" s="1" t="s">
        <v>262</v>
      </c>
    </row>
    <row r="58" spans="1:8" ht="32.85" customHeight="1" x14ac:dyDescent="0.3">
      <c r="A58" s="13" t="s">
        <v>192</v>
      </c>
      <c r="B58" s="19" t="s">
        <v>193</v>
      </c>
      <c r="C58" s="14" t="s">
        <v>72</v>
      </c>
      <c r="D58" s="14" t="s">
        <v>200</v>
      </c>
      <c r="E58" s="14" t="s">
        <v>201</v>
      </c>
      <c r="F58" s="31">
        <f>35000-1</f>
        <v>34999</v>
      </c>
      <c r="G58" s="14" t="s">
        <v>311</v>
      </c>
      <c r="H58" s="1" t="s">
        <v>262</v>
      </c>
    </row>
    <row r="59" spans="1:8" ht="32.85" customHeight="1" x14ac:dyDescent="0.3">
      <c r="A59" s="13" t="s">
        <v>192</v>
      </c>
      <c r="B59" s="19" t="s">
        <v>193</v>
      </c>
      <c r="C59" s="14" t="s">
        <v>72</v>
      </c>
      <c r="D59" s="14" t="s">
        <v>200</v>
      </c>
      <c r="E59" s="14" t="s">
        <v>201</v>
      </c>
      <c r="F59" s="31">
        <f>50000-1</f>
        <v>49999</v>
      </c>
      <c r="G59" s="14" t="s">
        <v>312</v>
      </c>
      <c r="H59" s="1" t="s">
        <v>262</v>
      </c>
    </row>
    <row r="60" spans="1:8" ht="32.85" customHeight="1" x14ac:dyDescent="0.3">
      <c r="A60" s="13" t="s">
        <v>192</v>
      </c>
      <c r="B60" s="19" t="s">
        <v>193</v>
      </c>
      <c r="C60" s="14" t="s">
        <v>72</v>
      </c>
      <c r="D60" s="14" t="s">
        <v>200</v>
      </c>
      <c r="E60" s="14" t="s">
        <v>201</v>
      </c>
      <c r="F60" s="17">
        <v>23000</v>
      </c>
      <c r="G60" s="14" t="s">
        <v>313</v>
      </c>
      <c r="H60" s="1" t="s">
        <v>262</v>
      </c>
    </row>
    <row r="61" spans="1:8" ht="32.85" customHeight="1" x14ac:dyDescent="0.3">
      <c r="A61" s="13" t="s">
        <v>192</v>
      </c>
      <c r="B61" s="19" t="s">
        <v>193</v>
      </c>
      <c r="C61" s="14" t="s">
        <v>72</v>
      </c>
      <c r="D61" s="14" t="s">
        <v>200</v>
      </c>
      <c r="E61" s="14" t="s">
        <v>201</v>
      </c>
      <c r="F61" s="17">
        <v>24000</v>
      </c>
      <c r="G61" s="14" t="s">
        <v>314</v>
      </c>
      <c r="H61" s="1" t="s">
        <v>262</v>
      </c>
    </row>
    <row r="62" spans="1:8" ht="32.85" customHeight="1" x14ac:dyDescent="0.3">
      <c r="A62" s="13" t="s">
        <v>192</v>
      </c>
      <c r="B62" s="19" t="s">
        <v>193</v>
      </c>
      <c r="C62" s="14" t="s">
        <v>32</v>
      </c>
      <c r="D62" s="14" t="s">
        <v>217</v>
      </c>
      <c r="E62" s="14" t="s">
        <v>218</v>
      </c>
      <c r="F62" s="31">
        <f>60187-214</f>
        <v>59973</v>
      </c>
      <c r="G62" s="14" t="s">
        <v>315</v>
      </c>
      <c r="H62" s="1" t="s">
        <v>262</v>
      </c>
    </row>
    <row r="63" spans="1:8" ht="32.85" customHeight="1" x14ac:dyDescent="0.3">
      <c r="A63" s="13" t="s">
        <v>192</v>
      </c>
      <c r="B63" s="19" t="s">
        <v>193</v>
      </c>
      <c r="C63" s="14" t="s">
        <v>12</v>
      </c>
      <c r="D63" s="14" t="s">
        <v>316</v>
      </c>
      <c r="E63" s="14" t="s">
        <v>317</v>
      </c>
      <c r="F63" s="31">
        <f>90000-82000</f>
        <v>8000</v>
      </c>
      <c r="G63" s="14" t="s">
        <v>318</v>
      </c>
      <c r="H63" s="1" t="s">
        <v>262</v>
      </c>
    </row>
    <row r="64" spans="1:8" ht="32.85" customHeight="1" x14ac:dyDescent="0.3">
      <c r="A64" s="13" t="s">
        <v>192</v>
      </c>
      <c r="B64" s="19" t="s">
        <v>193</v>
      </c>
      <c r="C64" s="14" t="s">
        <v>13</v>
      </c>
      <c r="D64" s="14" t="s">
        <v>319</v>
      </c>
      <c r="E64" s="14" t="s">
        <v>320</v>
      </c>
      <c r="F64" s="31">
        <f>7200-1000</f>
        <v>6200</v>
      </c>
      <c r="G64" s="14" t="s">
        <v>321</v>
      </c>
      <c r="H64" s="1" t="s">
        <v>262</v>
      </c>
    </row>
    <row r="65" spans="1:8" ht="32.85" customHeight="1" x14ac:dyDescent="0.3">
      <c r="A65" s="13" t="s">
        <v>192</v>
      </c>
      <c r="B65" s="19" t="s">
        <v>193</v>
      </c>
      <c r="C65" s="14" t="s">
        <v>32</v>
      </c>
      <c r="D65" s="14" t="s">
        <v>217</v>
      </c>
      <c r="E65" s="14" t="s">
        <v>218</v>
      </c>
      <c r="F65" s="17">
        <v>4372</v>
      </c>
      <c r="G65" s="14" t="s">
        <v>339</v>
      </c>
      <c r="H65" s="25" t="s">
        <v>328</v>
      </c>
    </row>
    <row r="66" spans="1:8" ht="32.85" customHeight="1" x14ac:dyDescent="0.3">
      <c r="A66" s="13" t="s">
        <v>192</v>
      </c>
      <c r="B66" s="19" t="s">
        <v>193</v>
      </c>
      <c r="C66" s="14" t="s">
        <v>72</v>
      </c>
      <c r="D66" s="14" t="s">
        <v>200</v>
      </c>
      <c r="E66" s="14" t="s">
        <v>201</v>
      </c>
      <c r="F66" s="17">
        <v>25000</v>
      </c>
      <c r="G66" s="14" t="s">
        <v>341</v>
      </c>
      <c r="H66" s="25" t="s">
        <v>328</v>
      </c>
    </row>
    <row r="67" spans="1:8" ht="32.85" customHeight="1" x14ac:dyDescent="0.3">
      <c r="A67" s="13" t="s">
        <v>192</v>
      </c>
      <c r="B67" s="19" t="s">
        <v>193</v>
      </c>
      <c r="C67" s="14" t="s">
        <v>83</v>
      </c>
      <c r="D67" s="14" t="s">
        <v>340</v>
      </c>
      <c r="E67" s="14" t="s">
        <v>195</v>
      </c>
      <c r="F67" s="17">
        <v>3633</v>
      </c>
      <c r="G67" s="14" t="s">
        <v>342</v>
      </c>
      <c r="H67" s="25" t="s">
        <v>328</v>
      </c>
    </row>
    <row r="68" spans="1:8" ht="32.85" customHeight="1" x14ac:dyDescent="0.3">
      <c r="A68" s="13" t="s">
        <v>192</v>
      </c>
      <c r="B68" s="19" t="s">
        <v>193</v>
      </c>
      <c r="C68" s="14" t="s">
        <v>32</v>
      </c>
      <c r="D68" s="14" t="s">
        <v>224</v>
      </c>
      <c r="E68" s="14" t="s">
        <v>225</v>
      </c>
      <c r="F68" s="17">
        <v>10044</v>
      </c>
      <c r="G68" s="14" t="s">
        <v>343</v>
      </c>
      <c r="H68" s="26" t="s">
        <v>328</v>
      </c>
    </row>
    <row r="69" spans="1:8" ht="32.85" customHeight="1" x14ac:dyDescent="0.3">
      <c r="A69" s="13" t="s">
        <v>192</v>
      </c>
      <c r="B69" s="19" t="s">
        <v>193</v>
      </c>
      <c r="C69" s="14" t="s">
        <v>83</v>
      </c>
      <c r="D69" s="14" t="s">
        <v>353</v>
      </c>
      <c r="E69" s="14" t="s">
        <v>218</v>
      </c>
      <c r="F69" s="17">
        <v>3000</v>
      </c>
      <c r="G69" s="14" t="s">
        <v>354</v>
      </c>
      <c r="H69" s="26" t="s">
        <v>348</v>
      </c>
    </row>
    <row r="70" spans="1:8" ht="29.4" customHeight="1" x14ac:dyDescent="0.3">
      <c r="A70" s="36" t="s">
        <v>7</v>
      </c>
      <c r="B70" s="36"/>
      <c r="C70" s="36"/>
      <c r="D70" s="36"/>
      <c r="E70" s="36"/>
      <c r="F70" s="4">
        <f>SUM(F5:F69)</f>
        <v>3230629</v>
      </c>
      <c r="G70" s="6"/>
      <c r="H70" s="6"/>
    </row>
    <row r="73" spans="1:8" x14ac:dyDescent="0.3">
      <c r="A73" s="28" t="s">
        <v>344</v>
      </c>
    </row>
    <row r="74" spans="1:8" ht="15.6" x14ac:dyDescent="0.3">
      <c r="A74" s="30"/>
      <c r="B74" s="34" t="s">
        <v>345</v>
      </c>
      <c r="C74" s="35"/>
    </row>
    <row r="79" spans="1:8" x14ac:dyDescent="0.3">
      <c r="F79" s="3"/>
    </row>
  </sheetData>
  <autoFilter ref="A4:H70" xr:uid="{00000000-0009-0000-0000-000001000000}"/>
  <sortState xmlns:xlrd2="http://schemas.microsoft.com/office/spreadsheetml/2017/richdata2" ref="A5:H64">
    <sortCondition ref="A5:A64" customList="BA,TV,TC,NR,ZA,BB,PO,KE"/>
    <sortCondition ref="H5:H64"/>
    <sortCondition ref="E5:E64"/>
  </sortState>
  <mergeCells count="3">
    <mergeCell ref="A1:H1"/>
    <mergeCell ref="A70:E70"/>
    <mergeCell ref="B74:C74"/>
  </mergeCells>
  <pageMargins left="0.31496062992125984" right="0.11811023622047245" top="0.74803149606299213" bottom="0.55118110236220474" header="0.31496062992125984" footer="0.31496062992125984"/>
  <pageSetup paperSize="8" scale="65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HIM</vt:lpstr>
      <vt:lpstr>KV rek. a modern.</vt:lpstr>
      <vt:lpstr>'KV HIM'!Názvy_tlače</vt:lpstr>
      <vt:lpstr>'KV rek. a modern.'!Názvy_tlače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2025-01-02T11:29:49Z</cp:lastPrinted>
  <dcterms:created xsi:type="dcterms:W3CDTF">2020-07-02T07:36:51Z</dcterms:created>
  <dcterms:modified xsi:type="dcterms:W3CDTF">2025-01-09T08:41:35Z</dcterms:modified>
</cp:coreProperties>
</file>