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lompartova\Documents\LOMPARTOVA 2023\Tabuľky na WEB\"/>
    </mc:Choice>
  </mc:AlternateContent>
  <bookViews>
    <workbookView xWindow="0" yWindow="0" windowWidth="28800" windowHeight="13200" activeTab="1"/>
  </bookViews>
  <sheets>
    <sheet name="KV HIM" sheetId="4" r:id="rId1"/>
    <sheet name="KV rek. a modern." sheetId="3" r:id="rId2"/>
  </sheets>
  <definedNames>
    <definedName name="_xlnm._FilterDatabase" localSheetId="0" hidden="1">'KV HIM'!$A$4:$H$151</definedName>
    <definedName name="_xlnm._FilterDatabase" localSheetId="1" hidden="1">'KV rek. a modern.'!$A$4:$I$48</definedName>
    <definedName name="_xlnm.Print_Titles" localSheetId="0">'KV HIM'!$4:$4</definedName>
    <definedName name="_xlnm.Print_Titles" localSheetId="1">'KV rek. a modern.'!$4:$4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F43" i="3"/>
  <c r="F63" i="4" l="1"/>
  <c r="F40" i="4"/>
  <c r="F41" i="4"/>
  <c r="F46" i="4"/>
  <c r="F45" i="4"/>
  <c r="F44" i="4"/>
  <c r="F18" i="4"/>
  <c r="F147" i="4" l="1"/>
  <c r="F134" i="4"/>
  <c r="F132" i="4"/>
  <c r="F133" i="4"/>
  <c r="F130" i="4"/>
  <c r="F129" i="4"/>
  <c r="F139" i="4"/>
  <c r="F142" i="4"/>
  <c r="F144" i="4"/>
  <c r="F143" i="4"/>
  <c r="F141" i="4"/>
  <c r="F149" i="4"/>
  <c r="F32" i="4"/>
  <c r="F151" i="4" l="1"/>
  <c r="F40" i="3"/>
  <c r="F30" i="3"/>
  <c r="F15" i="3"/>
  <c r="F48" i="3" s="1"/>
  <c r="F126" i="4" l="1"/>
  <c r="F125" i="4"/>
  <c r="F128" i="4"/>
  <c r="F127" i="4"/>
</calcChain>
</file>

<file path=xl/sharedStrings.xml><?xml version="1.0" encoding="utf-8"?>
<sst xmlns="http://schemas.openxmlformats.org/spreadsheetml/2006/main" count="1348" uniqueCount="400">
  <si>
    <t>Kraj sídla zriaď.</t>
  </si>
  <si>
    <t>Zriaďovateľ</t>
  </si>
  <si>
    <t>Škola</t>
  </si>
  <si>
    <t>Ulica</t>
  </si>
  <si>
    <t>Obec</t>
  </si>
  <si>
    <t>Dôvod</t>
  </si>
  <si>
    <t>Poznámka</t>
  </si>
  <si>
    <t>NR</t>
  </si>
  <si>
    <t>Kvartál</t>
  </si>
  <si>
    <t>Výstavba, prístavba, rekonštrukcie a modernizácie spolu</t>
  </si>
  <si>
    <t>Nákup hmotného investičného majetku spolu</t>
  </si>
  <si>
    <t>BA</t>
  </si>
  <si>
    <t>TV</t>
  </si>
  <si>
    <t>TC</t>
  </si>
  <si>
    <t>ZA</t>
  </si>
  <si>
    <t>PO</t>
  </si>
  <si>
    <t>KE</t>
  </si>
  <si>
    <t>BB</t>
  </si>
  <si>
    <t>Výška pridelených finančných prostriedkov v €</t>
  </si>
  <si>
    <t>Zoznam škôl,  ktorým boli pridelené finančné prostriedky v zmysle § 7 ods. 9 písm. a)  (Nákup strojov, prístrojov, zariadení, techniky, náradia a osobných automobilov) zákona
 č. 597/2003 Z. z.  (len pre školy v zriaďovateľskej pôsobnosti regionálneho úradu školskej správy) - rok 2023 - kapitálové výdavky</t>
  </si>
  <si>
    <t>Zoznam škôl, ktorým boli pridelené finančné prostriedky v zmysle  § 7 ods. 9 písm. b) (Výstavba, prístavba, modernizácia a rekonštrukcia školských objektov) zákona č. 597/2003 Z. z. 
 (len v zriaďovateľskej pôsobnosti regionálneho úradu školskej správy) -  rok 2023 - kapitálové výdavky</t>
  </si>
  <si>
    <t>Regionálny úrad školskej správy v Bratislave</t>
  </si>
  <si>
    <t>Centrum poradenstva a prevencie</t>
  </si>
  <si>
    <t>Fedákova 3</t>
  </si>
  <si>
    <t>Bratislava-Dúbravka</t>
  </si>
  <si>
    <t>Švabinského 3352/7</t>
  </si>
  <si>
    <t>Bratislava-Petržalka</t>
  </si>
  <si>
    <t>M. R. Štefánika 15</t>
  </si>
  <si>
    <t>Pezinok</t>
  </si>
  <si>
    <t>Záhorácka 51</t>
  </si>
  <si>
    <t>Malacky</t>
  </si>
  <si>
    <t>Vajnorská 10595/98/D</t>
  </si>
  <si>
    <t>Bratislava-Nové Mesto</t>
  </si>
  <si>
    <t>Lichnerova 22</t>
  </si>
  <si>
    <t>Senec</t>
  </si>
  <si>
    <t>Špecializované centrum poradenstva a prevencie pre deti a žiakov so zrakovým postihnutím</t>
  </si>
  <si>
    <t>Svrčia 6</t>
  </si>
  <si>
    <t>Bratislava-Karlova Ves</t>
  </si>
  <si>
    <t>Špecializované centrum poradenstva a prevencie pre deti a žiakov s mentálnym postihnutím</t>
  </si>
  <si>
    <t>Nevädzová 805/3</t>
  </si>
  <si>
    <t>Bratislava-Ružinov</t>
  </si>
  <si>
    <t>Nákup - mobilná MSE jednotka 1</t>
  </si>
  <si>
    <t>Nákup - Alarmový systém JABLOTRON</t>
  </si>
  <si>
    <t>Nákup -komorová keramická pec KITTEC CBN 70 S</t>
  </si>
  <si>
    <t>Nákup vývinového testu</t>
  </si>
  <si>
    <t>nákup vývinového testu</t>
  </si>
  <si>
    <t>Nákup registračnej skrine do archívnej miestnosti</t>
  </si>
  <si>
    <t>nákup diagnostickeho a terapeutickeho pristroja Neurofeedback/Biofeedback</t>
  </si>
  <si>
    <t>Nákup pomôcok pre diagnostickú činnosť SON R</t>
  </si>
  <si>
    <t>diagnostické metodiky a nástroje</t>
  </si>
  <si>
    <t>Nákup pomôcok pre diagnostickú činnosť Bayley III.</t>
  </si>
  <si>
    <t>Nákup pomôcok pre diagnostickú činnosť ADOS 2</t>
  </si>
  <si>
    <t>Nákup pomôcok pre diagnostickú činnosť Lea core test set</t>
  </si>
  <si>
    <t>Nákup kamerového systému (tvorba videozáznamov k diagnostike)</t>
  </si>
  <si>
    <t>Nákup dataprojektora</t>
  </si>
  <si>
    <t>Regionálny úrad školskej správy v Trnave</t>
  </si>
  <si>
    <t>Fraštácka 4</t>
  </si>
  <si>
    <t>Hlohovec</t>
  </si>
  <si>
    <t>Spojená škola</t>
  </si>
  <si>
    <t>Námestie sv. Štefana 1533</t>
  </si>
  <si>
    <t>Dunajská Streda</t>
  </si>
  <si>
    <t>Alžbetínske námestie 1194</t>
  </si>
  <si>
    <t>Liečebno výchovné sanatórium</t>
  </si>
  <si>
    <t>Čakany 7</t>
  </si>
  <si>
    <t>Čakany</t>
  </si>
  <si>
    <t>Reedukačné centrum</t>
  </si>
  <si>
    <t>Zámok 1</t>
  </si>
  <si>
    <t>Nákup multifunkčného zariadenia - 3 ks</t>
  </si>
  <si>
    <t xml:space="preserve">Nákup kamerového a zabezpečovacieho systému </t>
  </si>
  <si>
    <t>Nákup šikmej schodiskovej plošiny</t>
  </si>
  <si>
    <t>Nákup testovej batérie ADOS-2</t>
  </si>
  <si>
    <t>Nákup služobného motorového 7 - miestneho vozidla</t>
  </si>
  <si>
    <t>Nákup multifunkčnej tlačiarne</t>
  </si>
  <si>
    <t>Nákup vonkajšieho kamerového a zabezpečovacieho systému</t>
  </si>
  <si>
    <t>Regionálny úrad školskej správy v Trenčíne</t>
  </si>
  <si>
    <t>Stredná odborná škola dopravná</t>
  </si>
  <si>
    <t>Školská 66</t>
  </si>
  <si>
    <t>Trenčín</t>
  </si>
  <si>
    <t>Športová 40</t>
  </si>
  <si>
    <t>Nové Mesto nad Váhom</t>
  </si>
  <si>
    <t>Námestie slobody 1657/13</t>
  </si>
  <si>
    <t>Púchov</t>
  </si>
  <si>
    <t>J. A. Komenského 2/106</t>
  </si>
  <si>
    <t>Považská Bystrica</t>
  </si>
  <si>
    <t>M. R. Štefánika 323/1</t>
  </si>
  <si>
    <t>Trenčianska Teplá</t>
  </si>
  <si>
    <t>Špecializované centrum poradenstva a prevencie pre deti a žiakov s autizmom alebo ďalšími pervazívnymi vývinovými poruch</t>
  </si>
  <si>
    <t>Továrenská 63/1</t>
  </si>
  <si>
    <t>Myjava</t>
  </si>
  <si>
    <t>Odborné učilište internátne</t>
  </si>
  <si>
    <t>Hviezdoslavova 114/668</t>
  </si>
  <si>
    <t>Ladce</t>
  </si>
  <si>
    <t>Robotnícka 258</t>
  </si>
  <si>
    <t>Februárová 153/3</t>
  </si>
  <si>
    <t>Partizánske</t>
  </si>
  <si>
    <t>Kukučínova 473</t>
  </si>
  <si>
    <t>Nákup kamerového systému v chodbách internátu</t>
  </si>
  <si>
    <t>Nákup telefónnej ústredne</t>
  </si>
  <si>
    <t>Nákup bezpečnostného systému - alarm</t>
  </si>
  <si>
    <t>Nákup bezpečnostného systému-alarm</t>
  </si>
  <si>
    <t>Nákup konvektomatu s príslušenstvom</t>
  </si>
  <si>
    <t>Nákup ručnej ohýbačky plechu</t>
  </si>
  <si>
    <t>Nákup ručných tabuľových nožníc</t>
  </si>
  <si>
    <t>Nákup biofeedbacku</t>
  </si>
  <si>
    <t>Regionálny úrad školskej správy v Nitre</t>
  </si>
  <si>
    <t>Liečebno - výchovné sanatórium</t>
  </si>
  <si>
    <t>Mojmírovská 70</t>
  </si>
  <si>
    <t>Poľný Kesov</t>
  </si>
  <si>
    <t>Nákup záhradného traktora</t>
  </si>
  <si>
    <t>Regionálny úrad školskej správy v Žiline</t>
  </si>
  <si>
    <t>Kukučínova 162</t>
  </si>
  <si>
    <t>Čadca</t>
  </si>
  <si>
    <t>Neurofeedback</t>
  </si>
  <si>
    <t>Červenej armády 1</t>
  </si>
  <si>
    <t>Martin</t>
  </si>
  <si>
    <t>Biofeedback</t>
  </si>
  <si>
    <t>I. Houdeka 2351</t>
  </si>
  <si>
    <t>Ružomberok</t>
  </si>
  <si>
    <t>Medvedzie 132</t>
  </si>
  <si>
    <t>Tvrdošín</t>
  </si>
  <si>
    <t>J. Ťatliaka 2051/8</t>
  </si>
  <si>
    <t>Dolný Kubín</t>
  </si>
  <si>
    <t>Predmestská 1613</t>
  </si>
  <si>
    <t>Žilina</t>
  </si>
  <si>
    <t>Gymnázium Jozefa Miloslava Hurbana</t>
  </si>
  <si>
    <t>17. novembra 1296</t>
  </si>
  <si>
    <t>Elektrické sporáky</t>
  </si>
  <si>
    <t>Okoličianska 333</t>
  </si>
  <si>
    <t>Liptovský Mikuláš</t>
  </si>
  <si>
    <t>Regionálny úrad školskej správy v Banskej Bystrici</t>
  </si>
  <si>
    <t>Spojená škola internátna</t>
  </si>
  <si>
    <t>Mierová 49</t>
  </si>
  <si>
    <t>Tornaľa</t>
  </si>
  <si>
    <t>Nákup umývačky riadu</t>
  </si>
  <si>
    <t>Dolná 2/A</t>
  </si>
  <si>
    <t>Banská Štiavnica</t>
  </si>
  <si>
    <t>Nákup testovacej batérie</t>
  </si>
  <si>
    <t>Gymnázium Jozefa Gregora Tajovského</t>
  </si>
  <si>
    <t>J.G.Tajovského 25</t>
  </si>
  <si>
    <t>Banská Bystrica</t>
  </si>
  <si>
    <t>Nákup upratovacieho automatu</t>
  </si>
  <si>
    <t>Nákup snežnej frézy</t>
  </si>
  <si>
    <t>Špeciálna základná škola</t>
  </si>
  <si>
    <t>Ďumbierska 15</t>
  </si>
  <si>
    <t>Nákup Robot univerzálny s príslušenstvom</t>
  </si>
  <si>
    <t>Nákup mulčovača</t>
  </si>
  <si>
    <t>Novozámocká 11</t>
  </si>
  <si>
    <t>Nákup interaktívna tabuľa</t>
  </si>
  <si>
    <t>Nám.Republiky 62</t>
  </si>
  <si>
    <t>Jelšava</t>
  </si>
  <si>
    <t>Nákup multifunkčného zariadenia</t>
  </si>
  <si>
    <t>Dukelských hrdinov 44</t>
  </si>
  <si>
    <t>Zvolen</t>
  </si>
  <si>
    <t>Samuela Kollára 72</t>
  </si>
  <si>
    <t>Čerenčany</t>
  </si>
  <si>
    <t>Nákup elektrického sporáka</t>
  </si>
  <si>
    <t>Nákup Elektrický varný kotol</t>
  </si>
  <si>
    <t>Červenej armády 27</t>
  </si>
  <si>
    <t>Veľký Krtíš</t>
  </si>
  <si>
    <t>Nákup Multifunkčná tlačiareň s príslušenstvom</t>
  </si>
  <si>
    <t>Karola Supa 48</t>
  </si>
  <si>
    <t>Lučenec</t>
  </si>
  <si>
    <t>Nákup Sklápacia panva elektrická</t>
  </si>
  <si>
    <t>Špeciálna materská škola</t>
  </si>
  <si>
    <t>Jána Kollára 55</t>
  </si>
  <si>
    <t>Švermova 1</t>
  </si>
  <si>
    <t>Valaská</t>
  </si>
  <si>
    <t>Nákup umývačky riadu do ŠJ</t>
  </si>
  <si>
    <t>Mierová 137</t>
  </si>
  <si>
    <t>Nákup záhradného traktora s prívesným vozíkom</t>
  </si>
  <si>
    <t>Nákup mulčovača na malotraktor</t>
  </si>
  <si>
    <t>Mládežnícka 34</t>
  </si>
  <si>
    <t>Nákup - Kopírovací stroj XEROX</t>
  </si>
  <si>
    <t>Nákup - Skartovacie zariadenie HSM</t>
  </si>
  <si>
    <t>Nákup - Interaktívny bublinkový valec</t>
  </si>
  <si>
    <t xml:space="preserve">Nákup - Základňa s interaktívnymi optickými vláknami </t>
  </si>
  <si>
    <t>Nákup - Vibroakustická základňa so zosilovačom</t>
  </si>
  <si>
    <t>Nákup - Vibroakustický bazén</t>
  </si>
  <si>
    <t>Regionálny úrad školskej správy v Prešove</t>
  </si>
  <si>
    <t>J. Curie 3760/2</t>
  </si>
  <si>
    <t>Poprad</t>
  </si>
  <si>
    <t>Kúpa osobného automobilu</t>
  </si>
  <si>
    <t>Mučeníkov 4</t>
  </si>
  <si>
    <t>Kežmarok</t>
  </si>
  <si>
    <t xml:space="preserve">Kúpa osobného automobilu </t>
  </si>
  <si>
    <t>Námestie Štefana Kluberta</t>
  </si>
  <si>
    <t>Levoča</t>
  </si>
  <si>
    <t>Kúpa motorového vozidla</t>
  </si>
  <si>
    <t>Regionálny úrad školskej správy v Košiciach</t>
  </si>
  <si>
    <t>Letná 44</t>
  </si>
  <si>
    <t>Rožňava</t>
  </si>
  <si>
    <t>nákup dataprojektora</t>
  </si>
  <si>
    <t>nákup digitálnej ústredne</t>
  </si>
  <si>
    <t>Zuzkin park 10</t>
  </si>
  <si>
    <t>Košice-Západ</t>
  </si>
  <si>
    <t>nákup záhradného traktora</t>
  </si>
  <si>
    <t>Školská 158</t>
  </si>
  <si>
    <t>Bačkov</t>
  </si>
  <si>
    <t>nákup elektrickej panvice</t>
  </si>
  <si>
    <t>Karpatská 8</t>
  </si>
  <si>
    <t>Košice-Staré Mesto</t>
  </si>
  <si>
    <t>nákup osobného automobilu</t>
  </si>
  <si>
    <t>Slovenská 69/56</t>
  </si>
  <si>
    <t>Gelnica</t>
  </si>
  <si>
    <t>nákup kosačky</t>
  </si>
  <si>
    <t>nákup multifunkčného zariadenia</t>
  </si>
  <si>
    <t>J. Fabiniho 3</t>
  </si>
  <si>
    <t>Spišská Nová Ves</t>
  </si>
  <si>
    <t>nákup komorovej keramickej pece</t>
  </si>
  <si>
    <t>nákup kamerového monitorovacieho systému</t>
  </si>
  <si>
    <t>1Q</t>
  </si>
  <si>
    <t>Dúbravská cesta 1</t>
  </si>
  <si>
    <t>Rekonštrukcia bloku C, kuchyňa so zázemím - II. etapa (EP Švabinského) - dofinancovanie</t>
  </si>
  <si>
    <t>Rekonštrukcia priestorov praktického vyučovania - dofinancovanie</t>
  </si>
  <si>
    <t>Rekonštrukcia prednej časti budovy CPP - dofinancovanie</t>
  </si>
  <si>
    <t>Hodská 2352/62</t>
  </si>
  <si>
    <t>Galanta</t>
  </si>
  <si>
    <t xml:space="preserve">Rekonštrukcia a modernizácia budovy </t>
  </si>
  <si>
    <t>Rekonštrukcia keramickej dielne na učebňu</t>
  </si>
  <si>
    <t>Vybudovanie časti šatňových priestorov na bezbariérové WC</t>
  </si>
  <si>
    <t>Stavebné úpravy podkrovia - dofinancovanie</t>
  </si>
  <si>
    <t>Športovcov 1461/17</t>
  </si>
  <si>
    <t>Rekonštrukcia budovy prvého poschodia ŠMŠ</t>
  </si>
  <si>
    <t>Rekonštrukcia objektu CPP - sklobetónové presklenie, interiérové dvere a stropy v konzultačných miesnostiach</t>
  </si>
  <si>
    <t>Tehelná 23</t>
  </si>
  <si>
    <t>Lipany</t>
  </si>
  <si>
    <t>Výstavba oplotenia školy - I.etapa</t>
  </si>
  <si>
    <t>M. R. Štefánika 140</t>
  </si>
  <si>
    <t>Vranov nad Topľou</t>
  </si>
  <si>
    <t>Rekonštrukcia fasády na budove Rázusova 106</t>
  </si>
  <si>
    <t>Štefánikova 8</t>
  </si>
  <si>
    <t>Bardejov</t>
  </si>
  <si>
    <t>Zabezpečenie projektovej dokumentácie na rekonštrukciu ÚK</t>
  </si>
  <si>
    <t>J. Dózsu 32</t>
  </si>
  <si>
    <t>Veľké Kapušany</t>
  </si>
  <si>
    <t>rekonštrukcia a zateplenie balkónov</t>
  </si>
  <si>
    <t>Richnava 189</t>
  </si>
  <si>
    <t>Richnava</t>
  </si>
  <si>
    <t>vybudovanie studne</t>
  </si>
  <si>
    <t>Inžinierska 24</t>
  </si>
  <si>
    <t>rekonštrukcia kanalizácie, lapača tukov</t>
  </si>
  <si>
    <t>Kúpa osobného automobilu- dofinancovanie</t>
  </si>
  <si>
    <t>Palárikova 1602/1</t>
  </si>
  <si>
    <t>Snina</t>
  </si>
  <si>
    <t>Nákup elektrického kompostéra</t>
  </si>
  <si>
    <t>Ádorská 35</t>
  </si>
  <si>
    <t xml:space="preserve">Nadstavba na prednú prízemnú časť budovy ŠZŠ </t>
  </si>
  <si>
    <t>Špeciálna základná škola - Speciális Alapiskola</t>
  </si>
  <si>
    <t>Pomlejská cesta 1</t>
  </si>
  <si>
    <t>Šamorín</t>
  </si>
  <si>
    <t xml:space="preserve">Rekonštrukcia a modernizácia ústredného kúrenia </t>
  </si>
  <si>
    <t>Hviezdoslavova 68</t>
  </si>
  <si>
    <t>Nová Ves nad Žitavou</t>
  </si>
  <si>
    <t>Vyhotovenie dokumentácie k Výzve z POO-obnova pamiatkových budov</t>
  </si>
  <si>
    <t>2Q</t>
  </si>
  <si>
    <t>Legenda:</t>
  </si>
  <si>
    <t>suma upravená o presuny, zmeny účelu, vratky</t>
  </si>
  <si>
    <t>Nákup - mobilná MSE jednotka 1 - dofinancovanie</t>
  </si>
  <si>
    <t>Dofinancovanie kúpy komorovej keramickej pece z dôvodu nárastu ceny</t>
  </si>
  <si>
    <t>Nákup komorovej keramickej pece</t>
  </si>
  <si>
    <t>Gymnázium</t>
  </si>
  <si>
    <t>Párovská 1</t>
  </si>
  <si>
    <t>Nitra</t>
  </si>
  <si>
    <t>Nákup plynového varného kotla s príslušenstvom</t>
  </si>
  <si>
    <t>Pri kaštieli 1</t>
  </si>
  <si>
    <t>Nákup priemyselnej práčky MAX 10 kg</t>
  </si>
  <si>
    <t xml:space="preserve">Nákup priemyselnej sušičky MAX 10kg </t>
  </si>
  <si>
    <t>Jesenského 13</t>
  </si>
  <si>
    <t>Šurany</t>
  </si>
  <si>
    <t>Nákup plynového kotla</t>
  </si>
  <si>
    <t>Nákup osobného automobilu</t>
  </si>
  <si>
    <t>Haličská cesta 80</t>
  </si>
  <si>
    <t>Nákup kuchynského zariadenia do ŠJ - Elektrický kotol</t>
  </si>
  <si>
    <t xml:space="preserve">Nákup kuchynského zariadenia do ŠJ - Elektrický robot </t>
  </si>
  <si>
    <t>Nákup konvektomatu</t>
  </si>
  <si>
    <t>Nákup kuchynského zariadenia do ŠJ - Kombi šporák 2 ks</t>
  </si>
  <si>
    <t>Nákup Varný kotol</t>
  </si>
  <si>
    <t>Hutníkov 302</t>
  </si>
  <si>
    <t>Žiar nad Hronom</t>
  </si>
  <si>
    <t>Nákup kuchynského zariadenia do ŠJ - Konvektomat elektrický</t>
  </si>
  <si>
    <t>Mierová 4</t>
  </si>
  <si>
    <t>Humenné</t>
  </si>
  <si>
    <t>Testová batéria ADOS-2</t>
  </si>
  <si>
    <t>Levočská 341/7</t>
  </si>
  <si>
    <t>Stará Ľubovňa</t>
  </si>
  <si>
    <t>Testovacia batéria - bayles Scales</t>
  </si>
  <si>
    <t xml:space="preserve">Palárikova 1/A </t>
  </si>
  <si>
    <t>Modernizácia a rekonštrukcia plynovej kotolne SŠ Hlohovec, organizačná zložka ŠZŠ, M.R. Štefánika 38, Hlohovec</t>
  </si>
  <si>
    <t>Dofinancovanie rekonštrukcie budovy 1. poschodia ŠMŠ</t>
  </si>
  <si>
    <t>Rekonštrukcia čistenia odpadových vôd LVS Poľný Kesov</t>
  </si>
  <si>
    <t>Špeciálna základná škola s materskou školou</t>
  </si>
  <si>
    <t>Lipová 622</t>
  </si>
  <si>
    <t>Kysucké Nové Mesto</t>
  </si>
  <si>
    <t>Stavebné úpravy vnútorných priestorov školy</t>
  </si>
  <si>
    <t xml:space="preserve">  
Špeciálna základná škola  </t>
  </si>
  <si>
    <t xml:space="preserve">  
Fraňa Kráľa 3</t>
  </si>
  <si>
    <t xml:space="preserve">  
Levoča </t>
  </si>
  <si>
    <t>Posuvná brána s bránkou a spevnená plocha</t>
  </si>
  <si>
    <t>3Q</t>
  </si>
  <si>
    <t>Nevädzová 534/7</t>
  </si>
  <si>
    <t>Nákup testovacích batérii a diagnostických pomôcok</t>
  </si>
  <si>
    <t>Metodova 2</t>
  </si>
  <si>
    <t>Nákup telefónnej ústredne a nákup telefónov</t>
  </si>
  <si>
    <t>Mokrohájska cesta 3</t>
  </si>
  <si>
    <t>Zakúpenie stropného zdvíhacieho zariadenia</t>
  </si>
  <si>
    <t>Nákup pomôcok pre diagnostickú činnosť SON R-dofinancovanie</t>
  </si>
  <si>
    <t>Brezová 1</t>
  </si>
  <si>
    <t>Senica</t>
  </si>
  <si>
    <t>Nákup motorového vozidla</t>
  </si>
  <si>
    <t>Nákup diagnostického testu - autizmus</t>
  </si>
  <si>
    <t>Nákup prenosného audiometra</t>
  </si>
  <si>
    <t>Nákup vibroakustického kresla s príslušenstvom</t>
  </si>
  <si>
    <t>Nákup terapeutického bazéna s príslušenstvom</t>
  </si>
  <si>
    <t>SNP 1653/152</t>
  </si>
  <si>
    <t>Nákup kuchynského robota</t>
  </si>
  <si>
    <t>Nákup interaktívneho dotykového displeja s príslušenstvom</t>
  </si>
  <si>
    <t>Nákup mobilnej MSE jednotky</t>
  </si>
  <si>
    <t>Nákup videovrátnika</t>
  </si>
  <si>
    <t xml:space="preserve">Nákup interaktívneho bublinkového valca </t>
  </si>
  <si>
    <t>Nákup terapeutického kresla</t>
  </si>
  <si>
    <t>Nákup elektrickej panvice s prísl.</t>
  </si>
  <si>
    <t>Nákup priemyselnej práčky MAX 15 kg</t>
  </si>
  <si>
    <t>Červeňova 42</t>
  </si>
  <si>
    <t>Nákup trojpodlažnej elektrickej pece</t>
  </si>
  <si>
    <t>Nákup elektrickej panvice s prísl.-dofinancovanie</t>
  </si>
  <si>
    <t>Osobný automobil</t>
  </si>
  <si>
    <t>Komenského 2740</t>
  </si>
  <si>
    <t>Mičurova 364/1</t>
  </si>
  <si>
    <t>Bytča</t>
  </si>
  <si>
    <t>Univerzálny robot</t>
  </si>
  <si>
    <t>Antona Bernoláka 72</t>
  </si>
  <si>
    <t>Snoezelen</t>
  </si>
  <si>
    <t>Nákup psychologických testov - Biofeedback</t>
  </si>
  <si>
    <t>Nákup psychologických testov - SON R</t>
  </si>
  <si>
    <t>Nákup kuchynského zariadenia do ŠJ - Chladnička</t>
  </si>
  <si>
    <t>Pásový schodolez</t>
  </si>
  <si>
    <t>Nákup Mangeľ - prístenný žehlič</t>
  </si>
  <si>
    <t>Nákup Umývačka riadu s príslušenstvom</t>
  </si>
  <si>
    <t>Nákup kuchynského zariadenia do ŠJ - Smažiaca el.panvica</t>
  </si>
  <si>
    <t>Nákup kuchynského zariadenia do ŠJ - Elektrická dvojrúra</t>
  </si>
  <si>
    <t>Nákup kuchynského zariadenia do ŠJ - Univerzálny robot</t>
  </si>
  <si>
    <t>Školská 5</t>
  </si>
  <si>
    <t>Nová Baňa</t>
  </si>
  <si>
    <t>Nákup kamerového systému</t>
  </si>
  <si>
    <t>Nákup Traktor trávny</t>
  </si>
  <si>
    <t>Bernolákova 92</t>
  </si>
  <si>
    <t>Kúpa testových batérií</t>
  </si>
  <si>
    <t>Testovacia batérie ADOS-2</t>
  </si>
  <si>
    <t>Šrobárova 20</t>
  </si>
  <si>
    <t>Kúpa multifunkčnej elektrickej panvice do ŠJ</t>
  </si>
  <si>
    <t>Duchnovičova 479</t>
  </si>
  <si>
    <t>Medzilaborce</t>
  </si>
  <si>
    <t>Kúpa univerzálneho robota</t>
  </si>
  <si>
    <t>Kúpa motorového vozidla - dofinancovanie</t>
  </si>
  <si>
    <t>Školská 10</t>
  </si>
  <si>
    <t>Michalovce</t>
  </si>
  <si>
    <t>nákup multifunkčnej traktorovej kosačky</t>
  </si>
  <si>
    <t>Zeleného stromu 8</t>
  </si>
  <si>
    <t>nákup plynového kotla</t>
  </si>
  <si>
    <t>4Q</t>
  </si>
  <si>
    <t>Diagnostické centrum</t>
  </si>
  <si>
    <t>Slovinská 1</t>
  </si>
  <si>
    <t>Rekonštrukcia a prestavba sociálneho zariadenia</t>
  </si>
  <si>
    <t xml:space="preserve">Gymnázium </t>
  </si>
  <si>
    <t>Bilíkova 24</t>
  </si>
  <si>
    <t>Rekonštrukcia školskej kuchyne v budove Gymnázia - Bilíková č.24, Bratislava</t>
  </si>
  <si>
    <t>Sološnica 3</t>
  </si>
  <si>
    <t>Sološnica</t>
  </si>
  <si>
    <t>Rekonštrukcia budovy kuchyne a jedálne</t>
  </si>
  <si>
    <t>M.Sch. Trnavského 398/2</t>
  </si>
  <si>
    <t>Trnava</t>
  </si>
  <si>
    <t>Rekonštrukcia a modernizácia fasády I. etapa - výmena okenných a dverných otvorov - dofinancovanie</t>
  </si>
  <si>
    <t>Rekonštrukcia chodníkov a vstupnej brány</t>
  </si>
  <si>
    <t>Vybudovanie deliacej priečky</t>
  </si>
  <si>
    <t xml:space="preserve">Vybudovanie bezbariérového WC </t>
  </si>
  <si>
    <t xml:space="preserve">Liečebno - výchovné sanatórium </t>
  </si>
  <si>
    <t xml:space="preserve">Mojmírovská 70, </t>
  </si>
  <si>
    <t>Jána Vojtaššáka 13</t>
  </si>
  <si>
    <t>Stavebné úpravy priestorov školy</t>
  </si>
  <si>
    <t>M. Urbana 160/45</t>
  </si>
  <si>
    <t>Námestovo</t>
  </si>
  <si>
    <t>Výstavba viacúčelového ihriska s osvetlením v areáli SŠI Námestovo</t>
  </si>
  <si>
    <t>Špecializované centrum poradenstva a prevencie pre deti a žiakov s narušenou komunikačnou schopnosťou</t>
  </si>
  <si>
    <t>Štúrova 1989/41</t>
  </si>
  <si>
    <t>Stavebné úpravy ŠCPP</t>
  </si>
  <si>
    <t>Špeciálna základná škola s materskou školou internátna</t>
  </si>
  <si>
    <t>Kúpeľná 97</t>
  </si>
  <si>
    <t>Liptovský Ján</t>
  </si>
  <si>
    <t>Projektová dokumentácia požiarneho schodiska</t>
  </si>
  <si>
    <t>Vybudovanie okapového chodníka</t>
  </si>
  <si>
    <t>Výstavba oplotenia školy I. etapa - dofinancovanie</t>
  </si>
  <si>
    <t>Budovateľská 1309</t>
  </si>
  <si>
    <t>Projektová dokumentácia na rekonštrukciu budovy Nám. slobody</t>
  </si>
  <si>
    <t>Park mládeže 5</t>
  </si>
  <si>
    <t>Košice-Sever</t>
  </si>
  <si>
    <t>rekonštrukcia rozvodov elektroinštalácie</t>
  </si>
  <si>
    <t>Bankov 15</t>
  </si>
  <si>
    <t>rekonštrukcia a modernizácia školského ihriska</t>
  </si>
  <si>
    <t>Hlavná 53</t>
  </si>
  <si>
    <t>Moldava nad Bodvou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</si>
</sst>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0" fillId="0" borderId="0" xfId="0" applyNumberFormat="1"/>
    <xf numFmtId="3" fontId="3" fillId="4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right" wrapText="1"/>
    </xf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3" fontId="6" fillId="0" borderId="1" xfId="0" applyNumberFormat="1" applyFont="1" applyFill="1" applyBorder="1" applyAlignment="1">
      <alignment horizontal="right" wrapText="1"/>
    </xf>
    <xf numFmtId="3" fontId="6" fillId="0" borderId="3" xfId="0" applyNumberFormat="1" applyFont="1" applyFill="1" applyBorder="1" applyAlignment="1">
      <alignment horizontal="right" wrapText="1"/>
    </xf>
    <xf numFmtId="3" fontId="6" fillId="6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3" fontId="4" fillId="6" borderId="1" xfId="0" applyNumberFormat="1" applyFont="1" applyFill="1" applyBorder="1" applyAlignment="1">
      <alignment horizontal="right" wrapText="1"/>
    </xf>
    <xf numFmtId="0" fontId="8" fillId="0" borderId="0" xfId="0" applyFont="1"/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3" fontId="6" fillId="0" borderId="4" xfId="0" applyNumberFormat="1" applyFont="1" applyFill="1" applyBorder="1" applyAlignment="1">
      <alignment horizontal="right" wrapText="1"/>
    </xf>
    <xf numFmtId="3" fontId="6" fillId="6" borderId="3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FFFFFF"/>
      <color rgb="FFFFCC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zoomScale="80" zoomScaleNormal="80" workbookViewId="0">
      <selection activeCell="E150" sqref="E150"/>
    </sheetView>
  </sheetViews>
  <sheetFormatPr defaultRowHeight="15" x14ac:dyDescent="0.25"/>
  <cols>
    <col min="1" max="1" width="9.5703125" customWidth="1"/>
    <col min="2" max="2" width="39" customWidth="1"/>
    <col min="3" max="3" width="41.85546875" customWidth="1"/>
    <col min="4" max="4" width="23" customWidth="1"/>
    <col min="5" max="5" width="23.85546875" customWidth="1"/>
    <col min="6" max="6" width="22.140625" customWidth="1"/>
    <col min="7" max="7" width="41.7109375" customWidth="1"/>
    <col min="8" max="8" width="9.140625" customWidth="1"/>
  </cols>
  <sheetData>
    <row r="1" spans="1:8" ht="58.5" customHeight="1" x14ac:dyDescent="0.25">
      <c r="A1" s="33" t="s">
        <v>19</v>
      </c>
      <c r="B1" s="33"/>
      <c r="C1" s="33"/>
      <c r="D1" s="33"/>
      <c r="E1" s="33"/>
      <c r="F1" s="33"/>
      <c r="G1" s="33"/>
      <c r="H1" s="33"/>
    </row>
    <row r="4" spans="1:8" ht="96" customHeight="1" x14ac:dyDescent="0.25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2" t="s">
        <v>18</v>
      </c>
      <c r="G4" s="11" t="s">
        <v>5</v>
      </c>
      <c r="H4" s="11" t="s">
        <v>8</v>
      </c>
    </row>
    <row r="5" spans="1:8" ht="43.5" customHeight="1" x14ac:dyDescent="0.25">
      <c r="A5" s="16" t="s">
        <v>11</v>
      </c>
      <c r="B5" s="23" t="s">
        <v>21</v>
      </c>
      <c r="C5" s="17" t="s">
        <v>22</v>
      </c>
      <c r="D5" s="17" t="s">
        <v>23</v>
      </c>
      <c r="E5" s="17" t="s">
        <v>24</v>
      </c>
      <c r="F5" s="20">
        <v>4495</v>
      </c>
      <c r="G5" s="17" t="s">
        <v>41</v>
      </c>
      <c r="H5" s="1" t="s">
        <v>210</v>
      </c>
    </row>
    <row r="6" spans="1:8" ht="43.5" customHeight="1" x14ac:dyDescent="0.25">
      <c r="A6" s="16" t="s">
        <v>11</v>
      </c>
      <c r="B6" s="23" t="s">
        <v>21</v>
      </c>
      <c r="C6" s="17" t="s">
        <v>22</v>
      </c>
      <c r="D6" s="17" t="s">
        <v>23</v>
      </c>
      <c r="E6" s="17" t="s">
        <v>24</v>
      </c>
      <c r="F6" s="20">
        <v>2040</v>
      </c>
      <c r="G6" s="17" t="s">
        <v>42</v>
      </c>
      <c r="H6" s="1" t="s">
        <v>210</v>
      </c>
    </row>
    <row r="7" spans="1:8" ht="43.5" customHeight="1" x14ac:dyDescent="0.25">
      <c r="A7" s="16" t="s">
        <v>11</v>
      </c>
      <c r="B7" s="23" t="s">
        <v>21</v>
      </c>
      <c r="C7" s="17" t="s">
        <v>22</v>
      </c>
      <c r="D7" s="17" t="s">
        <v>23</v>
      </c>
      <c r="E7" s="17" t="s">
        <v>24</v>
      </c>
      <c r="F7" s="20">
        <v>2023</v>
      </c>
      <c r="G7" s="17" t="s">
        <v>43</v>
      </c>
      <c r="H7" s="1" t="s">
        <v>210</v>
      </c>
    </row>
    <row r="8" spans="1:8" ht="43.5" customHeight="1" x14ac:dyDescent="0.25">
      <c r="A8" s="16" t="s">
        <v>11</v>
      </c>
      <c r="B8" s="23" t="s">
        <v>21</v>
      </c>
      <c r="C8" s="17" t="s">
        <v>22</v>
      </c>
      <c r="D8" s="17" t="s">
        <v>25</v>
      </c>
      <c r="E8" s="17" t="s">
        <v>26</v>
      </c>
      <c r="F8" s="20">
        <v>2740</v>
      </c>
      <c r="G8" s="17" t="s">
        <v>44</v>
      </c>
      <c r="H8" s="1" t="s">
        <v>210</v>
      </c>
    </row>
    <row r="9" spans="1:8" ht="43.5" customHeight="1" x14ac:dyDescent="0.25">
      <c r="A9" s="16" t="s">
        <v>11</v>
      </c>
      <c r="B9" s="23" t="s">
        <v>21</v>
      </c>
      <c r="C9" s="17" t="s">
        <v>22</v>
      </c>
      <c r="D9" s="17" t="s">
        <v>27</v>
      </c>
      <c r="E9" s="17" t="s">
        <v>28</v>
      </c>
      <c r="F9" s="20">
        <v>2740</v>
      </c>
      <c r="G9" s="17" t="s">
        <v>44</v>
      </c>
      <c r="H9" s="1" t="s">
        <v>210</v>
      </c>
    </row>
    <row r="10" spans="1:8" ht="43.5" customHeight="1" x14ac:dyDescent="0.25">
      <c r="A10" s="16" t="s">
        <v>11</v>
      </c>
      <c r="B10" s="23" t="s">
        <v>21</v>
      </c>
      <c r="C10" s="17" t="s">
        <v>22</v>
      </c>
      <c r="D10" s="17" t="s">
        <v>29</v>
      </c>
      <c r="E10" s="17" t="s">
        <v>30</v>
      </c>
      <c r="F10" s="20">
        <v>2738</v>
      </c>
      <c r="G10" s="17" t="s">
        <v>45</v>
      </c>
      <c r="H10" s="1" t="s">
        <v>210</v>
      </c>
    </row>
    <row r="11" spans="1:8" ht="43.5" customHeight="1" x14ac:dyDescent="0.25">
      <c r="A11" s="16" t="s">
        <v>11</v>
      </c>
      <c r="B11" s="23" t="s">
        <v>21</v>
      </c>
      <c r="C11" s="17" t="s">
        <v>22</v>
      </c>
      <c r="D11" s="17" t="s">
        <v>31</v>
      </c>
      <c r="E11" s="17" t="s">
        <v>32</v>
      </c>
      <c r="F11" s="20">
        <v>2400</v>
      </c>
      <c r="G11" s="17" t="s">
        <v>46</v>
      </c>
      <c r="H11" s="1" t="s">
        <v>210</v>
      </c>
    </row>
    <row r="12" spans="1:8" ht="43.5" customHeight="1" x14ac:dyDescent="0.25">
      <c r="A12" s="16" t="s">
        <v>11</v>
      </c>
      <c r="B12" s="23" t="s">
        <v>21</v>
      </c>
      <c r="C12" s="17" t="s">
        <v>22</v>
      </c>
      <c r="D12" s="17" t="s">
        <v>33</v>
      </c>
      <c r="E12" s="17" t="s">
        <v>34</v>
      </c>
      <c r="F12" s="20">
        <v>2738</v>
      </c>
      <c r="G12" s="17" t="s">
        <v>45</v>
      </c>
      <c r="H12" s="1" t="s">
        <v>210</v>
      </c>
    </row>
    <row r="13" spans="1:8" ht="43.5" customHeight="1" x14ac:dyDescent="0.25">
      <c r="A13" s="16" t="s">
        <v>11</v>
      </c>
      <c r="B13" s="23" t="s">
        <v>21</v>
      </c>
      <c r="C13" s="17" t="s">
        <v>22</v>
      </c>
      <c r="D13" s="17" t="s">
        <v>27</v>
      </c>
      <c r="E13" s="17" t="s">
        <v>28</v>
      </c>
      <c r="F13" s="20">
        <v>7520</v>
      </c>
      <c r="G13" s="17" t="s">
        <v>47</v>
      </c>
      <c r="H13" s="1" t="s">
        <v>210</v>
      </c>
    </row>
    <row r="14" spans="1:8" ht="43.5" customHeight="1" x14ac:dyDescent="0.25">
      <c r="A14" s="16" t="s">
        <v>11</v>
      </c>
      <c r="B14" s="23" t="s">
        <v>21</v>
      </c>
      <c r="C14" s="17" t="s">
        <v>35</v>
      </c>
      <c r="D14" s="17" t="s">
        <v>36</v>
      </c>
      <c r="E14" s="17" t="s">
        <v>37</v>
      </c>
      <c r="F14" s="20">
        <v>2310</v>
      </c>
      <c r="G14" s="17" t="s">
        <v>48</v>
      </c>
      <c r="H14" s="1" t="s">
        <v>210</v>
      </c>
    </row>
    <row r="15" spans="1:8" ht="43.5" customHeight="1" x14ac:dyDescent="0.25">
      <c r="A15" s="16" t="s">
        <v>11</v>
      </c>
      <c r="B15" s="23" t="s">
        <v>21</v>
      </c>
      <c r="C15" s="17" t="s">
        <v>38</v>
      </c>
      <c r="D15" s="17" t="s">
        <v>39</v>
      </c>
      <c r="E15" s="17" t="s">
        <v>40</v>
      </c>
      <c r="F15" s="20">
        <v>2310</v>
      </c>
      <c r="G15" s="17" t="s">
        <v>49</v>
      </c>
      <c r="H15" s="1" t="s">
        <v>210</v>
      </c>
    </row>
    <row r="16" spans="1:8" ht="43.5" customHeight="1" x14ac:dyDescent="0.25">
      <c r="A16" s="16" t="s">
        <v>11</v>
      </c>
      <c r="B16" s="23" t="s">
        <v>21</v>
      </c>
      <c r="C16" s="17" t="s">
        <v>38</v>
      </c>
      <c r="D16" s="17" t="s">
        <v>39</v>
      </c>
      <c r="E16" s="17" t="s">
        <v>40</v>
      </c>
      <c r="F16" s="20">
        <v>2793</v>
      </c>
      <c r="G16" s="17" t="s">
        <v>50</v>
      </c>
      <c r="H16" s="1" t="s">
        <v>210</v>
      </c>
    </row>
    <row r="17" spans="1:8" ht="43.5" customHeight="1" x14ac:dyDescent="0.25">
      <c r="A17" s="16" t="s">
        <v>11</v>
      </c>
      <c r="B17" s="23" t="s">
        <v>21</v>
      </c>
      <c r="C17" s="17" t="s">
        <v>38</v>
      </c>
      <c r="D17" s="17" t="s">
        <v>39</v>
      </c>
      <c r="E17" s="17" t="s">
        <v>40</v>
      </c>
      <c r="F17" s="20">
        <v>4487</v>
      </c>
      <c r="G17" s="17" t="s">
        <v>51</v>
      </c>
      <c r="H17" s="1" t="s">
        <v>210</v>
      </c>
    </row>
    <row r="18" spans="1:8" ht="43.5" customHeight="1" x14ac:dyDescent="0.25">
      <c r="A18" s="16" t="s">
        <v>11</v>
      </c>
      <c r="B18" s="23" t="s">
        <v>21</v>
      </c>
      <c r="C18" s="17" t="s">
        <v>35</v>
      </c>
      <c r="D18" s="17" t="s">
        <v>36</v>
      </c>
      <c r="E18" s="17" t="s">
        <v>37</v>
      </c>
      <c r="F18" s="22">
        <f>3189-115</f>
        <v>3074</v>
      </c>
      <c r="G18" s="17" t="s">
        <v>52</v>
      </c>
      <c r="H18" s="1" t="s">
        <v>210</v>
      </c>
    </row>
    <row r="19" spans="1:8" ht="43.5" customHeight="1" x14ac:dyDescent="0.25">
      <c r="A19" s="16" t="s">
        <v>11</v>
      </c>
      <c r="B19" s="23" t="s">
        <v>21</v>
      </c>
      <c r="C19" s="17" t="s">
        <v>22</v>
      </c>
      <c r="D19" s="17" t="s">
        <v>31</v>
      </c>
      <c r="E19" s="17" t="s">
        <v>32</v>
      </c>
      <c r="F19" s="20">
        <v>1880</v>
      </c>
      <c r="G19" s="17" t="s">
        <v>53</v>
      </c>
      <c r="H19" s="1" t="s">
        <v>210</v>
      </c>
    </row>
    <row r="20" spans="1:8" ht="43.5" customHeight="1" x14ac:dyDescent="0.25">
      <c r="A20" s="16" t="s">
        <v>11</v>
      </c>
      <c r="B20" s="23" t="s">
        <v>21</v>
      </c>
      <c r="C20" s="17" t="s">
        <v>22</v>
      </c>
      <c r="D20" s="17" t="s">
        <v>31</v>
      </c>
      <c r="E20" s="17" t="s">
        <v>32</v>
      </c>
      <c r="F20" s="20">
        <v>1900</v>
      </c>
      <c r="G20" s="17" t="s">
        <v>54</v>
      </c>
      <c r="H20" s="1" t="s">
        <v>210</v>
      </c>
    </row>
    <row r="21" spans="1:8" ht="43.5" customHeight="1" x14ac:dyDescent="0.25">
      <c r="A21" s="16" t="s">
        <v>11</v>
      </c>
      <c r="B21" s="23" t="s">
        <v>21</v>
      </c>
      <c r="C21" s="17" t="s">
        <v>22</v>
      </c>
      <c r="D21" s="17" t="s">
        <v>23</v>
      </c>
      <c r="E21" s="17" t="s">
        <v>24</v>
      </c>
      <c r="F21" s="20">
        <v>-2040</v>
      </c>
      <c r="G21" s="17" t="s">
        <v>42</v>
      </c>
      <c r="H21" s="1" t="s">
        <v>298</v>
      </c>
    </row>
    <row r="22" spans="1:8" ht="43.5" customHeight="1" x14ac:dyDescent="0.25">
      <c r="A22" s="16" t="s">
        <v>11</v>
      </c>
      <c r="B22" s="23" t="s">
        <v>21</v>
      </c>
      <c r="C22" s="17" t="s">
        <v>22</v>
      </c>
      <c r="D22" s="17" t="s">
        <v>23</v>
      </c>
      <c r="E22" s="17" t="s">
        <v>24</v>
      </c>
      <c r="F22" s="20">
        <v>-2023</v>
      </c>
      <c r="G22" s="17" t="s">
        <v>43</v>
      </c>
      <c r="H22" s="1" t="s">
        <v>298</v>
      </c>
    </row>
    <row r="23" spans="1:8" ht="43.5" customHeight="1" x14ac:dyDescent="0.25">
      <c r="A23" s="16" t="s">
        <v>11</v>
      </c>
      <c r="B23" s="23" t="s">
        <v>21</v>
      </c>
      <c r="C23" s="17" t="s">
        <v>22</v>
      </c>
      <c r="D23" s="17" t="s">
        <v>23</v>
      </c>
      <c r="E23" s="17" t="s">
        <v>24</v>
      </c>
      <c r="F23" s="20">
        <v>4063</v>
      </c>
      <c r="G23" s="17" t="s">
        <v>257</v>
      </c>
      <c r="H23" s="1" t="s">
        <v>298</v>
      </c>
    </row>
    <row r="24" spans="1:8" ht="43.5" customHeight="1" x14ac:dyDescent="0.25">
      <c r="A24" s="16" t="s">
        <v>11</v>
      </c>
      <c r="B24" s="23" t="s">
        <v>21</v>
      </c>
      <c r="C24" s="17" t="s">
        <v>22</v>
      </c>
      <c r="D24" s="17" t="s">
        <v>23</v>
      </c>
      <c r="E24" s="17" t="s">
        <v>24</v>
      </c>
      <c r="F24" s="20">
        <v>2452</v>
      </c>
      <c r="G24" s="17" t="s">
        <v>259</v>
      </c>
      <c r="H24" s="1" t="s">
        <v>298</v>
      </c>
    </row>
    <row r="25" spans="1:8" ht="43.5" customHeight="1" x14ac:dyDescent="0.25">
      <c r="A25" s="16" t="s">
        <v>11</v>
      </c>
      <c r="B25" s="23" t="s">
        <v>21</v>
      </c>
      <c r="C25" s="17" t="s">
        <v>22</v>
      </c>
      <c r="D25" s="17" t="s">
        <v>23</v>
      </c>
      <c r="E25" s="17" t="s">
        <v>24</v>
      </c>
      <c r="F25" s="20">
        <v>275</v>
      </c>
      <c r="G25" s="17" t="s">
        <v>258</v>
      </c>
      <c r="H25" s="1" t="s">
        <v>298</v>
      </c>
    </row>
    <row r="26" spans="1:8" ht="43.5" customHeight="1" x14ac:dyDescent="0.25">
      <c r="A26" s="16" t="s">
        <v>11</v>
      </c>
      <c r="B26" s="23" t="s">
        <v>21</v>
      </c>
      <c r="C26" s="17" t="s">
        <v>22</v>
      </c>
      <c r="D26" s="17" t="s">
        <v>299</v>
      </c>
      <c r="E26" s="17" t="s">
        <v>40</v>
      </c>
      <c r="F26" s="20">
        <v>17746</v>
      </c>
      <c r="G26" s="17" t="s">
        <v>300</v>
      </c>
      <c r="H26" s="1" t="s">
        <v>359</v>
      </c>
    </row>
    <row r="27" spans="1:8" ht="43.5" customHeight="1" x14ac:dyDescent="0.25">
      <c r="A27" s="16" t="s">
        <v>11</v>
      </c>
      <c r="B27" s="23" t="s">
        <v>21</v>
      </c>
      <c r="C27" s="17" t="s">
        <v>260</v>
      </c>
      <c r="D27" s="17" t="s">
        <v>301</v>
      </c>
      <c r="E27" s="17" t="s">
        <v>40</v>
      </c>
      <c r="F27" s="20">
        <v>7008</v>
      </c>
      <c r="G27" s="17" t="s">
        <v>302</v>
      </c>
      <c r="H27" s="1" t="s">
        <v>359</v>
      </c>
    </row>
    <row r="28" spans="1:8" ht="43.5" customHeight="1" x14ac:dyDescent="0.25">
      <c r="A28" s="16" t="s">
        <v>11</v>
      </c>
      <c r="B28" s="23" t="s">
        <v>21</v>
      </c>
      <c r="C28" s="17" t="s">
        <v>58</v>
      </c>
      <c r="D28" s="17" t="s">
        <v>303</v>
      </c>
      <c r="E28" s="17" t="s">
        <v>37</v>
      </c>
      <c r="F28" s="20">
        <v>5500</v>
      </c>
      <c r="G28" s="17" t="s">
        <v>304</v>
      </c>
      <c r="H28" s="1" t="s">
        <v>359</v>
      </c>
    </row>
    <row r="29" spans="1:8" ht="49.5" customHeight="1" x14ac:dyDescent="0.25">
      <c r="A29" s="16" t="s">
        <v>11</v>
      </c>
      <c r="B29" s="23" t="s">
        <v>21</v>
      </c>
      <c r="C29" s="17" t="s">
        <v>35</v>
      </c>
      <c r="D29" s="17" t="s">
        <v>36</v>
      </c>
      <c r="E29" s="17" t="s">
        <v>37</v>
      </c>
      <c r="F29" s="20">
        <v>115</v>
      </c>
      <c r="G29" s="17" t="s">
        <v>305</v>
      </c>
      <c r="H29" s="1" t="s">
        <v>359</v>
      </c>
    </row>
    <row r="30" spans="1:8" ht="46.5" customHeight="1" x14ac:dyDescent="0.25">
      <c r="A30" s="16" t="s">
        <v>12</v>
      </c>
      <c r="B30" s="23" t="s">
        <v>55</v>
      </c>
      <c r="C30" s="17" t="s">
        <v>22</v>
      </c>
      <c r="D30" s="17" t="s">
        <v>56</v>
      </c>
      <c r="E30" s="17" t="s">
        <v>57</v>
      </c>
      <c r="F30" s="20">
        <v>4400</v>
      </c>
      <c r="G30" s="17" t="s">
        <v>67</v>
      </c>
      <c r="H30" s="1" t="s">
        <v>210</v>
      </c>
    </row>
    <row r="31" spans="1:8" ht="43.5" customHeight="1" x14ac:dyDescent="0.25">
      <c r="A31" s="16" t="s">
        <v>12</v>
      </c>
      <c r="B31" s="23" t="s">
        <v>55</v>
      </c>
      <c r="C31" s="17" t="s">
        <v>22</v>
      </c>
      <c r="D31" s="17" t="s">
        <v>56</v>
      </c>
      <c r="E31" s="17" t="s">
        <v>57</v>
      </c>
      <c r="F31" s="20">
        <v>4998</v>
      </c>
      <c r="G31" s="17" t="s">
        <v>68</v>
      </c>
      <c r="H31" s="1" t="s">
        <v>210</v>
      </c>
    </row>
    <row r="32" spans="1:8" ht="43.5" customHeight="1" x14ac:dyDescent="0.25">
      <c r="A32" s="16" t="s">
        <v>12</v>
      </c>
      <c r="B32" s="23" t="s">
        <v>55</v>
      </c>
      <c r="C32" s="17" t="s">
        <v>58</v>
      </c>
      <c r="D32" s="17" t="s">
        <v>59</v>
      </c>
      <c r="E32" s="17" t="s">
        <v>60</v>
      </c>
      <c r="F32" s="22">
        <f>17000-860</f>
        <v>16140</v>
      </c>
      <c r="G32" s="17" t="s">
        <v>69</v>
      </c>
      <c r="H32" s="1" t="s">
        <v>210</v>
      </c>
    </row>
    <row r="33" spans="1:10" ht="43.5" customHeight="1" x14ac:dyDescent="0.25">
      <c r="A33" s="16" t="s">
        <v>12</v>
      </c>
      <c r="B33" s="23" t="s">
        <v>55</v>
      </c>
      <c r="C33" s="17" t="s">
        <v>22</v>
      </c>
      <c r="D33" s="17" t="s">
        <v>61</v>
      </c>
      <c r="E33" s="17" t="s">
        <v>60</v>
      </c>
      <c r="F33" s="20">
        <v>4499</v>
      </c>
      <c r="G33" s="17" t="s">
        <v>70</v>
      </c>
      <c r="H33" s="1" t="s">
        <v>210</v>
      </c>
    </row>
    <row r="34" spans="1:10" ht="43.5" customHeight="1" x14ac:dyDescent="0.25">
      <c r="A34" s="16" t="s">
        <v>12</v>
      </c>
      <c r="B34" s="23" t="s">
        <v>55</v>
      </c>
      <c r="C34" s="17" t="s">
        <v>62</v>
      </c>
      <c r="D34" s="17" t="s">
        <v>63</v>
      </c>
      <c r="E34" s="17" t="s">
        <v>64</v>
      </c>
      <c r="F34" s="20">
        <v>22160</v>
      </c>
      <c r="G34" s="17" t="s">
        <v>71</v>
      </c>
      <c r="H34" s="1" t="s">
        <v>210</v>
      </c>
    </row>
    <row r="35" spans="1:10" ht="43.5" customHeight="1" x14ac:dyDescent="0.25">
      <c r="A35" s="16" t="s">
        <v>12</v>
      </c>
      <c r="B35" s="23" t="s">
        <v>55</v>
      </c>
      <c r="C35" s="17" t="s">
        <v>22</v>
      </c>
      <c r="D35" s="17" t="s">
        <v>61</v>
      </c>
      <c r="E35" s="17" t="s">
        <v>60</v>
      </c>
      <c r="F35" s="20">
        <v>3015</v>
      </c>
      <c r="G35" s="17" t="s">
        <v>72</v>
      </c>
      <c r="H35" s="1" t="s">
        <v>210</v>
      </c>
    </row>
    <row r="36" spans="1:10" ht="43.5" customHeight="1" x14ac:dyDescent="0.25">
      <c r="A36" s="16" t="s">
        <v>12</v>
      </c>
      <c r="B36" s="23" t="s">
        <v>55</v>
      </c>
      <c r="C36" s="17" t="s">
        <v>65</v>
      </c>
      <c r="D36" s="17" t="s">
        <v>66</v>
      </c>
      <c r="E36" s="17" t="s">
        <v>57</v>
      </c>
      <c r="F36" s="20">
        <v>7279</v>
      </c>
      <c r="G36" s="17" t="s">
        <v>73</v>
      </c>
      <c r="H36" s="1" t="s">
        <v>210</v>
      </c>
    </row>
    <row r="37" spans="1:10" ht="43.5" customHeight="1" x14ac:dyDescent="0.25">
      <c r="A37" s="16" t="s">
        <v>12</v>
      </c>
      <c r="B37" s="23" t="s">
        <v>55</v>
      </c>
      <c r="C37" s="17" t="s">
        <v>58</v>
      </c>
      <c r="D37" s="17" t="s">
        <v>306</v>
      </c>
      <c r="E37" s="17" t="s">
        <v>307</v>
      </c>
      <c r="F37" s="20">
        <v>18720</v>
      </c>
      <c r="G37" s="17" t="s">
        <v>308</v>
      </c>
      <c r="H37" s="1" t="s">
        <v>359</v>
      </c>
    </row>
    <row r="38" spans="1:10" ht="43.5" customHeight="1" x14ac:dyDescent="0.25">
      <c r="A38" s="16" t="s">
        <v>13</v>
      </c>
      <c r="B38" s="23" t="s">
        <v>74</v>
      </c>
      <c r="C38" s="17" t="s">
        <v>75</v>
      </c>
      <c r="D38" s="17" t="s">
        <v>76</v>
      </c>
      <c r="E38" s="17" t="s">
        <v>77</v>
      </c>
      <c r="F38" s="20">
        <v>6705</v>
      </c>
      <c r="G38" s="17" t="s">
        <v>96</v>
      </c>
      <c r="H38" s="1" t="s">
        <v>210</v>
      </c>
    </row>
    <row r="39" spans="1:10" ht="43.5" customHeight="1" x14ac:dyDescent="0.25">
      <c r="A39" s="16" t="s">
        <v>13</v>
      </c>
      <c r="B39" s="23" t="s">
        <v>74</v>
      </c>
      <c r="C39" s="17" t="s">
        <v>22</v>
      </c>
      <c r="D39" s="17" t="s">
        <v>78</v>
      </c>
      <c r="E39" s="17" t="s">
        <v>79</v>
      </c>
      <c r="F39" s="20">
        <v>5500</v>
      </c>
      <c r="G39" s="17" t="s">
        <v>97</v>
      </c>
      <c r="H39" s="1" t="s">
        <v>210</v>
      </c>
    </row>
    <row r="40" spans="1:10" ht="43.5" customHeight="1" x14ac:dyDescent="0.25">
      <c r="A40" s="16" t="s">
        <v>13</v>
      </c>
      <c r="B40" s="23" t="s">
        <v>74</v>
      </c>
      <c r="C40" s="17" t="s">
        <v>22</v>
      </c>
      <c r="D40" s="17" t="s">
        <v>80</v>
      </c>
      <c r="E40" s="17" t="s">
        <v>81</v>
      </c>
      <c r="F40" s="22">
        <f>2000-152</f>
        <v>1848</v>
      </c>
      <c r="G40" s="17" t="s">
        <v>98</v>
      </c>
      <c r="H40" s="1" t="s">
        <v>210</v>
      </c>
    </row>
    <row r="41" spans="1:10" ht="43.5" customHeight="1" x14ac:dyDescent="0.25">
      <c r="A41" s="16" t="s">
        <v>13</v>
      </c>
      <c r="B41" s="23" t="s">
        <v>74</v>
      </c>
      <c r="C41" s="17" t="s">
        <v>22</v>
      </c>
      <c r="D41" s="17" t="s">
        <v>82</v>
      </c>
      <c r="E41" s="17" t="s">
        <v>83</v>
      </c>
      <c r="F41" s="22">
        <f>3000-8</f>
        <v>2992</v>
      </c>
      <c r="G41" s="17" t="s">
        <v>99</v>
      </c>
      <c r="H41" s="1" t="s">
        <v>210</v>
      </c>
    </row>
    <row r="42" spans="1:10" ht="43.5" customHeight="1" x14ac:dyDescent="0.25">
      <c r="A42" s="16" t="s">
        <v>13</v>
      </c>
      <c r="B42" s="23" t="s">
        <v>74</v>
      </c>
      <c r="C42" s="17" t="s">
        <v>58</v>
      </c>
      <c r="D42" s="17" t="s">
        <v>84</v>
      </c>
      <c r="E42" s="17" t="s">
        <v>85</v>
      </c>
      <c r="F42" s="20">
        <v>17158</v>
      </c>
      <c r="G42" s="17" t="s">
        <v>100</v>
      </c>
      <c r="H42" s="1" t="s">
        <v>210</v>
      </c>
      <c r="I42" s="15"/>
      <c r="J42" s="13"/>
    </row>
    <row r="43" spans="1:10" ht="57" customHeight="1" x14ac:dyDescent="0.25">
      <c r="A43" s="16" t="s">
        <v>13</v>
      </c>
      <c r="B43" s="23" t="s">
        <v>74</v>
      </c>
      <c r="C43" s="17" t="s">
        <v>86</v>
      </c>
      <c r="D43" s="17" t="s">
        <v>87</v>
      </c>
      <c r="E43" s="17" t="s">
        <v>88</v>
      </c>
      <c r="F43" s="20">
        <v>2000</v>
      </c>
      <c r="G43" s="17" t="s">
        <v>98</v>
      </c>
      <c r="H43" s="1" t="s">
        <v>210</v>
      </c>
      <c r="I43" s="15"/>
      <c r="J43" s="13"/>
    </row>
    <row r="44" spans="1:10" ht="43.5" customHeight="1" x14ac:dyDescent="0.25">
      <c r="A44" s="16" t="s">
        <v>13</v>
      </c>
      <c r="B44" s="23" t="s">
        <v>74</v>
      </c>
      <c r="C44" s="17" t="s">
        <v>89</v>
      </c>
      <c r="D44" s="17" t="s">
        <v>90</v>
      </c>
      <c r="E44" s="17" t="s">
        <v>91</v>
      </c>
      <c r="F44" s="22">
        <f>8464-114</f>
        <v>8350</v>
      </c>
      <c r="G44" s="17" t="s">
        <v>101</v>
      </c>
      <c r="H44" s="1" t="s">
        <v>210</v>
      </c>
    </row>
    <row r="45" spans="1:10" ht="43.5" customHeight="1" x14ac:dyDescent="0.25">
      <c r="A45" s="16" t="s">
        <v>13</v>
      </c>
      <c r="B45" s="23" t="s">
        <v>74</v>
      </c>
      <c r="C45" s="17" t="s">
        <v>89</v>
      </c>
      <c r="D45" s="17" t="s">
        <v>90</v>
      </c>
      <c r="E45" s="17" t="s">
        <v>91</v>
      </c>
      <c r="F45" s="22">
        <f>3856-56</f>
        <v>3800</v>
      </c>
      <c r="G45" s="17" t="s">
        <v>102</v>
      </c>
      <c r="H45" s="1" t="s">
        <v>210</v>
      </c>
    </row>
    <row r="46" spans="1:10" ht="59.25" customHeight="1" x14ac:dyDescent="0.25">
      <c r="A46" s="16" t="s">
        <v>13</v>
      </c>
      <c r="B46" s="23" t="s">
        <v>74</v>
      </c>
      <c r="C46" s="17" t="s">
        <v>86</v>
      </c>
      <c r="D46" s="17" t="s">
        <v>92</v>
      </c>
      <c r="E46" s="17" t="s">
        <v>83</v>
      </c>
      <c r="F46" s="22">
        <f>7620-120</f>
        <v>7500</v>
      </c>
      <c r="G46" s="17" t="s">
        <v>103</v>
      </c>
      <c r="H46" s="1" t="s">
        <v>210</v>
      </c>
    </row>
    <row r="47" spans="1:10" ht="43.5" customHeight="1" x14ac:dyDescent="0.25">
      <c r="A47" s="16" t="s">
        <v>13</v>
      </c>
      <c r="B47" s="23" t="s">
        <v>74</v>
      </c>
      <c r="C47" s="17" t="s">
        <v>22</v>
      </c>
      <c r="D47" s="17" t="s">
        <v>93</v>
      </c>
      <c r="E47" s="17" t="s">
        <v>94</v>
      </c>
      <c r="F47" s="20">
        <v>7620</v>
      </c>
      <c r="G47" s="17" t="s">
        <v>103</v>
      </c>
      <c r="H47" s="1" t="s">
        <v>210</v>
      </c>
    </row>
    <row r="48" spans="1:10" ht="41.25" customHeight="1" x14ac:dyDescent="0.25">
      <c r="A48" s="16" t="s">
        <v>13</v>
      </c>
      <c r="B48" s="23" t="s">
        <v>74</v>
      </c>
      <c r="C48" s="17" t="s">
        <v>22</v>
      </c>
      <c r="D48" s="17" t="s">
        <v>95</v>
      </c>
      <c r="E48" s="17" t="s">
        <v>77</v>
      </c>
      <c r="F48" s="20">
        <v>7620</v>
      </c>
      <c r="G48" s="17" t="s">
        <v>103</v>
      </c>
      <c r="H48" s="1" t="s">
        <v>210</v>
      </c>
    </row>
    <row r="49" spans="1:8" ht="58.5" customHeight="1" x14ac:dyDescent="0.25">
      <c r="A49" s="16" t="s">
        <v>13</v>
      </c>
      <c r="B49" s="23" t="s">
        <v>74</v>
      </c>
      <c r="C49" s="17" t="s">
        <v>86</v>
      </c>
      <c r="D49" s="17" t="s">
        <v>92</v>
      </c>
      <c r="E49" s="17" t="s">
        <v>83</v>
      </c>
      <c r="F49" s="20">
        <v>5320</v>
      </c>
      <c r="G49" s="17" t="s">
        <v>309</v>
      </c>
      <c r="H49" s="1" t="s">
        <v>359</v>
      </c>
    </row>
    <row r="50" spans="1:8" ht="41.25" customHeight="1" x14ac:dyDescent="0.25">
      <c r="A50" s="16" t="s">
        <v>13</v>
      </c>
      <c r="B50" s="23" t="s">
        <v>74</v>
      </c>
      <c r="C50" s="17" t="s">
        <v>22</v>
      </c>
      <c r="D50" s="17" t="s">
        <v>93</v>
      </c>
      <c r="E50" s="17" t="s">
        <v>94</v>
      </c>
      <c r="F50" s="20">
        <v>3500</v>
      </c>
      <c r="G50" s="17" t="s">
        <v>310</v>
      </c>
      <c r="H50" s="1" t="s">
        <v>359</v>
      </c>
    </row>
    <row r="51" spans="1:8" ht="41.25" customHeight="1" x14ac:dyDescent="0.25">
      <c r="A51" s="16" t="s">
        <v>13</v>
      </c>
      <c r="B51" s="23" t="s">
        <v>74</v>
      </c>
      <c r="C51" s="17" t="s">
        <v>22</v>
      </c>
      <c r="D51" s="17" t="s">
        <v>95</v>
      </c>
      <c r="E51" s="17" t="s">
        <v>77</v>
      </c>
      <c r="F51" s="20">
        <v>2988</v>
      </c>
      <c r="G51" s="17" t="s">
        <v>311</v>
      </c>
      <c r="H51" s="1" t="s">
        <v>359</v>
      </c>
    </row>
    <row r="52" spans="1:8" ht="41.25" customHeight="1" x14ac:dyDescent="0.25">
      <c r="A52" s="16" t="s">
        <v>13</v>
      </c>
      <c r="B52" s="23" t="s">
        <v>74</v>
      </c>
      <c r="C52" s="17" t="s">
        <v>58</v>
      </c>
      <c r="D52" s="17" t="s">
        <v>87</v>
      </c>
      <c r="E52" s="17" t="s">
        <v>88</v>
      </c>
      <c r="F52" s="20">
        <v>4323</v>
      </c>
      <c r="G52" s="17" t="s">
        <v>312</v>
      </c>
      <c r="H52" s="1" t="s">
        <v>359</v>
      </c>
    </row>
    <row r="53" spans="1:8" ht="41.25" customHeight="1" x14ac:dyDescent="0.25">
      <c r="A53" s="16" t="s">
        <v>13</v>
      </c>
      <c r="B53" s="23" t="s">
        <v>74</v>
      </c>
      <c r="C53" s="17" t="s">
        <v>58</v>
      </c>
      <c r="D53" s="17" t="s">
        <v>313</v>
      </c>
      <c r="E53" s="17" t="s">
        <v>83</v>
      </c>
      <c r="F53" s="20">
        <v>2488</v>
      </c>
      <c r="G53" s="17" t="s">
        <v>314</v>
      </c>
      <c r="H53" s="1" t="s">
        <v>359</v>
      </c>
    </row>
    <row r="54" spans="1:8" ht="41.25" customHeight="1" x14ac:dyDescent="0.25">
      <c r="A54" s="16" t="s">
        <v>13</v>
      </c>
      <c r="B54" s="23" t="s">
        <v>74</v>
      </c>
      <c r="C54" s="17" t="s">
        <v>22</v>
      </c>
      <c r="D54" s="17" t="s">
        <v>95</v>
      </c>
      <c r="E54" s="17" t="s">
        <v>77</v>
      </c>
      <c r="F54" s="20">
        <v>3500</v>
      </c>
      <c r="G54" s="17" t="s">
        <v>310</v>
      </c>
      <c r="H54" s="1" t="s">
        <v>359</v>
      </c>
    </row>
    <row r="55" spans="1:8" ht="41.25" customHeight="1" x14ac:dyDescent="0.25">
      <c r="A55" s="16" t="s">
        <v>13</v>
      </c>
      <c r="B55" s="23" t="s">
        <v>74</v>
      </c>
      <c r="C55" s="17" t="s">
        <v>22</v>
      </c>
      <c r="D55" s="17" t="s">
        <v>95</v>
      </c>
      <c r="E55" s="17" t="s">
        <v>77</v>
      </c>
      <c r="F55" s="20">
        <v>3390</v>
      </c>
      <c r="G55" s="17" t="s">
        <v>315</v>
      </c>
      <c r="H55" s="1" t="s">
        <v>359</v>
      </c>
    </row>
    <row r="56" spans="1:8" ht="41.25" customHeight="1" x14ac:dyDescent="0.25">
      <c r="A56" s="16" t="s">
        <v>13</v>
      </c>
      <c r="B56" s="23" t="s">
        <v>74</v>
      </c>
      <c r="C56" s="17" t="s">
        <v>22</v>
      </c>
      <c r="D56" s="17" t="s">
        <v>95</v>
      </c>
      <c r="E56" s="17" t="s">
        <v>77</v>
      </c>
      <c r="F56" s="20">
        <v>5000</v>
      </c>
      <c r="G56" s="17" t="s">
        <v>316</v>
      </c>
      <c r="H56" s="1" t="s">
        <v>359</v>
      </c>
    </row>
    <row r="57" spans="1:8" ht="41.25" customHeight="1" x14ac:dyDescent="0.25">
      <c r="A57" s="16" t="s">
        <v>13</v>
      </c>
      <c r="B57" s="23" t="s">
        <v>74</v>
      </c>
      <c r="C57" s="17" t="s">
        <v>22</v>
      </c>
      <c r="D57" s="17" t="s">
        <v>95</v>
      </c>
      <c r="E57" s="17" t="s">
        <v>77</v>
      </c>
      <c r="F57" s="20">
        <v>1800</v>
      </c>
      <c r="G57" s="17" t="s">
        <v>317</v>
      </c>
      <c r="H57" s="1" t="s">
        <v>359</v>
      </c>
    </row>
    <row r="58" spans="1:8" ht="41.25" customHeight="1" x14ac:dyDescent="0.25">
      <c r="A58" s="16" t="s">
        <v>13</v>
      </c>
      <c r="B58" s="23" t="s">
        <v>74</v>
      </c>
      <c r="C58" s="17" t="s">
        <v>89</v>
      </c>
      <c r="D58" s="17" t="s">
        <v>90</v>
      </c>
      <c r="E58" s="17" t="s">
        <v>91</v>
      </c>
      <c r="F58" s="20">
        <v>2750</v>
      </c>
      <c r="G58" s="17" t="s">
        <v>133</v>
      </c>
      <c r="H58" s="1" t="s">
        <v>359</v>
      </c>
    </row>
    <row r="59" spans="1:8" ht="41.25" customHeight="1" x14ac:dyDescent="0.25">
      <c r="A59" s="16" t="s">
        <v>13</v>
      </c>
      <c r="B59" s="23" t="s">
        <v>74</v>
      </c>
      <c r="C59" s="17" t="s">
        <v>58</v>
      </c>
      <c r="D59" s="17" t="s">
        <v>313</v>
      </c>
      <c r="E59" s="17" t="s">
        <v>83</v>
      </c>
      <c r="F59" s="20">
        <v>2249</v>
      </c>
      <c r="G59" s="17" t="s">
        <v>318</v>
      </c>
      <c r="H59" s="1" t="s">
        <v>359</v>
      </c>
    </row>
    <row r="60" spans="1:8" ht="41.25" customHeight="1" x14ac:dyDescent="0.25">
      <c r="A60" s="16" t="s">
        <v>13</v>
      </c>
      <c r="B60" s="23" t="s">
        <v>74</v>
      </c>
      <c r="C60" s="17" t="s">
        <v>58</v>
      </c>
      <c r="D60" s="17" t="s">
        <v>313</v>
      </c>
      <c r="E60" s="17" t="s">
        <v>83</v>
      </c>
      <c r="F60" s="20">
        <v>2231</v>
      </c>
      <c r="G60" s="17" t="s">
        <v>319</v>
      </c>
      <c r="H60" s="1" t="s">
        <v>359</v>
      </c>
    </row>
    <row r="61" spans="1:8" ht="41.25" customHeight="1" x14ac:dyDescent="0.25">
      <c r="A61" s="16" t="s">
        <v>13</v>
      </c>
      <c r="B61" s="23" t="s">
        <v>74</v>
      </c>
      <c r="C61" s="17" t="s">
        <v>58</v>
      </c>
      <c r="D61" s="17" t="s">
        <v>87</v>
      </c>
      <c r="E61" s="17" t="s">
        <v>88</v>
      </c>
      <c r="F61" s="20">
        <v>450</v>
      </c>
      <c r="G61" s="17" t="s">
        <v>312</v>
      </c>
      <c r="H61" s="1" t="s">
        <v>359</v>
      </c>
    </row>
    <row r="62" spans="1:8" ht="43.5" customHeight="1" x14ac:dyDescent="0.25">
      <c r="A62" s="2" t="s">
        <v>7</v>
      </c>
      <c r="B62" s="23" t="s">
        <v>104</v>
      </c>
      <c r="C62" s="17" t="s">
        <v>105</v>
      </c>
      <c r="D62" s="17" t="s">
        <v>106</v>
      </c>
      <c r="E62" s="17" t="s">
        <v>107</v>
      </c>
      <c r="F62" s="20">
        <v>5190</v>
      </c>
      <c r="G62" s="17" t="s">
        <v>108</v>
      </c>
      <c r="H62" s="1" t="s">
        <v>210</v>
      </c>
    </row>
    <row r="63" spans="1:8" ht="43.5" customHeight="1" x14ac:dyDescent="0.25">
      <c r="A63" s="16" t="s">
        <v>7</v>
      </c>
      <c r="B63" s="23" t="s">
        <v>104</v>
      </c>
      <c r="C63" s="17" t="s">
        <v>260</v>
      </c>
      <c r="D63" s="17" t="s">
        <v>261</v>
      </c>
      <c r="E63" s="17" t="s">
        <v>262</v>
      </c>
      <c r="F63" s="22">
        <f>5942-43</f>
        <v>5899</v>
      </c>
      <c r="G63" s="17" t="s">
        <v>263</v>
      </c>
      <c r="H63" s="1" t="s">
        <v>298</v>
      </c>
    </row>
    <row r="64" spans="1:8" ht="43.5" customHeight="1" x14ac:dyDescent="0.25">
      <c r="A64" s="16" t="s">
        <v>7</v>
      </c>
      <c r="B64" s="23" t="s">
        <v>104</v>
      </c>
      <c r="C64" s="17" t="s">
        <v>105</v>
      </c>
      <c r="D64" s="17" t="s">
        <v>264</v>
      </c>
      <c r="E64" s="17" t="s">
        <v>262</v>
      </c>
      <c r="F64" s="20">
        <v>2807</v>
      </c>
      <c r="G64" s="17" t="s">
        <v>265</v>
      </c>
      <c r="H64" s="1" t="s">
        <v>298</v>
      </c>
    </row>
    <row r="65" spans="1:8" ht="43.5" customHeight="1" x14ac:dyDescent="0.25">
      <c r="A65" s="16" t="s">
        <v>7</v>
      </c>
      <c r="B65" s="23" t="s">
        <v>104</v>
      </c>
      <c r="C65" s="17" t="s">
        <v>105</v>
      </c>
      <c r="D65" s="17" t="s">
        <v>264</v>
      </c>
      <c r="E65" s="17" t="s">
        <v>262</v>
      </c>
      <c r="F65" s="20">
        <v>2160</v>
      </c>
      <c r="G65" s="17" t="s">
        <v>266</v>
      </c>
      <c r="H65" s="1" t="s">
        <v>298</v>
      </c>
    </row>
    <row r="66" spans="1:8" ht="43.5" customHeight="1" x14ac:dyDescent="0.25">
      <c r="A66" s="16" t="s">
        <v>7</v>
      </c>
      <c r="B66" s="23" t="s">
        <v>104</v>
      </c>
      <c r="C66" s="17" t="s">
        <v>142</v>
      </c>
      <c r="D66" s="17" t="s">
        <v>267</v>
      </c>
      <c r="E66" s="17" t="s">
        <v>268</v>
      </c>
      <c r="F66" s="20">
        <v>2535</v>
      </c>
      <c r="G66" s="17" t="s">
        <v>269</v>
      </c>
      <c r="H66" s="1" t="s">
        <v>298</v>
      </c>
    </row>
    <row r="67" spans="1:8" ht="43.5" customHeight="1" x14ac:dyDescent="0.25">
      <c r="A67" s="16" t="s">
        <v>7</v>
      </c>
      <c r="B67" s="23" t="s">
        <v>104</v>
      </c>
      <c r="C67" s="17" t="s">
        <v>260</v>
      </c>
      <c r="D67" s="17" t="s">
        <v>261</v>
      </c>
      <c r="E67" s="17" t="s">
        <v>262</v>
      </c>
      <c r="F67" s="20">
        <v>5903</v>
      </c>
      <c r="G67" s="17" t="s">
        <v>320</v>
      </c>
      <c r="H67" s="1" t="s">
        <v>359</v>
      </c>
    </row>
    <row r="68" spans="1:8" ht="43.5" customHeight="1" x14ac:dyDescent="0.25">
      <c r="A68" s="16" t="s">
        <v>7</v>
      </c>
      <c r="B68" s="23" t="s">
        <v>104</v>
      </c>
      <c r="C68" s="17" t="s">
        <v>105</v>
      </c>
      <c r="D68" s="17" t="s">
        <v>264</v>
      </c>
      <c r="E68" s="17" t="s">
        <v>262</v>
      </c>
      <c r="F68" s="20">
        <v>4428</v>
      </c>
      <c r="G68" s="17" t="s">
        <v>321</v>
      </c>
      <c r="H68" s="1" t="s">
        <v>359</v>
      </c>
    </row>
    <row r="69" spans="1:8" ht="43.5" customHeight="1" x14ac:dyDescent="0.25">
      <c r="A69" s="16" t="s">
        <v>7</v>
      </c>
      <c r="B69" s="23" t="s">
        <v>104</v>
      </c>
      <c r="C69" s="17" t="s">
        <v>130</v>
      </c>
      <c r="D69" s="17" t="s">
        <v>322</v>
      </c>
      <c r="E69" s="17" t="s">
        <v>262</v>
      </c>
      <c r="F69" s="20">
        <v>3869</v>
      </c>
      <c r="G69" s="17" t="s">
        <v>323</v>
      </c>
      <c r="H69" s="1" t="s">
        <v>359</v>
      </c>
    </row>
    <row r="70" spans="1:8" ht="43.5" customHeight="1" x14ac:dyDescent="0.25">
      <c r="A70" s="16" t="s">
        <v>7</v>
      </c>
      <c r="B70" s="23" t="s">
        <v>104</v>
      </c>
      <c r="C70" s="17" t="s">
        <v>260</v>
      </c>
      <c r="D70" s="17" t="s">
        <v>261</v>
      </c>
      <c r="E70" s="17" t="s">
        <v>262</v>
      </c>
      <c r="F70" s="20">
        <v>43</v>
      </c>
      <c r="G70" s="17" t="s">
        <v>324</v>
      </c>
      <c r="H70" s="1" t="s">
        <v>359</v>
      </c>
    </row>
    <row r="71" spans="1:8" ht="43.5" customHeight="1" x14ac:dyDescent="0.25">
      <c r="A71" s="16" t="s">
        <v>14</v>
      </c>
      <c r="B71" s="23" t="s">
        <v>109</v>
      </c>
      <c r="C71" s="17" t="s">
        <v>22</v>
      </c>
      <c r="D71" s="17" t="s">
        <v>110</v>
      </c>
      <c r="E71" s="17" t="s">
        <v>111</v>
      </c>
      <c r="F71" s="20">
        <v>9100</v>
      </c>
      <c r="G71" s="17" t="s">
        <v>112</v>
      </c>
      <c r="H71" s="1" t="s">
        <v>210</v>
      </c>
    </row>
    <row r="72" spans="1:8" ht="43.5" customHeight="1" x14ac:dyDescent="0.25">
      <c r="A72" s="16" t="s">
        <v>14</v>
      </c>
      <c r="B72" s="23" t="s">
        <v>109</v>
      </c>
      <c r="C72" s="17" t="s">
        <v>22</v>
      </c>
      <c r="D72" s="17" t="s">
        <v>113</v>
      </c>
      <c r="E72" s="17" t="s">
        <v>114</v>
      </c>
      <c r="F72" s="20">
        <v>9100</v>
      </c>
      <c r="G72" s="17" t="s">
        <v>115</v>
      </c>
      <c r="H72" s="1" t="s">
        <v>210</v>
      </c>
    </row>
    <row r="73" spans="1:8" ht="43.5" customHeight="1" x14ac:dyDescent="0.25">
      <c r="A73" s="16" t="s">
        <v>14</v>
      </c>
      <c r="B73" s="23" t="s">
        <v>109</v>
      </c>
      <c r="C73" s="17" t="s">
        <v>22</v>
      </c>
      <c r="D73" s="17" t="s">
        <v>116</v>
      </c>
      <c r="E73" s="17" t="s">
        <v>117</v>
      </c>
      <c r="F73" s="20">
        <v>9100</v>
      </c>
      <c r="G73" s="17" t="s">
        <v>112</v>
      </c>
      <c r="H73" s="1" t="s">
        <v>210</v>
      </c>
    </row>
    <row r="74" spans="1:8" ht="43.5" customHeight="1" x14ac:dyDescent="0.25">
      <c r="A74" s="16" t="s">
        <v>14</v>
      </c>
      <c r="B74" s="23" t="s">
        <v>109</v>
      </c>
      <c r="C74" s="17" t="s">
        <v>22</v>
      </c>
      <c r="D74" s="17" t="s">
        <v>118</v>
      </c>
      <c r="E74" s="17" t="s">
        <v>119</v>
      </c>
      <c r="F74" s="20">
        <v>9100</v>
      </c>
      <c r="G74" s="17" t="s">
        <v>115</v>
      </c>
      <c r="H74" s="1" t="s">
        <v>210</v>
      </c>
    </row>
    <row r="75" spans="1:8" ht="43.5" customHeight="1" x14ac:dyDescent="0.25">
      <c r="A75" s="16" t="s">
        <v>14</v>
      </c>
      <c r="B75" s="23" t="s">
        <v>109</v>
      </c>
      <c r="C75" s="17" t="s">
        <v>22</v>
      </c>
      <c r="D75" s="17" t="s">
        <v>120</v>
      </c>
      <c r="E75" s="17" t="s">
        <v>121</v>
      </c>
      <c r="F75" s="20">
        <v>9100</v>
      </c>
      <c r="G75" s="17" t="s">
        <v>115</v>
      </c>
      <c r="H75" s="1" t="s">
        <v>210</v>
      </c>
    </row>
    <row r="76" spans="1:8" ht="43.5" customHeight="1" x14ac:dyDescent="0.25">
      <c r="A76" s="16" t="s">
        <v>14</v>
      </c>
      <c r="B76" s="23" t="s">
        <v>109</v>
      </c>
      <c r="C76" s="17" t="s">
        <v>22</v>
      </c>
      <c r="D76" s="17" t="s">
        <v>122</v>
      </c>
      <c r="E76" s="17" t="s">
        <v>123</v>
      </c>
      <c r="F76" s="20">
        <v>9355</v>
      </c>
      <c r="G76" s="17" t="s">
        <v>115</v>
      </c>
      <c r="H76" s="1" t="s">
        <v>210</v>
      </c>
    </row>
    <row r="77" spans="1:8" ht="43.5" customHeight="1" x14ac:dyDescent="0.25">
      <c r="A77" s="16" t="s">
        <v>14</v>
      </c>
      <c r="B77" s="23" t="s">
        <v>109</v>
      </c>
      <c r="C77" s="17" t="s">
        <v>124</v>
      </c>
      <c r="D77" s="17" t="s">
        <v>125</v>
      </c>
      <c r="E77" s="17" t="s">
        <v>111</v>
      </c>
      <c r="F77" s="20">
        <v>6120</v>
      </c>
      <c r="G77" s="17" t="s">
        <v>126</v>
      </c>
      <c r="H77" s="1" t="s">
        <v>210</v>
      </c>
    </row>
    <row r="78" spans="1:8" ht="43.5" customHeight="1" x14ac:dyDescent="0.25">
      <c r="A78" s="16" t="s">
        <v>14</v>
      </c>
      <c r="B78" s="23" t="s">
        <v>109</v>
      </c>
      <c r="C78" s="17" t="s">
        <v>22</v>
      </c>
      <c r="D78" s="17" t="s">
        <v>127</v>
      </c>
      <c r="E78" s="17" t="s">
        <v>128</v>
      </c>
      <c r="F78" s="20">
        <v>9025</v>
      </c>
      <c r="G78" s="17" t="s">
        <v>115</v>
      </c>
      <c r="H78" s="1" t="s">
        <v>210</v>
      </c>
    </row>
    <row r="79" spans="1:8" ht="43.5" customHeight="1" x14ac:dyDescent="0.25">
      <c r="A79" s="16" t="s">
        <v>14</v>
      </c>
      <c r="B79" s="23" t="s">
        <v>109</v>
      </c>
      <c r="C79" s="17" t="s">
        <v>22</v>
      </c>
      <c r="D79" s="17" t="s">
        <v>118</v>
      </c>
      <c r="E79" s="17" t="s">
        <v>119</v>
      </c>
      <c r="F79" s="20">
        <v>20000</v>
      </c>
      <c r="G79" s="17" t="s">
        <v>325</v>
      </c>
      <c r="H79" s="1" t="s">
        <v>359</v>
      </c>
    </row>
    <row r="80" spans="1:8" ht="43.5" customHeight="1" x14ac:dyDescent="0.25">
      <c r="A80" s="16" t="s">
        <v>14</v>
      </c>
      <c r="B80" s="23" t="s">
        <v>109</v>
      </c>
      <c r="C80" s="17" t="s">
        <v>22</v>
      </c>
      <c r="D80" s="17" t="s">
        <v>326</v>
      </c>
      <c r="E80" s="17" t="s">
        <v>292</v>
      </c>
      <c r="F80" s="20">
        <v>9900</v>
      </c>
      <c r="G80" s="17" t="s">
        <v>115</v>
      </c>
      <c r="H80" s="1" t="s">
        <v>359</v>
      </c>
    </row>
    <row r="81" spans="1:8" ht="43.5" customHeight="1" x14ac:dyDescent="0.25">
      <c r="A81" s="16" t="s">
        <v>14</v>
      </c>
      <c r="B81" s="23" t="s">
        <v>109</v>
      </c>
      <c r="C81" s="17" t="s">
        <v>130</v>
      </c>
      <c r="D81" s="17" t="s">
        <v>327</v>
      </c>
      <c r="E81" s="17" t="s">
        <v>328</v>
      </c>
      <c r="F81" s="20">
        <v>3888</v>
      </c>
      <c r="G81" s="17" t="s">
        <v>329</v>
      </c>
      <c r="H81" s="1" t="s">
        <v>359</v>
      </c>
    </row>
    <row r="82" spans="1:8" ht="43.5" customHeight="1" x14ac:dyDescent="0.25">
      <c r="A82" s="16" t="s">
        <v>14</v>
      </c>
      <c r="B82" s="23" t="s">
        <v>109</v>
      </c>
      <c r="C82" s="17" t="s">
        <v>22</v>
      </c>
      <c r="D82" s="17" t="s">
        <v>330</v>
      </c>
      <c r="E82" s="17" t="s">
        <v>123</v>
      </c>
      <c r="F82" s="20">
        <v>9500</v>
      </c>
      <c r="G82" s="17" t="s">
        <v>331</v>
      </c>
      <c r="H82" s="1" t="s">
        <v>359</v>
      </c>
    </row>
    <row r="83" spans="1:8" ht="43.5" customHeight="1" x14ac:dyDescent="0.25">
      <c r="A83" s="16" t="s">
        <v>17</v>
      </c>
      <c r="B83" s="23" t="s">
        <v>129</v>
      </c>
      <c r="C83" s="17" t="s">
        <v>130</v>
      </c>
      <c r="D83" s="17" t="s">
        <v>131</v>
      </c>
      <c r="E83" s="17" t="s">
        <v>132</v>
      </c>
      <c r="F83" s="20">
        <v>1977</v>
      </c>
      <c r="G83" s="17" t="s">
        <v>133</v>
      </c>
      <c r="H83" s="1" t="s">
        <v>210</v>
      </c>
    </row>
    <row r="84" spans="1:8" ht="43.5" customHeight="1" x14ac:dyDescent="0.25">
      <c r="A84" s="16" t="s">
        <v>17</v>
      </c>
      <c r="B84" s="23" t="s">
        <v>129</v>
      </c>
      <c r="C84" s="17" t="s">
        <v>22</v>
      </c>
      <c r="D84" s="17" t="s">
        <v>134</v>
      </c>
      <c r="E84" s="17" t="s">
        <v>135</v>
      </c>
      <c r="F84" s="20">
        <v>4442</v>
      </c>
      <c r="G84" s="17" t="s">
        <v>136</v>
      </c>
      <c r="H84" s="1" t="s">
        <v>210</v>
      </c>
    </row>
    <row r="85" spans="1:8" ht="43.5" customHeight="1" x14ac:dyDescent="0.25">
      <c r="A85" s="16" t="s">
        <v>17</v>
      </c>
      <c r="B85" s="23" t="s">
        <v>129</v>
      </c>
      <c r="C85" s="17" t="s">
        <v>137</v>
      </c>
      <c r="D85" s="17" t="s">
        <v>138</v>
      </c>
      <c r="E85" s="17" t="s">
        <v>139</v>
      </c>
      <c r="F85" s="20">
        <v>2420</v>
      </c>
      <c r="G85" s="17" t="s">
        <v>140</v>
      </c>
      <c r="H85" s="1" t="s">
        <v>210</v>
      </c>
    </row>
    <row r="86" spans="1:8" ht="43.5" customHeight="1" x14ac:dyDescent="0.25">
      <c r="A86" s="16" t="s">
        <v>17</v>
      </c>
      <c r="B86" s="23" t="s">
        <v>129</v>
      </c>
      <c r="C86" s="17" t="s">
        <v>137</v>
      </c>
      <c r="D86" s="17" t="s">
        <v>138</v>
      </c>
      <c r="E86" s="17" t="s">
        <v>139</v>
      </c>
      <c r="F86" s="20">
        <v>2200</v>
      </c>
      <c r="G86" s="17" t="s">
        <v>141</v>
      </c>
      <c r="H86" s="1" t="s">
        <v>210</v>
      </c>
    </row>
    <row r="87" spans="1:8" ht="43.5" customHeight="1" x14ac:dyDescent="0.25">
      <c r="A87" s="16" t="s">
        <v>17</v>
      </c>
      <c r="B87" s="23" t="s">
        <v>129</v>
      </c>
      <c r="C87" s="17" t="s">
        <v>142</v>
      </c>
      <c r="D87" s="17" t="s">
        <v>143</v>
      </c>
      <c r="E87" s="17" t="s">
        <v>139</v>
      </c>
      <c r="F87" s="20">
        <v>4783</v>
      </c>
      <c r="G87" s="17" t="s">
        <v>144</v>
      </c>
      <c r="H87" s="1" t="s">
        <v>210</v>
      </c>
    </row>
    <row r="88" spans="1:8" ht="43.5" customHeight="1" x14ac:dyDescent="0.25">
      <c r="A88" s="16" t="s">
        <v>17</v>
      </c>
      <c r="B88" s="23" t="s">
        <v>129</v>
      </c>
      <c r="C88" s="17" t="s">
        <v>137</v>
      </c>
      <c r="D88" s="17" t="s">
        <v>138</v>
      </c>
      <c r="E88" s="17" t="s">
        <v>139</v>
      </c>
      <c r="F88" s="20">
        <v>4050</v>
      </c>
      <c r="G88" s="17" t="s">
        <v>145</v>
      </c>
      <c r="H88" s="1" t="s">
        <v>210</v>
      </c>
    </row>
    <row r="89" spans="1:8" ht="43.5" customHeight="1" x14ac:dyDescent="0.25">
      <c r="A89" s="16" t="s">
        <v>17</v>
      </c>
      <c r="B89" s="23" t="s">
        <v>129</v>
      </c>
      <c r="C89" s="17" t="s">
        <v>142</v>
      </c>
      <c r="D89" s="17" t="s">
        <v>146</v>
      </c>
      <c r="E89" s="17" t="s">
        <v>135</v>
      </c>
      <c r="F89" s="20">
        <v>2947</v>
      </c>
      <c r="G89" s="17" t="s">
        <v>147</v>
      </c>
      <c r="H89" s="1" t="s">
        <v>210</v>
      </c>
    </row>
    <row r="90" spans="1:8" ht="43.5" customHeight="1" x14ac:dyDescent="0.25">
      <c r="A90" s="16" t="s">
        <v>17</v>
      </c>
      <c r="B90" s="23" t="s">
        <v>129</v>
      </c>
      <c r="C90" s="17" t="s">
        <v>142</v>
      </c>
      <c r="D90" s="17" t="s">
        <v>148</v>
      </c>
      <c r="E90" s="17" t="s">
        <v>149</v>
      </c>
      <c r="F90" s="20">
        <v>3976</v>
      </c>
      <c r="G90" s="17" t="s">
        <v>150</v>
      </c>
      <c r="H90" s="1" t="s">
        <v>210</v>
      </c>
    </row>
    <row r="91" spans="1:8" ht="43.5" customHeight="1" x14ac:dyDescent="0.25">
      <c r="A91" s="16" t="s">
        <v>17</v>
      </c>
      <c r="B91" s="23" t="s">
        <v>129</v>
      </c>
      <c r="C91" s="17" t="s">
        <v>22</v>
      </c>
      <c r="D91" s="17" t="s">
        <v>151</v>
      </c>
      <c r="E91" s="17" t="s">
        <v>152</v>
      </c>
      <c r="F91" s="20">
        <v>2396</v>
      </c>
      <c r="G91" s="17" t="s">
        <v>150</v>
      </c>
      <c r="H91" s="1" t="s">
        <v>210</v>
      </c>
    </row>
    <row r="92" spans="1:8" ht="43.5" customHeight="1" x14ac:dyDescent="0.25">
      <c r="A92" s="16" t="s">
        <v>17</v>
      </c>
      <c r="B92" s="23" t="s">
        <v>129</v>
      </c>
      <c r="C92" s="17" t="s">
        <v>65</v>
      </c>
      <c r="D92" s="17" t="s">
        <v>153</v>
      </c>
      <c r="E92" s="17" t="s">
        <v>154</v>
      </c>
      <c r="F92" s="20">
        <v>3240</v>
      </c>
      <c r="G92" s="17" t="s">
        <v>155</v>
      </c>
      <c r="H92" s="1" t="s">
        <v>210</v>
      </c>
    </row>
    <row r="93" spans="1:8" ht="43.5" customHeight="1" x14ac:dyDescent="0.25">
      <c r="A93" s="16" t="s">
        <v>17</v>
      </c>
      <c r="B93" s="23" t="s">
        <v>129</v>
      </c>
      <c r="C93" s="17" t="s">
        <v>65</v>
      </c>
      <c r="D93" s="17" t="s">
        <v>153</v>
      </c>
      <c r="E93" s="17" t="s">
        <v>154</v>
      </c>
      <c r="F93" s="20">
        <v>4080</v>
      </c>
      <c r="G93" s="17" t="s">
        <v>156</v>
      </c>
      <c r="H93" s="1" t="s">
        <v>210</v>
      </c>
    </row>
    <row r="94" spans="1:8" ht="43.5" customHeight="1" x14ac:dyDescent="0.25">
      <c r="A94" s="16" t="s">
        <v>17</v>
      </c>
      <c r="B94" s="23" t="s">
        <v>129</v>
      </c>
      <c r="C94" s="17" t="s">
        <v>22</v>
      </c>
      <c r="D94" s="17" t="s">
        <v>157</v>
      </c>
      <c r="E94" s="17" t="s">
        <v>158</v>
      </c>
      <c r="F94" s="20">
        <v>1710</v>
      </c>
      <c r="G94" s="17" t="s">
        <v>159</v>
      </c>
      <c r="H94" s="1" t="s">
        <v>210</v>
      </c>
    </row>
    <row r="95" spans="1:8" ht="43.5" customHeight="1" x14ac:dyDescent="0.25">
      <c r="A95" s="16" t="s">
        <v>17</v>
      </c>
      <c r="B95" s="23" t="s">
        <v>129</v>
      </c>
      <c r="C95" s="17" t="s">
        <v>130</v>
      </c>
      <c r="D95" s="17" t="s">
        <v>160</v>
      </c>
      <c r="E95" s="17" t="s">
        <v>161</v>
      </c>
      <c r="F95" s="20">
        <v>3492</v>
      </c>
      <c r="G95" s="17" t="s">
        <v>162</v>
      </c>
      <c r="H95" s="1" t="s">
        <v>210</v>
      </c>
    </row>
    <row r="96" spans="1:8" ht="43.5" customHeight="1" x14ac:dyDescent="0.25">
      <c r="A96" s="16" t="s">
        <v>17</v>
      </c>
      <c r="B96" s="23" t="s">
        <v>129</v>
      </c>
      <c r="C96" s="17" t="s">
        <v>163</v>
      </c>
      <c r="D96" s="17" t="s">
        <v>164</v>
      </c>
      <c r="E96" s="17" t="s">
        <v>139</v>
      </c>
      <c r="F96" s="20">
        <v>2220</v>
      </c>
      <c r="G96" s="17" t="s">
        <v>97</v>
      </c>
      <c r="H96" s="1" t="s">
        <v>210</v>
      </c>
    </row>
    <row r="97" spans="1:8" ht="43.5" customHeight="1" x14ac:dyDescent="0.25">
      <c r="A97" s="16" t="s">
        <v>17</v>
      </c>
      <c r="B97" s="23" t="s">
        <v>129</v>
      </c>
      <c r="C97" s="17" t="s">
        <v>89</v>
      </c>
      <c r="D97" s="17" t="s">
        <v>165</v>
      </c>
      <c r="E97" s="17" t="s">
        <v>166</v>
      </c>
      <c r="F97" s="20">
        <v>2800</v>
      </c>
      <c r="G97" s="17" t="s">
        <v>167</v>
      </c>
      <c r="H97" s="1" t="s">
        <v>210</v>
      </c>
    </row>
    <row r="98" spans="1:8" ht="43.5" customHeight="1" x14ac:dyDescent="0.25">
      <c r="A98" s="16" t="s">
        <v>17</v>
      </c>
      <c r="B98" s="23" t="s">
        <v>129</v>
      </c>
      <c r="C98" s="17" t="s">
        <v>65</v>
      </c>
      <c r="D98" s="17" t="s">
        <v>168</v>
      </c>
      <c r="E98" s="17" t="s">
        <v>132</v>
      </c>
      <c r="F98" s="20">
        <v>4660</v>
      </c>
      <c r="G98" s="17" t="s">
        <v>169</v>
      </c>
      <c r="H98" s="1" t="s">
        <v>210</v>
      </c>
    </row>
    <row r="99" spans="1:8" ht="43.5" customHeight="1" x14ac:dyDescent="0.25">
      <c r="A99" s="16" t="s">
        <v>17</v>
      </c>
      <c r="B99" s="23" t="s">
        <v>129</v>
      </c>
      <c r="C99" s="17" t="s">
        <v>65</v>
      </c>
      <c r="D99" s="17" t="s">
        <v>168</v>
      </c>
      <c r="E99" s="17" t="s">
        <v>132</v>
      </c>
      <c r="F99" s="20">
        <v>2124</v>
      </c>
      <c r="G99" s="17" t="s">
        <v>170</v>
      </c>
      <c r="H99" s="1" t="s">
        <v>210</v>
      </c>
    </row>
    <row r="100" spans="1:8" ht="43.5" customHeight="1" x14ac:dyDescent="0.25">
      <c r="A100" s="16" t="s">
        <v>17</v>
      </c>
      <c r="B100" s="23" t="s">
        <v>129</v>
      </c>
      <c r="C100" s="17" t="s">
        <v>22</v>
      </c>
      <c r="D100" s="17" t="s">
        <v>171</v>
      </c>
      <c r="E100" s="17" t="s">
        <v>139</v>
      </c>
      <c r="F100" s="20">
        <v>2856</v>
      </c>
      <c r="G100" s="17" t="s">
        <v>172</v>
      </c>
      <c r="H100" s="1" t="s">
        <v>210</v>
      </c>
    </row>
    <row r="101" spans="1:8" ht="43.5" customHeight="1" x14ac:dyDescent="0.25">
      <c r="A101" s="16" t="s">
        <v>17</v>
      </c>
      <c r="B101" s="23" t="s">
        <v>129</v>
      </c>
      <c r="C101" s="17" t="s">
        <v>22</v>
      </c>
      <c r="D101" s="17" t="s">
        <v>171</v>
      </c>
      <c r="E101" s="17" t="s">
        <v>139</v>
      </c>
      <c r="F101" s="20">
        <v>1740</v>
      </c>
      <c r="G101" s="17" t="s">
        <v>173</v>
      </c>
      <c r="H101" s="1" t="s">
        <v>210</v>
      </c>
    </row>
    <row r="102" spans="1:8" ht="43.5" customHeight="1" x14ac:dyDescent="0.25">
      <c r="A102" s="16" t="s">
        <v>17</v>
      </c>
      <c r="B102" s="23" t="s">
        <v>129</v>
      </c>
      <c r="C102" s="17" t="s">
        <v>22</v>
      </c>
      <c r="D102" s="17" t="s">
        <v>171</v>
      </c>
      <c r="E102" s="17" t="s">
        <v>139</v>
      </c>
      <c r="F102" s="20">
        <v>2499</v>
      </c>
      <c r="G102" s="17" t="s">
        <v>174</v>
      </c>
      <c r="H102" s="1" t="s">
        <v>210</v>
      </c>
    </row>
    <row r="103" spans="1:8" ht="43.5" customHeight="1" x14ac:dyDescent="0.25">
      <c r="A103" s="16" t="s">
        <v>17</v>
      </c>
      <c r="B103" s="23" t="s">
        <v>129</v>
      </c>
      <c r="C103" s="17" t="s">
        <v>22</v>
      </c>
      <c r="D103" s="17" t="s">
        <v>171</v>
      </c>
      <c r="E103" s="17" t="s">
        <v>139</v>
      </c>
      <c r="F103" s="20">
        <v>2998</v>
      </c>
      <c r="G103" s="17" t="s">
        <v>175</v>
      </c>
      <c r="H103" s="1" t="s">
        <v>210</v>
      </c>
    </row>
    <row r="104" spans="1:8" ht="43.5" customHeight="1" x14ac:dyDescent="0.25">
      <c r="A104" s="16" t="s">
        <v>17</v>
      </c>
      <c r="B104" s="23" t="s">
        <v>129</v>
      </c>
      <c r="C104" s="17" t="s">
        <v>22</v>
      </c>
      <c r="D104" s="17" t="s">
        <v>171</v>
      </c>
      <c r="E104" s="17" t="s">
        <v>139</v>
      </c>
      <c r="F104" s="20">
        <v>2594</v>
      </c>
      <c r="G104" s="17" t="s">
        <v>176</v>
      </c>
      <c r="H104" s="1" t="s">
        <v>210</v>
      </c>
    </row>
    <row r="105" spans="1:8" ht="43.5" customHeight="1" x14ac:dyDescent="0.25">
      <c r="A105" s="16" t="s">
        <v>17</v>
      </c>
      <c r="B105" s="23" t="s">
        <v>129</v>
      </c>
      <c r="C105" s="17" t="s">
        <v>22</v>
      </c>
      <c r="D105" s="17" t="s">
        <v>171</v>
      </c>
      <c r="E105" s="17" t="s">
        <v>139</v>
      </c>
      <c r="F105" s="20">
        <v>3219</v>
      </c>
      <c r="G105" s="17" t="s">
        <v>177</v>
      </c>
      <c r="H105" s="1" t="s">
        <v>210</v>
      </c>
    </row>
    <row r="106" spans="1:8" ht="43.5" customHeight="1" x14ac:dyDescent="0.25">
      <c r="A106" s="16" t="s">
        <v>17</v>
      </c>
      <c r="B106" s="23" t="s">
        <v>129</v>
      </c>
      <c r="C106" s="17" t="s">
        <v>22</v>
      </c>
      <c r="D106" s="17" t="s">
        <v>151</v>
      </c>
      <c r="E106" s="17" t="s">
        <v>152</v>
      </c>
      <c r="F106" s="20">
        <v>23073</v>
      </c>
      <c r="G106" s="17" t="s">
        <v>270</v>
      </c>
      <c r="H106" s="1" t="s">
        <v>298</v>
      </c>
    </row>
    <row r="107" spans="1:8" ht="43.5" customHeight="1" x14ac:dyDescent="0.25">
      <c r="A107" s="16" t="s">
        <v>17</v>
      </c>
      <c r="B107" s="23" t="s">
        <v>129</v>
      </c>
      <c r="C107" s="17" t="s">
        <v>89</v>
      </c>
      <c r="D107" s="17" t="s">
        <v>271</v>
      </c>
      <c r="E107" s="17" t="s">
        <v>161</v>
      </c>
      <c r="F107" s="20">
        <v>3700</v>
      </c>
      <c r="G107" s="17" t="s">
        <v>272</v>
      </c>
      <c r="H107" s="1" t="s">
        <v>298</v>
      </c>
    </row>
    <row r="108" spans="1:8" ht="43.5" customHeight="1" x14ac:dyDescent="0.25">
      <c r="A108" s="16" t="s">
        <v>17</v>
      </c>
      <c r="B108" s="23" t="s">
        <v>129</v>
      </c>
      <c r="C108" s="17" t="s">
        <v>89</v>
      </c>
      <c r="D108" s="17" t="s">
        <v>271</v>
      </c>
      <c r="E108" s="17" t="s">
        <v>161</v>
      </c>
      <c r="F108" s="20">
        <v>3100</v>
      </c>
      <c r="G108" s="17" t="s">
        <v>273</v>
      </c>
      <c r="H108" s="1" t="s">
        <v>298</v>
      </c>
    </row>
    <row r="109" spans="1:8" ht="43.5" customHeight="1" x14ac:dyDescent="0.25">
      <c r="A109" s="16" t="s">
        <v>17</v>
      </c>
      <c r="B109" s="23" t="s">
        <v>129</v>
      </c>
      <c r="C109" s="17" t="s">
        <v>65</v>
      </c>
      <c r="D109" s="17" t="s">
        <v>153</v>
      </c>
      <c r="E109" s="17" t="s">
        <v>154</v>
      </c>
      <c r="F109" s="20">
        <v>6960</v>
      </c>
      <c r="G109" s="17" t="s">
        <v>274</v>
      </c>
      <c r="H109" s="1" t="s">
        <v>298</v>
      </c>
    </row>
    <row r="110" spans="1:8" ht="43.5" customHeight="1" x14ac:dyDescent="0.25">
      <c r="A110" s="16" t="s">
        <v>17</v>
      </c>
      <c r="B110" s="23" t="s">
        <v>129</v>
      </c>
      <c r="C110" s="17" t="s">
        <v>65</v>
      </c>
      <c r="D110" s="17" t="s">
        <v>168</v>
      </c>
      <c r="E110" s="17" t="s">
        <v>132</v>
      </c>
      <c r="F110" s="20">
        <v>5400</v>
      </c>
      <c r="G110" s="17" t="s">
        <v>275</v>
      </c>
      <c r="H110" s="1" t="s">
        <v>298</v>
      </c>
    </row>
    <row r="111" spans="1:8" ht="43.5" customHeight="1" x14ac:dyDescent="0.25">
      <c r="A111" s="16" t="s">
        <v>17</v>
      </c>
      <c r="B111" s="23" t="s">
        <v>129</v>
      </c>
      <c r="C111" s="17" t="s">
        <v>130</v>
      </c>
      <c r="D111" s="17" t="s">
        <v>160</v>
      </c>
      <c r="E111" s="17" t="s">
        <v>161</v>
      </c>
      <c r="F111" s="20">
        <v>7906</v>
      </c>
      <c r="G111" s="17" t="s">
        <v>276</v>
      </c>
      <c r="H111" s="1" t="s">
        <v>298</v>
      </c>
    </row>
    <row r="112" spans="1:8" ht="43.5" customHeight="1" x14ac:dyDescent="0.25">
      <c r="A112" s="16" t="s">
        <v>17</v>
      </c>
      <c r="B112" s="23" t="s">
        <v>129</v>
      </c>
      <c r="C112" s="17" t="s">
        <v>142</v>
      </c>
      <c r="D112" s="17" t="s">
        <v>277</v>
      </c>
      <c r="E112" s="17" t="s">
        <v>278</v>
      </c>
      <c r="F112" s="20">
        <v>7228</v>
      </c>
      <c r="G112" s="17" t="s">
        <v>279</v>
      </c>
      <c r="H112" s="1" t="s">
        <v>298</v>
      </c>
    </row>
    <row r="113" spans="1:8" ht="43.5" customHeight="1" x14ac:dyDescent="0.25">
      <c r="A113" s="16" t="s">
        <v>17</v>
      </c>
      <c r="B113" s="23" t="s">
        <v>129</v>
      </c>
      <c r="C113" s="17" t="s">
        <v>22</v>
      </c>
      <c r="D113" s="17" t="s">
        <v>151</v>
      </c>
      <c r="E113" s="17" t="s">
        <v>152</v>
      </c>
      <c r="F113" s="20">
        <v>9875</v>
      </c>
      <c r="G113" s="17" t="s">
        <v>332</v>
      </c>
      <c r="H113" s="1" t="s">
        <v>359</v>
      </c>
    </row>
    <row r="114" spans="1:8" ht="43.5" customHeight="1" x14ac:dyDescent="0.25">
      <c r="A114" s="16" t="s">
        <v>17</v>
      </c>
      <c r="B114" s="23" t="s">
        <v>129</v>
      </c>
      <c r="C114" s="17" t="s">
        <v>22</v>
      </c>
      <c r="D114" s="17" t="s">
        <v>151</v>
      </c>
      <c r="E114" s="17" t="s">
        <v>152</v>
      </c>
      <c r="F114" s="20">
        <v>2309</v>
      </c>
      <c r="G114" s="17" t="s">
        <v>333</v>
      </c>
      <c r="H114" s="1" t="s">
        <v>359</v>
      </c>
    </row>
    <row r="115" spans="1:8" ht="43.5" customHeight="1" x14ac:dyDescent="0.25">
      <c r="A115" s="16" t="s">
        <v>17</v>
      </c>
      <c r="B115" s="23" t="s">
        <v>129</v>
      </c>
      <c r="C115" s="17" t="s">
        <v>89</v>
      </c>
      <c r="D115" s="17" t="s">
        <v>271</v>
      </c>
      <c r="E115" s="17" t="s">
        <v>161</v>
      </c>
      <c r="F115" s="20">
        <v>2200</v>
      </c>
      <c r="G115" s="17" t="s">
        <v>334</v>
      </c>
      <c r="H115" s="1" t="s">
        <v>359</v>
      </c>
    </row>
    <row r="116" spans="1:8" ht="43.5" customHeight="1" x14ac:dyDescent="0.25">
      <c r="A116" s="16" t="s">
        <v>17</v>
      </c>
      <c r="B116" s="23" t="s">
        <v>129</v>
      </c>
      <c r="C116" s="17" t="s">
        <v>89</v>
      </c>
      <c r="D116" s="17" t="s">
        <v>165</v>
      </c>
      <c r="E116" s="17" t="s">
        <v>166</v>
      </c>
      <c r="F116" s="20">
        <v>4400</v>
      </c>
      <c r="G116" s="17" t="s">
        <v>335</v>
      </c>
      <c r="H116" s="1" t="s">
        <v>359</v>
      </c>
    </row>
    <row r="117" spans="1:8" ht="43.5" customHeight="1" x14ac:dyDescent="0.25">
      <c r="A117" s="16" t="s">
        <v>17</v>
      </c>
      <c r="B117" s="23" t="s">
        <v>129</v>
      </c>
      <c r="C117" s="17" t="s">
        <v>65</v>
      </c>
      <c r="D117" s="17" t="s">
        <v>153</v>
      </c>
      <c r="E117" s="17" t="s">
        <v>154</v>
      </c>
      <c r="F117" s="20">
        <v>7920</v>
      </c>
      <c r="G117" s="17" t="s">
        <v>336</v>
      </c>
      <c r="H117" s="1" t="s">
        <v>359</v>
      </c>
    </row>
    <row r="118" spans="1:8" ht="43.5" customHeight="1" x14ac:dyDescent="0.25">
      <c r="A118" s="16" t="s">
        <v>17</v>
      </c>
      <c r="B118" s="23" t="s">
        <v>129</v>
      </c>
      <c r="C118" s="17" t="s">
        <v>65</v>
      </c>
      <c r="D118" s="17" t="s">
        <v>153</v>
      </c>
      <c r="E118" s="17" t="s">
        <v>154</v>
      </c>
      <c r="F118" s="20">
        <v>3780</v>
      </c>
      <c r="G118" s="17" t="s">
        <v>337</v>
      </c>
      <c r="H118" s="1" t="s">
        <v>359</v>
      </c>
    </row>
    <row r="119" spans="1:8" ht="43.5" customHeight="1" x14ac:dyDescent="0.25">
      <c r="A119" s="16" t="s">
        <v>17</v>
      </c>
      <c r="B119" s="23" t="s">
        <v>129</v>
      </c>
      <c r="C119" s="17" t="s">
        <v>65</v>
      </c>
      <c r="D119" s="17" t="s">
        <v>168</v>
      </c>
      <c r="E119" s="17" t="s">
        <v>132</v>
      </c>
      <c r="F119" s="20">
        <v>3479</v>
      </c>
      <c r="G119" s="17" t="s">
        <v>338</v>
      </c>
      <c r="H119" s="1" t="s">
        <v>359</v>
      </c>
    </row>
    <row r="120" spans="1:8" ht="43.5" customHeight="1" x14ac:dyDescent="0.25">
      <c r="A120" s="16" t="s">
        <v>17</v>
      </c>
      <c r="B120" s="23" t="s">
        <v>129</v>
      </c>
      <c r="C120" s="17" t="s">
        <v>65</v>
      </c>
      <c r="D120" s="17" t="s">
        <v>168</v>
      </c>
      <c r="E120" s="17" t="s">
        <v>132</v>
      </c>
      <c r="F120" s="20">
        <v>2664</v>
      </c>
      <c r="G120" s="17" t="s">
        <v>339</v>
      </c>
      <c r="H120" s="1" t="s">
        <v>359</v>
      </c>
    </row>
    <row r="121" spans="1:8" ht="43.5" customHeight="1" x14ac:dyDescent="0.25">
      <c r="A121" s="16" t="s">
        <v>17</v>
      </c>
      <c r="B121" s="23" t="s">
        <v>129</v>
      </c>
      <c r="C121" s="17" t="s">
        <v>65</v>
      </c>
      <c r="D121" s="17" t="s">
        <v>168</v>
      </c>
      <c r="E121" s="17" t="s">
        <v>132</v>
      </c>
      <c r="F121" s="20">
        <v>3687</v>
      </c>
      <c r="G121" s="17" t="s">
        <v>340</v>
      </c>
      <c r="H121" s="1" t="s">
        <v>359</v>
      </c>
    </row>
    <row r="122" spans="1:8" ht="43.5" customHeight="1" x14ac:dyDescent="0.25">
      <c r="A122" s="16" t="s">
        <v>17</v>
      </c>
      <c r="B122" s="23" t="s">
        <v>129</v>
      </c>
      <c r="C122" s="17" t="s">
        <v>58</v>
      </c>
      <c r="D122" s="17" t="s">
        <v>341</v>
      </c>
      <c r="E122" s="17" t="s">
        <v>342</v>
      </c>
      <c r="F122" s="20">
        <v>9324</v>
      </c>
      <c r="G122" s="17" t="s">
        <v>343</v>
      </c>
      <c r="H122" s="1" t="s">
        <v>359</v>
      </c>
    </row>
    <row r="123" spans="1:8" ht="43.5" customHeight="1" x14ac:dyDescent="0.25">
      <c r="A123" s="16" t="s">
        <v>17</v>
      </c>
      <c r="B123" s="23" t="s">
        <v>129</v>
      </c>
      <c r="C123" s="17" t="s">
        <v>130</v>
      </c>
      <c r="D123" s="17" t="s">
        <v>160</v>
      </c>
      <c r="E123" s="17" t="s">
        <v>161</v>
      </c>
      <c r="F123" s="20">
        <v>4292</v>
      </c>
      <c r="G123" s="17" t="s">
        <v>344</v>
      </c>
      <c r="H123" s="1" t="s">
        <v>359</v>
      </c>
    </row>
    <row r="124" spans="1:8" ht="43.5" customHeight="1" x14ac:dyDescent="0.25">
      <c r="A124" s="16" t="s">
        <v>15</v>
      </c>
      <c r="B124" s="23" t="s">
        <v>178</v>
      </c>
      <c r="C124" s="17" t="s">
        <v>22</v>
      </c>
      <c r="D124" s="17" t="s">
        <v>179</v>
      </c>
      <c r="E124" s="17" t="s">
        <v>180</v>
      </c>
      <c r="F124" s="20">
        <v>22500</v>
      </c>
      <c r="G124" s="17" t="s">
        <v>181</v>
      </c>
      <c r="H124" s="1" t="s">
        <v>210</v>
      </c>
    </row>
    <row r="125" spans="1:8" ht="43.5" customHeight="1" x14ac:dyDescent="0.25">
      <c r="A125" s="16" t="s">
        <v>15</v>
      </c>
      <c r="B125" s="23" t="s">
        <v>178</v>
      </c>
      <c r="C125" s="17" t="s">
        <v>22</v>
      </c>
      <c r="D125" s="17" t="s">
        <v>182</v>
      </c>
      <c r="E125" s="17" t="s">
        <v>183</v>
      </c>
      <c r="F125" s="22">
        <f>27180-1400</f>
        <v>25780</v>
      </c>
      <c r="G125" s="17" t="s">
        <v>184</v>
      </c>
      <c r="H125" s="1" t="s">
        <v>210</v>
      </c>
    </row>
    <row r="126" spans="1:8" ht="46.5" customHeight="1" x14ac:dyDescent="0.25">
      <c r="A126" s="16" t="s">
        <v>15</v>
      </c>
      <c r="B126" s="23" t="s">
        <v>178</v>
      </c>
      <c r="C126" s="17" t="s">
        <v>35</v>
      </c>
      <c r="D126" s="17" t="s">
        <v>185</v>
      </c>
      <c r="E126" s="17" t="s">
        <v>186</v>
      </c>
      <c r="F126" s="22">
        <f>24500-171</f>
        <v>24329</v>
      </c>
      <c r="G126" s="17" t="s">
        <v>187</v>
      </c>
      <c r="H126" s="1" t="s">
        <v>210</v>
      </c>
    </row>
    <row r="127" spans="1:8" ht="43.5" customHeight="1" x14ac:dyDescent="0.25">
      <c r="A127" s="16" t="s">
        <v>15</v>
      </c>
      <c r="B127" s="23" t="s">
        <v>178</v>
      </c>
      <c r="C127" s="17" t="s">
        <v>22</v>
      </c>
      <c r="D127" s="17" t="s">
        <v>179</v>
      </c>
      <c r="E127" s="17" t="s">
        <v>180</v>
      </c>
      <c r="F127" s="20">
        <f>390</f>
        <v>390</v>
      </c>
      <c r="G127" s="17" t="s">
        <v>241</v>
      </c>
      <c r="H127" s="1" t="s">
        <v>254</v>
      </c>
    </row>
    <row r="128" spans="1:8" ht="43.5" customHeight="1" x14ac:dyDescent="0.25">
      <c r="A128" s="16" t="s">
        <v>15</v>
      </c>
      <c r="B128" s="23" t="s">
        <v>178</v>
      </c>
      <c r="C128" s="17" t="s">
        <v>130</v>
      </c>
      <c r="D128" s="17" t="s">
        <v>242</v>
      </c>
      <c r="E128" s="17" t="s">
        <v>243</v>
      </c>
      <c r="F128" s="20">
        <f>1181</f>
        <v>1181</v>
      </c>
      <c r="G128" s="17" t="s">
        <v>244</v>
      </c>
      <c r="H128" s="1" t="s">
        <v>254</v>
      </c>
    </row>
    <row r="129" spans="1:8" ht="43.5" customHeight="1" x14ac:dyDescent="0.25">
      <c r="A129" s="16" t="s">
        <v>15</v>
      </c>
      <c r="B129" s="23" t="s">
        <v>178</v>
      </c>
      <c r="C129" s="17" t="s">
        <v>22</v>
      </c>
      <c r="D129" s="17" t="s">
        <v>280</v>
      </c>
      <c r="E129" s="17" t="s">
        <v>281</v>
      </c>
      <c r="F129" s="22">
        <f>4429-112</f>
        <v>4317</v>
      </c>
      <c r="G129" s="17" t="s">
        <v>282</v>
      </c>
      <c r="H129" s="1" t="s">
        <v>298</v>
      </c>
    </row>
    <row r="130" spans="1:8" ht="43.5" customHeight="1" x14ac:dyDescent="0.25">
      <c r="A130" s="16" t="s">
        <v>15</v>
      </c>
      <c r="B130" s="23" t="s">
        <v>178</v>
      </c>
      <c r="C130" s="17" t="s">
        <v>22</v>
      </c>
      <c r="D130" s="17" t="s">
        <v>283</v>
      </c>
      <c r="E130" s="17" t="s">
        <v>284</v>
      </c>
      <c r="F130" s="22">
        <f>2779-99</f>
        <v>2680</v>
      </c>
      <c r="G130" s="17" t="s">
        <v>285</v>
      </c>
      <c r="H130" s="1" t="s">
        <v>298</v>
      </c>
    </row>
    <row r="131" spans="1:8" ht="43.5" customHeight="1" x14ac:dyDescent="0.25">
      <c r="A131" s="16" t="s">
        <v>15</v>
      </c>
      <c r="B131" s="23" t="s">
        <v>178</v>
      </c>
      <c r="C131" s="17" t="s">
        <v>130</v>
      </c>
      <c r="D131" s="17" t="s">
        <v>242</v>
      </c>
      <c r="E131" s="17" t="s">
        <v>243</v>
      </c>
      <c r="F131" s="20">
        <v>1197</v>
      </c>
      <c r="G131" s="17" t="s">
        <v>244</v>
      </c>
      <c r="H131" s="1" t="s">
        <v>298</v>
      </c>
    </row>
    <row r="132" spans="1:8" ht="43.5" customHeight="1" x14ac:dyDescent="0.25">
      <c r="A132" s="16" t="s">
        <v>15</v>
      </c>
      <c r="B132" s="23" t="s">
        <v>178</v>
      </c>
      <c r="C132" s="17" t="s">
        <v>22</v>
      </c>
      <c r="D132" s="17" t="s">
        <v>345</v>
      </c>
      <c r="E132" s="17" t="s">
        <v>228</v>
      </c>
      <c r="F132" s="22">
        <f>8700-1134</f>
        <v>7566</v>
      </c>
      <c r="G132" s="17" t="s">
        <v>346</v>
      </c>
      <c r="H132" s="1" t="s">
        <v>359</v>
      </c>
    </row>
    <row r="133" spans="1:8" ht="43.5" customHeight="1" x14ac:dyDescent="0.25">
      <c r="A133" s="16" t="s">
        <v>15</v>
      </c>
      <c r="B133" s="23" t="s">
        <v>178</v>
      </c>
      <c r="C133" s="17" t="s">
        <v>22</v>
      </c>
      <c r="D133" s="17" t="s">
        <v>283</v>
      </c>
      <c r="E133" s="17" t="s">
        <v>284</v>
      </c>
      <c r="F133" s="22">
        <f>4458-164</f>
        <v>4294</v>
      </c>
      <c r="G133" s="17" t="s">
        <v>347</v>
      </c>
      <c r="H133" s="1" t="s">
        <v>359</v>
      </c>
    </row>
    <row r="134" spans="1:8" ht="43.5" customHeight="1" x14ac:dyDescent="0.25">
      <c r="A134" s="16" t="s">
        <v>15</v>
      </c>
      <c r="B134" s="23" t="s">
        <v>178</v>
      </c>
      <c r="C134" s="17" t="s">
        <v>89</v>
      </c>
      <c r="D134" s="17" t="s">
        <v>348</v>
      </c>
      <c r="E134" s="17" t="s">
        <v>180</v>
      </c>
      <c r="F134" s="22">
        <f>19986-120</f>
        <v>19866</v>
      </c>
      <c r="G134" s="17" t="s">
        <v>349</v>
      </c>
      <c r="H134" s="1" t="s">
        <v>359</v>
      </c>
    </row>
    <row r="135" spans="1:8" ht="43.5" customHeight="1" x14ac:dyDescent="0.25">
      <c r="A135" s="16" t="s">
        <v>15</v>
      </c>
      <c r="B135" s="23" t="s">
        <v>178</v>
      </c>
      <c r="C135" s="17" t="s">
        <v>130</v>
      </c>
      <c r="D135" s="17" t="s">
        <v>350</v>
      </c>
      <c r="E135" s="17" t="s">
        <v>351</v>
      </c>
      <c r="F135" s="20">
        <v>5548</v>
      </c>
      <c r="G135" s="17" t="s">
        <v>352</v>
      </c>
      <c r="H135" s="1" t="s">
        <v>359</v>
      </c>
    </row>
    <row r="136" spans="1:8" ht="48" customHeight="1" x14ac:dyDescent="0.25">
      <c r="A136" s="16" t="s">
        <v>15</v>
      </c>
      <c r="B136" s="23" t="s">
        <v>178</v>
      </c>
      <c r="C136" s="17" t="s">
        <v>35</v>
      </c>
      <c r="D136" s="17" t="s">
        <v>185</v>
      </c>
      <c r="E136" s="17" t="s">
        <v>186</v>
      </c>
      <c r="F136" s="20">
        <v>31</v>
      </c>
      <c r="G136" s="17" t="s">
        <v>353</v>
      </c>
      <c r="H136" s="1" t="s">
        <v>359</v>
      </c>
    </row>
    <row r="137" spans="1:8" ht="43.5" customHeight="1" x14ac:dyDescent="0.25">
      <c r="A137" s="16" t="s">
        <v>16</v>
      </c>
      <c r="B137" s="23" t="s">
        <v>188</v>
      </c>
      <c r="C137" s="17" t="s">
        <v>22</v>
      </c>
      <c r="D137" s="17" t="s">
        <v>189</v>
      </c>
      <c r="E137" s="17" t="s">
        <v>190</v>
      </c>
      <c r="F137" s="20">
        <v>2856</v>
      </c>
      <c r="G137" s="17" t="s">
        <v>191</v>
      </c>
      <c r="H137" s="1" t="s">
        <v>210</v>
      </c>
    </row>
    <row r="138" spans="1:8" ht="43.5" customHeight="1" x14ac:dyDescent="0.25">
      <c r="A138" s="16" t="s">
        <v>16</v>
      </c>
      <c r="B138" s="23" t="s">
        <v>188</v>
      </c>
      <c r="C138" s="17" t="s">
        <v>22</v>
      </c>
      <c r="D138" s="17" t="s">
        <v>189</v>
      </c>
      <c r="E138" s="17" t="s">
        <v>190</v>
      </c>
      <c r="F138" s="20">
        <v>1980</v>
      </c>
      <c r="G138" s="17" t="s">
        <v>192</v>
      </c>
      <c r="H138" s="1" t="s">
        <v>210</v>
      </c>
    </row>
    <row r="139" spans="1:8" ht="43.5" customHeight="1" x14ac:dyDescent="0.25">
      <c r="A139" s="16" t="s">
        <v>16</v>
      </c>
      <c r="B139" s="23" t="s">
        <v>188</v>
      </c>
      <c r="C139" s="17" t="s">
        <v>22</v>
      </c>
      <c r="D139" s="17" t="s">
        <v>193</v>
      </c>
      <c r="E139" s="17" t="s">
        <v>194</v>
      </c>
      <c r="F139" s="22">
        <f>2170-2</f>
        <v>2168</v>
      </c>
      <c r="G139" s="17" t="s">
        <v>195</v>
      </c>
      <c r="H139" s="1" t="s">
        <v>210</v>
      </c>
    </row>
    <row r="140" spans="1:8" ht="43.5" customHeight="1" x14ac:dyDescent="0.25">
      <c r="A140" s="16" t="s">
        <v>16</v>
      </c>
      <c r="B140" s="23" t="s">
        <v>188</v>
      </c>
      <c r="C140" s="17" t="s">
        <v>65</v>
      </c>
      <c r="D140" s="17" t="s">
        <v>196</v>
      </c>
      <c r="E140" s="17" t="s">
        <v>197</v>
      </c>
      <c r="F140" s="20">
        <v>9517</v>
      </c>
      <c r="G140" s="17" t="s">
        <v>198</v>
      </c>
      <c r="H140" s="1" t="s">
        <v>210</v>
      </c>
    </row>
    <row r="141" spans="1:8" ht="43.5" customHeight="1" x14ac:dyDescent="0.25">
      <c r="A141" s="16" t="s">
        <v>16</v>
      </c>
      <c r="B141" s="23" t="s">
        <v>188</v>
      </c>
      <c r="C141" s="17" t="s">
        <v>22</v>
      </c>
      <c r="D141" s="17" t="s">
        <v>199</v>
      </c>
      <c r="E141" s="17" t="s">
        <v>200</v>
      </c>
      <c r="F141" s="22">
        <f>22590-30</f>
        <v>22560</v>
      </c>
      <c r="G141" s="17" t="s">
        <v>201</v>
      </c>
      <c r="H141" s="1" t="s">
        <v>210</v>
      </c>
    </row>
    <row r="142" spans="1:8" ht="43.5" customHeight="1" x14ac:dyDescent="0.25">
      <c r="A142" s="16" t="s">
        <v>16</v>
      </c>
      <c r="B142" s="23" t="s">
        <v>188</v>
      </c>
      <c r="C142" s="17" t="s">
        <v>22</v>
      </c>
      <c r="D142" s="17" t="s">
        <v>202</v>
      </c>
      <c r="E142" s="17" t="s">
        <v>203</v>
      </c>
      <c r="F142" s="22">
        <f>19590-110</f>
        <v>19480</v>
      </c>
      <c r="G142" s="17" t="s">
        <v>201</v>
      </c>
      <c r="H142" s="1" t="s">
        <v>210</v>
      </c>
    </row>
    <row r="143" spans="1:8" ht="43.5" customHeight="1" x14ac:dyDescent="0.25">
      <c r="A143" s="16" t="s">
        <v>16</v>
      </c>
      <c r="B143" s="23" t="s">
        <v>188</v>
      </c>
      <c r="C143" s="17" t="s">
        <v>22</v>
      </c>
      <c r="D143" s="17" t="s">
        <v>202</v>
      </c>
      <c r="E143" s="17" t="s">
        <v>203</v>
      </c>
      <c r="F143" s="22">
        <f>2209-330</f>
        <v>1879</v>
      </c>
      <c r="G143" s="17" t="s">
        <v>204</v>
      </c>
      <c r="H143" s="1" t="s">
        <v>210</v>
      </c>
    </row>
    <row r="144" spans="1:8" ht="43.5" customHeight="1" x14ac:dyDescent="0.25">
      <c r="A144" s="16" t="s">
        <v>16</v>
      </c>
      <c r="B144" s="23" t="s">
        <v>188</v>
      </c>
      <c r="C144" s="17" t="s">
        <v>22</v>
      </c>
      <c r="D144" s="17" t="s">
        <v>202</v>
      </c>
      <c r="E144" s="17" t="s">
        <v>203</v>
      </c>
      <c r="F144" s="22">
        <f>2310-245</f>
        <v>2065</v>
      </c>
      <c r="G144" s="17" t="s">
        <v>205</v>
      </c>
      <c r="H144" s="1" t="s">
        <v>210</v>
      </c>
    </row>
    <row r="145" spans="1:8" ht="43.5" customHeight="1" x14ac:dyDescent="0.25">
      <c r="A145" s="16" t="s">
        <v>16</v>
      </c>
      <c r="B145" s="23" t="s">
        <v>188</v>
      </c>
      <c r="C145" s="17" t="s">
        <v>58</v>
      </c>
      <c r="D145" s="17" t="s">
        <v>206</v>
      </c>
      <c r="E145" s="17" t="s">
        <v>207</v>
      </c>
      <c r="F145" s="20">
        <v>2897</v>
      </c>
      <c r="G145" s="17" t="s">
        <v>208</v>
      </c>
      <c r="H145" s="1" t="s">
        <v>210</v>
      </c>
    </row>
    <row r="146" spans="1:8" ht="43.5" customHeight="1" x14ac:dyDescent="0.25">
      <c r="A146" s="16" t="s">
        <v>16</v>
      </c>
      <c r="B146" s="23" t="s">
        <v>188</v>
      </c>
      <c r="C146" s="17" t="s">
        <v>22</v>
      </c>
      <c r="D146" s="17" t="s">
        <v>199</v>
      </c>
      <c r="E146" s="17" t="s">
        <v>200</v>
      </c>
      <c r="F146" s="20">
        <v>3108</v>
      </c>
      <c r="G146" s="17" t="s">
        <v>205</v>
      </c>
      <c r="H146" s="1" t="s">
        <v>210</v>
      </c>
    </row>
    <row r="147" spans="1:8" ht="43.5" customHeight="1" x14ac:dyDescent="0.25">
      <c r="A147" s="16" t="s">
        <v>16</v>
      </c>
      <c r="B147" s="23" t="s">
        <v>188</v>
      </c>
      <c r="C147" s="17" t="s">
        <v>22</v>
      </c>
      <c r="D147" s="17" t="s">
        <v>199</v>
      </c>
      <c r="E147" s="17" t="s">
        <v>200</v>
      </c>
      <c r="F147" s="22">
        <f>5840-104</f>
        <v>5736</v>
      </c>
      <c r="G147" s="17" t="s">
        <v>209</v>
      </c>
      <c r="H147" s="1" t="s">
        <v>210</v>
      </c>
    </row>
    <row r="148" spans="1:8" ht="43.5" customHeight="1" x14ac:dyDescent="0.25">
      <c r="A148" s="16" t="s">
        <v>16</v>
      </c>
      <c r="B148" s="23" t="s">
        <v>188</v>
      </c>
      <c r="C148" s="17" t="s">
        <v>130</v>
      </c>
      <c r="D148" s="17" t="s">
        <v>354</v>
      </c>
      <c r="E148" s="17" t="s">
        <v>355</v>
      </c>
      <c r="F148" s="20">
        <v>4136</v>
      </c>
      <c r="G148" s="17" t="s">
        <v>356</v>
      </c>
      <c r="H148" s="1" t="s">
        <v>359</v>
      </c>
    </row>
    <row r="149" spans="1:8" ht="43.5" customHeight="1" x14ac:dyDescent="0.25">
      <c r="A149" s="16" t="s">
        <v>16</v>
      </c>
      <c r="B149" s="23" t="s">
        <v>188</v>
      </c>
      <c r="C149" s="17" t="s">
        <v>130</v>
      </c>
      <c r="D149" s="17" t="s">
        <v>357</v>
      </c>
      <c r="E149" s="17" t="s">
        <v>190</v>
      </c>
      <c r="F149" s="22">
        <f>9480-240</f>
        <v>9240</v>
      </c>
      <c r="G149" s="17" t="s">
        <v>198</v>
      </c>
      <c r="H149" s="1" t="s">
        <v>359</v>
      </c>
    </row>
    <row r="150" spans="1:8" ht="43.5" customHeight="1" x14ac:dyDescent="0.25">
      <c r="A150" s="16" t="s">
        <v>16</v>
      </c>
      <c r="B150" s="23" t="s">
        <v>188</v>
      </c>
      <c r="C150" s="17" t="s">
        <v>58</v>
      </c>
      <c r="D150" s="17" t="s">
        <v>398</v>
      </c>
      <c r="E150" s="17" t="s">
        <v>399</v>
      </c>
      <c r="F150" s="20">
        <v>2700</v>
      </c>
      <c r="G150" s="17" t="s">
        <v>358</v>
      </c>
      <c r="H150" s="1" t="s">
        <v>359</v>
      </c>
    </row>
    <row r="151" spans="1:8" ht="29.45" customHeight="1" x14ac:dyDescent="0.25">
      <c r="A151" s="32" t="s">
        <v>10</v>
      </c>
      <c r="B151" s="32"/>
      <c r="C151" s="32"/>
      <c r="D151" s="32"/>
      <c r="E151" s="32"/>
      <c r="F151" s="8">
        <f>SUM(F5:F150)</f>
        <v>810420</v>
      </c>
      <c r="G151" s="9"/>
      <c r="H151" s="9"/>
    </row>
    <row r="154" spans="1:8" ht="15.75" x14ac:dyDescent="0.25">
      <c r="A154" s="34" t="s">
        <v>255</v>
      </c>
      <c r="B154" s="34"/>
    </row>
    <row r="155" spans="1:8" ht="15.75" x14ac:dyDescent="0.25">
      <c r="A155" s="25"/>
      <c r="B155" s="26" t="s">
        <v>256</v>
      </c>
      <c r="C155" s="26"/>
    </row>
    <row r="187" spans="6:6" x14ac:dyDescent="0.25">
      <c r="F187" s="3"/>
    </row>
  </sheetData>
  <autoFilter ref="A4:H151"/>
  <mergeCells count="3">
    <mergeCell ref="A151:E151"/>
    <mergeCell ref="A1:H1"/>
    <mergeCell ref="A154:B154"/>
  </mergeCells>
  <pageMargins left="0.51181102362204722" right="0.31496062992125984" top="0.74803149606299213" bottom="0.55118110236220474" header="0.31496062992125984" footer="0.31496062992125984"/>
  <pageSetup paperSize="8" scale="58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zoomScale="80" zoomScaleNormal="80" workbookViewId="0">
      <selection activeCell="F52" sqref="F52"/>
    </sheetView>
  </sheetViews>
  <sheetFormatPr defaultRowHeight="15" x14ac:dyDescent="0.25"/>
  <cols>
    <col min="1" max="1" width="8" customWidth="1"/>
    <col min="2" max="2" width="34.7109375" customWidth="1"/>
    <col min="3" max="3" width="35" customWidth="1"/>
    <col min="4" max="4" width="25.85546875" customWidth="1"/>
    <col min="5" max="5" width="21.85546875" customWidth="1"/>
    <col min="6" max="6" width="16" customWidth="1"/>
    <col min="7" max="7" width="52.85546875" bestFit="1" customWidth="1"/>
    <col min="8" max="8" width="10" customWidth="1"/>
    <col min="9" max="9" width="15.28515625" customWidth="1"/>
    <col min="10" max="11" width="9.140625" style="13"/>
  </cols>
  <sheetData>
    <row r="1" spans="1:9" ht="61.5" customHeight="1" x14ac:dyDescent="0.25">
      <c r="A1" s="33" t="s">
        <v>20</v>
      </c>
      <c r="B1" s="33"/>
      <c r="C1" s="33"/>
      <c r="D1" s="33"/>
      <c r="E1" s="33"/>
      <c r="F1" s="33"/>
      <c r="G1" s="33"/>
      <c r="H1" s="33"/>
      <c r="I1" s="33"/>
    </row>
    <row r="4" spans="1:9" ht="104.25" customHeight="1" x14ac:dyDescent="0.25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7" t="s">
        <v>18</v>
      </c>
      <c r="G4" s="6" t="s">
        <v>5</v>
      </c>
      <c r="H4" s="6" t="s">
        <v>8</v>
      </c>
      <c r="I4" s="5" t="s">
        <v>6</v>
      </c>
    </row>
    <row r="5" spans="1:9" ht="46.5" customHeight="1" x14ac:dyDescent="0.25">
      <c r="A5" s="18" t="s">
        <v>11</v>
      </c>
      <c r="B5" s="24" t="s">
        <v>21</v>
      </c>
      <c r="C5" s="19" t="s">
        <v>130</v>
      </c>
      <c r="D5" s="19" t="s">
        <v>211</v>
      </c>
      <c r="E5" s="19" t="s">
        <v>37</v>
      </c>
      <c r="F5" s="21">
        <v>100000</v>
      </c>
      <c r="G5" s="19" t="s">
        <v>212</v>
      </c>
      <c r="H5" s="1" t="s">
        <v>210</v>
      </c>
      <c r="I5" s="14"/>
    </row>
    <row r="6" spans="1:9" ht="46.5" customHeight="1" x14ac:dyDescent="0.25">
      <c r="A6" s="18" t="s">
        <v>11</v>
      </c>
      <c r="B6" s="24" t="s">
        <v>21</v>
      </c>
      <c r="C6" s="19" t="s">
        <v>130</v>
      </c>
      <c r="D6" s="19" t="s">
        <v>211</v>
      </c>
      <c r="E6" s="19" t="s">
        <v>37</v>
      </c>
      <c r="F6" s="21">
        <v>94830</v>
      </c>
      <c r="G6" s="19" t="s">
        <v>213</v>
      </c>
      <c r="H6" s="1" t="s">
        <v>210</v>
      </c>
      <c r="I6" s="14"/>
    </row>
    <row r="7" spans="1:9" ht="46.5" customHeight="1" x14ac:dyDescent="0.25">
      <c r="A7" s="18" t="s">
        <v>11</v>
      </c>
      <c r="B7" s="24" t="s">
        <v>21</v>
      </c>
      <c r="C7" s="19" t="s">
        <v>22</v>
      </c>
      <c r="D7" s="19" t="s">
        <v>27</v>
      </c>
      <c r="E7" s="19" t="s">
        <v>28</v>
      </c>
      <c r="F7" s="21">
        <v>91628</v>
      </c>
      <c r="G7" s="19" t="s">
        <v>214</v>
      </c>
      <c r="H7" s="1" t="s">
        <v>210</v>
      </c>
      <c r="I7" s="14"/>
    </row>
    <row r="8" spans="1:9" ht="46.5" customHeight="1" x14ac:dyDescent="0.25">
      <c r="A8" s="18" t="s">
        <v>11</v>
      </c>
      <c r="B8" s="24" t="s">
        <v>21</v>
      </c>
      <c r="C8" s="19" t="s">
        <v>130</v>
      </c>
      <c r="D8" s="19" t="s">
        <v>211</v>
      </c>
      <c r="E8" s="19" t="s">
        <v>37</v>
      </c>
      <c r="F8" s="21">
        <v>179892</v>
      </c>
      <c r="G8" s="19" t="s">
        <v>212</v>
      </c>
      <c r="H8" s="1" t="s">
        <v>254</v>
      </c>
      <c r="I8" s="14"/>
    </row>
    <row r="9" spans="1:9" ht="46.5" customHeight="1" x14ac:dyDescent="0.25">
      <c r="A9" s="18" t="s">
        <v>11</v>
      </c>
      <c r="B9" s="24" t="s">
        <v>21</v>
      </c>
      <c r="C9" s="19" t="s">
        <v>360</v>
      </c>
      <c r="D9" s="19" t="s">
        <v>361</v>
      </c>
      <c r="E9" s="19" t="s">
        <v>40</v>
      </c>
      <c r="F9" s="21">
        <v>4400</v>
      </c>
      <c r="G9" s="19" t="s">
        <v>362</v>
      </c>
      <c r="H9" s="1" t="s">
        <v>359</v>
      </c>
      <c r="I9" s="14"/>
    </row>
    <row r="10" spans="1:9" ht="46.5" customHeight="1" x14ac:dyDescent="0.25">
      <c r="A10" s="18" t="s">
        <v>11</v>
      </c>
      <c r="B10" s="24" t="s">
        <v>21</v>
      </c>
      <c r="C10" s="19" t="s">
        <v>363</v>
      </c>
      <c r="D10" s="19" t="s">
        <v>364</v>
      </c>
      <c r="E10" s="19" t="s">
        <v>24</v>
      </c>
      <c r="F10" s="21">
        <v>208164</v>
      </c>
      <c r="G10" s="19" t="s">
        <v>365</v>
      </c>
      <c r="H10" s="1" t="s">
        <v>359</v>
      </c>
      <c r="I10" s="14"/>
    </row>
    <row r="11" spans="1:9" ht="46.5" customHeight="1" x14ac:dyDescent="0.25">
      <c r="A11" s="18" t="s">
        <v>11</v>
      </c>
      <c r="B11" s="24" t="s">
        <v>21</v>
      </c>
      <c r="C11" s="19" t="s">
        <v>65</v>
      </c>
      <c r="D11" s="19" t="s">
        <v>366</v>
      </c>
      <c r="E11" s="19" t="s">
        <v>367</v>
      </c>
      <c r="F11" s="21">
        <v>198550</v>
      </c>
      <c r="G11" s="19" t="s">
        <v>368</v>
      </c>
      <c r="H11" s="1" t="s">
        <v>359</v>
      </c>
      <c r="I11" s="14"/>
    </row>
    <row r="12" spans="1:9" ht="46.5" customHeight="1" x14ac:dyDescent="0.25">
      <c r="A12" s="18" t="s">
        <v>12</v>
      </c>
      <c r="B12" s="24" t="s">
        <v>55</v>
      </c>
      <c r="C12" s="19" t="s">
        <v>22</v>
      </c>
      <c r="D12" s="19" t="s">
        <v>215</v>
      </c>
      <c r="E12" s="19" t="s">
        <v>216</v>
      </c>
      <c r="F12" s="21">
        <v>100000</v>
      </c>
      <c r="G12" s="19" t="s">
        <v>217</v>
      </c>
      <c r="H12" s="1" t="s">
        <v>210</v>
      </c>
      <c r="I12" s="14"/>
    </row>
    <row r="13" spans="1:9" ht="46.5" customHeight="1" x14ac:dyDescent="0.25">
      <c r="A13" s="18" t="s">
        <v>12</v>
      </c>
      <c r="B13" s="24" t="s">
        <v>55</v>
      </c>
      <c r="C13" s="19" t="s">
        <v>142</v>
      </c>
      <c r="D13" s="19" t="s">
        <v>245</v>
      </c>
      <c r="E13" s="19" t="s">
        <v>60</v>
      </c>
      <c r="F13" s="21">
        <v>165416</v>
      </c>
      <c r="G13" s="19" t="s">
        <v>246</v>
      </c>
      <c r="H13" s="1" t="s">
        <v>254</v>
      </c>
      <c r="I13" s="14"/>
    </row>
    <row r="14" spans="1:9" ht="46.5" customHeight="1" x14ac:dyDescent="0.25">
      <c r="A14" s="18" t="s">
        <v>12</v>
      </c>
      <c r="B14" s="24" t="s">
        <v>55</v>
      </c>
      <c r="C14" s="19" t="s">
        <v>247</v>
      </c>
      <c r="D14" s="19" t="s">
        <v>248</v>
      </c>
      <c r="E14" s="19" t="s">
        <v>249</v>
      </c>
      <c r="F14" s="21">
        <v>54164</v>
      </c>
      <c r="G14" s="19" t="s">
        <v>250</v>
      </c>
      <c r="H14" s="1" t="s">
        <v>254</v>
      </c>
      <c r="I14" s="14"/>
    </row>
    <row r="15" spans="1:9" ht="46.5" customHeight="1" x14ac:dyDescent="0.25">
      <c r="A15" s="18" t="s">
        <v>12</v>
      </c>
      <c r="B15" s="24" t="s">
        <v>55</v>
      </c>
      <c r="C15" s="19" t="s">
        <v>58</v>
      </c>
      <c r="D15" s="19" t="s">
        <v>286</v>
      </c>
      <c r="E15" s="19" t="s">
        <v>57</v>
      </c>
      <c r="F15" s="21">
        <f>11982</f>
        <v>11982</v>
      </c>
      <c r="G15" s="19" t="s">
        <v>287</v>
      </c>
      <c r="H15" s="1" t="s">
        <v>298</v>
      </c>
      <c r="I15" s="14"/>
    </row>
    <row r="16" spans="1:9" ht="46.5" customHeight="1" x14ac:dyDescent="0.25">
      <c r="A16" s="18" t="s">
        <v>12</v>
      </c>
      <c r="B16" s="24" t="s">
        <v>55</v>
      </c>
      <c r="C16" s="19" t="s">
        <v>22</v>
      </c>
      <c r="D16" s="19" t="s">
        <v>215</v>
      </c>
      <c r="E16" s="19" t="s">
        <v>216</v>
      </c>
      <c r="F16" s="21">
        <v>66000</v>
      </c>
      <c r="G16" s="19" t="s">
        <v>217</v>
      </c>
      <c r="H16" s="1" t="s">
        <v>359</v>
      </c>
      <c r="I16" s="14"/>
    </row>
    <row r="17" spans="1:9" ht="46.5" customHeight="1" x14ac:dyDescent="0.25">
      <c r="A17" s="18" t="s">
        <v>12</v>
      </c>
      <c r="B17" s="24" t="s">
        <v>55</v>
      </c>
      <c r="C17" s="19" t="s">
        <v>22</v>
      </c>
      <c r="D17" s="19" t="s">
        <v>369</v>
      </c>
      <c r="E17" s="19" t="s">
        <v>370</v>
      </c>
      <c r="F17" s="21">
        <v>14831</v>
      </c>
      <c r="G17" s="19" t="s">
        <v>371</v>
      </c>
      <c r="H17" s="1" t="s">
        <v>359</v>
      </c>
      <c r="I17" s="14"/>
    </row>
    <row r="18" spans="1:9" ht="46.5" customHeight="1" x14ac:dyDescent="0.25">
      <c r="A18" s="18" t="s">
        <v>13</v>
      </c>
      <c r="B18" s="24" t="s">
        <v>74</v>
      </c>
      <c r="C18" s="19" t="s">
        <v>58</v>
      </c>
      <c r="D18" s="19" t="s">
        <v>84</v>
      </c>
      <c r="E18" s="19" t="s">
        <v>85</v>
      </c>
      <c r="F18" s="21">
        <v>9102</v>
      </c>
      <c r="G18" s="19" t="s">
        <v>218</v>
      </c>
      <c r="H18" s="1" t="s">
        <v>210</v>
      </c>
      <c r="I18" s="14"/>
    </row>
    <row r="19" spans="1:9" ht="46.5" customHeight="1" x14ac:dyDescent="0.25">
      <c r="A19" s="18" t="s">
        <v>13</v>
      </c>
      <c r="B19" s="24" t="s">
        <v>74</v>
      </c>
      <c r="C19" s="19" t="s">
        <v>58</v>
      </c>
      <c r="D19" s="19" t="s">
        <v>84</v>
      </c>
      <c r="E19" s="19" t="s">
        <v>85</v>
      </c>
      <c r="F19" s="21">
        <v>8104</v>
      </c>
      <c r="G19" s="19" t="s">
        <v>219</v>
      </c>
      <c r="H19" s="1" t="s">
        <v>210</v>
      </c>
      <c r="I19" s="14"/>
    </row>
    <row r="20" spans="1:9" ht="46.5" customHeight="1" x14ac:dyDescent="0.25">
      <c r="A20" s="18" t="s">
        <v>13</v>
      </c>
      <c r="B20" s="24" t="s">
        <v>74</v>
      </c>
      <c r="C20" s="19" t="s">
        <v>22</v>
      </c>
      <c r="D20" s="19" t="s">
        <v>82</v>
      </c>
      <c r="E20" s="19" t="s">
        <v>83</v>
      </c>
      <c r="F20" s="21">
        <v>5010</v>
      </c>
      <c r="G20" s="19" t="s">
        <v>220</v>
      </c>
      <c r="H20" s="1" t="s">
        <v>210</v>
      </c>
      <c r="I20" s="14"/>
    </row>
    <row r="21" spans="1:9" ht="46.5" customHeight="1" x14ac:dyDescent="0.25">
      <c r="A21" s="18" t="s">
        <v>13</v>
      </c>
      <c r="B21" s="24" t="s">
        <v>74</v>
      </c>
      <c r="C21" s="19" t="s">
        <v>58</v>
      </c>
      <c r="D21" s="19" t="s">
        <v>221</v>
      </c>
      <c r="E21" s="19" t="s">
        <v>81</v>
      </c>
      <c r="F21" s="21">
        <v>38872</v>
      </c>
      <c r="G21" s="19" t="s">
        <v>222</v>
      </c>
      <c r="H21" s="1" t="s">
        <v>210</v>
      </c>
      <c r="I21" s="14"/>
    </row>
    <row r="22" spans="1:9" ht="46.5" customHeight="1" x14ac:dyDescent="0.25">
      <c r="A22" s="18" t="s">
        <v>13</v>
      </c>
      <c r="B22" s="24" t="s">
        <v>74</v>
      </c>
      <c r="C22" s="19" t="s">
        <v>58</v>
      </c>
      <c r="D22" s="19" t="s">
        <v>221</v>
      </c>
      <c r="E22" s="19" t="s">
        <v>81</v>
      </c>
      <c r="F22" s="31">
        <f>11651-8101</f>
        <v>3550</v>
      </c>
      <c r="G22" s="19" t="s">
        <v>288</v>
      </c>
      <c r="H22" s="1" t="s">
        <v>298</v>
      </c>
      <c r="I22" s="14"/>
    </row>
    <row r="23" spans="1:9" ht="46.5" customHeight="1" x14ac:dyDescent="0.25">
      <c r="A23" s="18" t="s">
        <v>13</v>
      </c>
      <c r="B23" s="24" t="s">
        <v>74</v>
      </c>
      <c r="C23" s="19" t="s">
        <v>22</v>
      </c>
      <c r="D23" s="19" t="s">
        <v>78</v>
      </c>
      <c r="E23" s="19" t="s">
        <v>79</v>
      </c>
      <c r="F23" s="21">
        <v>6696</v>
      </c>
      <c r="G23" s="19" t="s">
        <v>372</v>
      </c>
      <c r="H23" s="1" t="s">
        <v>359</v>
      </c>
      <c r="I23" s="14"/>
    </row>
    <row r="24" spans="1:9" ht="46.5" customHeight="1" x14ac:dyDescent="0.25">
      <c r="A24" s="18" t="s">
        <v>13</v>
      </c>
      <c r="B24" s="24" t="s">
        <v>74</v>
      </c>
      <c r="C24" s="19" t="s">
        <v>22</v>
      </c>
      <c r="D24" s="19" t="s">
        <v>80</v>
      </c>
      <c r="E24" s="19" t="s">
        <v>81</v>
      </c>
      <c r="F24" s="21">
        <v>2686</v>
      </c>
      <c r="G24" s="19" t="s">
        <v>373</v>
      </c>
      <c r="H24" s="1" t="s">
        <v>359</v>
      </c>
      <c r="I24" s="14"/>
    </row>
    <row r="25" spans="1:9" ht="46.5" customHeight="1" x14ac:dyDescent="0.25">
      <c r="A25" s="18" t="s">
        <v>13</v>
      </c>
      <c r="B25" s="24" t="s">
        <v>74</v>
      </c>
      <c r="C25" s="19" t="s">
        <v>58</v>
      </c>
      <c r="D25" s="19" t="s">
        <v>84</v>
      </c>
      <c r="E25" s="19" t="s">
        <v>85</v>
      </c>
      <c r="F25" s="21">
        <v>1746</v>
      </c>
      <c r="G25" s="19" t="s">
        <v>374</v>
      </c>
      <c r="H25" s="1" t="s">
        <v>359</v>
      </c>
      <c r="I25" s="14"/>
    </row>
    <row r="26" spans="1:9" ht="46.5" customHeight="1" x14ac:dyDescent="0.25">
      <c r="A26" s="18" t="s">
        <v>13</v>
      </c>
      <c r="B26" s="24" t="s">
        <v>74</v>
      </c>
      <c r="C26" s="19" t="s">
        <v>58</v>
      </c>
      <c r="D26" s="19" t="s">
        <v>221</v>
      </c>
      <c r="E26" s="19" t="s">
        <v>81</v>
      </c>
      <c r="F26" s="21">
        <v>-38872</v>
      </c>
      <c r="G26" s="19" t="s">
        <v>222</v>
      </c>
      <c r="H26" s="1" t="s">
        <v>359</v>
      </c>
      <c r="I26" s="14"/>
    </row>
    <row r="27" spans="1:9" ht="46.5" customHeight="1" x14ac:dyDescent="0.25">
      <c r="A27" s="18" t="s">
        <v>7</v>
      </c>
      <c r="B27" s="24" t="s">
        <v>104</v>
      </c>
      <c r="C27" s="19" t="s">
        <v>89</v>
      </c>
      <c r="D27" s="19" t="s">
        <v>251</v>
      </c>
      <c r="E27" s="19" t="s">
        <v>252</v>
      </c>
      <c r="F27" s="21">
        <v>43348</v>
      </c>
      <c r="G27" s="19" t="s">
        <v>253</v>
      </c>
      <c r="H27" s="1" t="s">
        <v>254</v>
      </c>
      <c r="I27" s="14"/>
    </row>
    <row r="28" spans="1:9" ht="46.5" customHeight="1" x14ac:dyDescent="0.25">
      <c r="A28" s="18" t="s">
        <v>7</v>
      </c>
      <c r="B28" s="24" t="s">
        <v>104</v>
      </c>
      <c r="C28" s="19" t="s">
        <v>375</v>
      </c>
      <c r="D28" s="19" t="s">
        <v>106</v>
      </c>
      <c r="E28" s="19" t="s">
        <v>107</v>
      </c>
      <c r="F28" s="21">
        <v>82580</v>
      </c>
      <c r="G28" s="19" t="s">
        <v>289</v>
      </c>
      <c r="H28" s="1" t="s">
        <v>298</v>
      </c>
      <c r="I28" s="14"/>
    </row>
    <row r="29" spans="1:9" ht="46.5" customHeight="1" x14ac:dyDescent="0.25">
      <c r="A29" s="18" t="s">
        <v>7</v>
      </c>
      <c r="B29" s="24" t="s">
        <v>104</v>
      </c>
      <c r="C29" s="19" t="s">
        <v>105</v>
      </c>
      <c r="D29" s="19" t="s">
        <v>376</v>
      </c>
      <c r="E29" s="19" t="s">
        <v>107</v>
      </c>
      <c r="F29" s="21">
        <v>-80840</v>
      </c>
      <c r="G29" s="19" t="s">
        <v>289</v>
      </c>
      <c r="H29" s="1" t="s">
        <v>359</v>
      </c>
      <c r="I29" s="14"/>
    </row>
    <row r="30" spans="1:9" ht="46.5" customHeight="1" x14ac:dyDescent="0.25">
      <c r="A30" s="18" t="s">
        <v>14</v>
      </c>
      <c r="B30" s="24" t="s">
        <v>109</v>
      </c>
      <c r="C30" s="19" t="s">
        <v>290</v>
      </c>
      <c r="D30" s="19" t="s">
        <v>291</v>
      </c>
      <c r="E30" s="19" t="s">
        <v>292</v>
      </c>
      <c r="F30" s="21">
        <f>32800</f>
        <v>32800</v>
      </c>
      <c r="G30" s="19" t="s">
        <v>293</v>
      </c>
      <c r="H30" s="1" t="s">
        <v>298</v>
      </c>
      <c r="I30" s="14"/>
    </row>
    <row r="31" spans="1:9" ht="46.5" customHeight="1" x14ac:dyDescent="0.25">
      <c r="A31" s="18" t="s">
        <v>14</v>
      </c>
      <c r="B31" s="24" t="s">
        <v>109</v>
      </c>
      <c r="C31" s="19" t="s">
        <v>58</v>
      </c>
      <c r="D31" s="19" t="s">
        <v>377</v>
      </c>
      <c r="E31" s="19" t="s">
        <v>123</v>
      </c>
      <c r="F31" s="21">
        <v>41697</v>
      </c>
      <c r="G31" s="19" t="s">
        <v>378</v>
      </c>
      <c r="H31" s="1" t="s">
        <v>359</v>
      </c>
      <c r="I31" s="14"/>
    </row>
    <row r="32" spans="1:9" ht="46.5" customHeight="1" x14ac:dyDescent="0.25">
      <c r="A32" s="18" t="s">
        <v>14</v>
      </c>
      <c r="B32" s="24" t="s">
        <v>109</v>
      </c>
      <c r="C32" s="19" t="s">
        <v>130</v>
      </c>
      <c r="D32" s="19" t="s">
        <v>379</v>
      </c>
      <c r="E32" s="19" t="s">
        <v>380</v>
      </c>
      <c r="F32" s="21">
        <v>80000</v>
      </c>
      <c r="G32" s="19" t="s">
        <v>381</v>
      </c>
      <c r="H32" s="1" t="s">
        <v>359</v>
      </c>
      <c r="I32" s="14"/>
    </row>
    <row r="33" spans="1:9" ht="46.5" customHeight="1" x14ac:dyDescent="0.25">
      <c r="A33" s="18" t="s">
        <v>14</v>
      </c>
      <c r="B33" s="24" t="s">
        <v>109</v>
      </c>
      <c r="C33" s="19" t="s">
        <v>382</v>
      </c>
      <c r="D33" s="19" t="s">
        <v>383</v>
      </c>
      <c r="E33" s="19" t="s">
        <v>128</v>
      </c>
      <c r="F33" s="21">
        <v>99405</v>
      </c>
      <c r="G33" s="19" t="s">
        <v>384</v>
      </c>
      <c r="H33" s="1" t="s">
        <v>359</v>
      </c>
      <c r="I33" s="14"/>
    </row>
    <row r="34" spans="1:9" ht="46.5" customHeight="1" x14ac:dyDescent="0.25">
      <c r="A34" s="18" t="s">
        <v>14</v>
      </c>
      <c r="B34" s="24" t="s">
        <v>109</v>
      </c>
      <c r="C34" s="19" t="s">
        <v>385</v>
      </c>
      <c r="D34" s="19" t="s">
        <v>386</v>
      </c>
      <c r="E34" s="19" t="s">
        <v>387</v>
      </c>
      <c r="F34" s="21">
        <v>5000</v>
      </c>
      <c r="G34" s="19" t="s">
        <v>388</v>
      </c>
      <c r="H34" s="1" t="s">
        <v>359</v>
      </c>
      <c r="I34" s="14"/>
    </row>
    <row r="35" spans="1:9" ht="46.5" customHeight="1" x14ac:dyDescent="0.25">
      <c r="A35" s="18" t="s">
        <v>17</v>
      </c>
      <c r="B35" s="24" t="s">
        <v>129</v>
      </c>
      <c r="C35" s="19" t="s">
        <v>22</v>
      </c>
      <c r="D35" s="19" t="s">
        <v>171</v>
      </c>
      <c r="E35" s="19" t="s">
        <v>139</v>
      </c>
      <c r="F35" s="21">
        <v>19138</v>
      </c>
      <c r="G35" s="19" t="s">
        <v>223</v>
      </c>
      <c r="H35" s="1" t="s">
        <v>210</v>
      </c>
      <c r="I35" s="14"/>
    </row>
    <row r="36" spans="1:9" ht="46.5" customHeight="1" x14ac:dyDescent="0.25">
      <c r="A36" s="18" t="s">
        <v>17</v>
      </c>
      <c r="B36" s="24" t="s">
        <v>129</v>
      </c>
      <c r="C36" s="19" t="s">
        <v>130</v>
      </c>
      <c r="D36" s="19" t="s">
        <v>131</v>
      </c>
      <c r="E36" s="19" t="s">
        <v>132</v>
      </c>
      <c r="F36" s="21">
        <v>2450</v>
      </c>
      <c r="G36" s="19" t="s">
        <v>389</v>
      </c>
      <c r="H36" s="1" t="s">
        <v>359</v>
      </c>
      <c r="I36" s="14"/>
    </row>
    <row r="37" spans="1:9" ht="46.5" customHeight="1" x14ac:dyDescent="0.25">
      <c r="A37" s="18" t="s">
        <v>15</v>
      </c>
      <c r="B37" s="24" t="s">
        <v>178</v>
      </c>
      <c r="C37" s="19" t="s">
        <v>58</v>
      </c>
      <c r="D37" s="19" t="s">
        <v>224</v>
      </c>
      <c r="E37" s="19" t="s">
        <v>225</v>
      </c>
      <c r="F37" s="21">
        <v>42980</v>
      </c>
      <c r="G37" s="19" t="s">
        <v>226</v>
      </c>
      <c r="H37" s="1" t="s">
        <v>210</v>
      </c>
      <c r="I37" s="14"/>
    </row>
    <row r="38" spans="1:9" ht="46.5" customHeight="1" x14ac:dyDescent="0.25">
      <c r="A38" s="18" t="s">
        <v>15</v>
      </c>
      <c r="B38" s="24" t="s">
        <v>178</v>
      </c>
      <c r="C38" s="19" t="s">
        <v>130</v>
      </c>
      <c r="D38" s="19" t="s">
        <v>227</v>
      </c>
      <c r="E38" s="19" t="s">
        <v>228</v>
      </c>
      <c r="F38" s="21">
        <v>32335</v>
      </c>
      <c r="G38" s="19" t="s">
        <v>229</v>
      </c>
      <c r="H38" s="1" t="s">
        <v>210</v>
      </c>
      <c r="I38" s="14"/>
    </row>
    <row r="39" spans="1:9" ht="46.5" customHeight="1" x14ac:dyDescent="0.25">
      <c r="A39" s="18" t="s">
        <v>15</v>
      </c>
      <c r="B39" s="24" t="s">
        <v>178</v>
      </c>
      <c r="C39" s="19" t="s">
        <v>22</v>
      </c>
      <c r="D39" s="19" t="s">
        <v>230</v>
      </c>
      <c r="E39" s="19" t="s">
        <v>231</v>
      </c>
      <c r="F39" s="21">
        <v>2980</v>
      </c>
      <c r="G39" s="19" t="s">
        <v>232</v>
      </c>
      <c r="H39" s="1" t="s">
        <v>210</v>
      </c>
      <c r="I39" s="14"/>
    </row>
    <row r="40" spans="1:9" ht="46.5" customHeight="1" x14ac:dyDescent="0.25">
      <c r="A40" s="18" t="s">
        <v>15</v>
      </c>
      <c r="B40" s="24" t="s">
        <v>178</v>
      </c>
      <c r="C40" s="19" t="s">
        <v>294</v>
      </c>
      <c r="D40" s="19" t="s">
        <v>295</v>
      </c>
      <c r="E40" s="19" t="s">
        <v>296</v>
      </c>
      <c r="F40" s="21">
        <f>27410</f>
        <v>27410</v>
      </c>
      <c r="G40" s="19" t="s">
        <v>297</v>
      </c>
      <c r="H40" s="1" t="s">
        <v>298</v>
      </c>
      <c r="I40" s="14"/>
    </row>
    <row r="41" spans="1:9" ht="46.5" customHeight="1" x14ac:dyDescent="0.25">
      <c r="A41" s="18" t="s">
        <v>15</v>
      </c>
      <c r="B41" s="24" t="s">
        <v>178</v>
      </c>
      <c r="C41" s="19" t="s">
        <v>58</v>
      </c>
      <c r="D41" s="19" t="s">
        <v>224</v>
      </c>
      <c r="E41" s="19" t="s">
        <v>225</v>
      </c>
      <c r="F41" s="21">
        <v>1878</v>
      </c>
      <c r="G41" s="19" t="s">
        <v>390</v>
      </c>
      <c r="H41" s="1" t="s">
        <v>359</v>
      </c>
      <c r="I41" s="14"/>
    </row>
    <row r="42" spans="1:9" ht="46.5" customHeight="1" x14ac:dyDescent="0.25">
      <c r="A42" s="18" t="s">
        <v>15</v>
      </c>
      <c r="B42" s="24" t="s">
        <v>178</v>
      </c>
      <c r="C42" s="19" t="s">
        <v>58</v>
      </c>
      <c r="D42" s="19" t="s">
        <v>391</v>
      </c>
      <c r="E42" s="19" t="s">
        <v>228</v>
      </c>
      <c r="F42" s="21">
        <v>33240</v>
      </c>
      <c r="G42" s="19" t="s">
        <v>392</v>
      </c>
      <c r="H42" s="1" t="s">
        <v>359</v>
      </c>
      <c r="I42" s="14"/>
    </row>
    <row r="43" spans="1:9" ht="46.5" customHeight="1" x14ac:dyDescent="0.25">
      <c r="A43" s="18" t="s">
        <v>16</v>
      </c>
      <c r="B43" s="24" t="s">
        <v>188</v>
      </c>
      <c r="C43" s="19" t="s">
        <v>58</v>
      </c>
      <c r="D43" s="19" t="s">
        <v>233</v>
      </c>
      <c r="E43" s="19" t="s">
        <v>234</v>
      </c>
      <c r="F43" s="31">
        <f>25680-7</f>
        <v>25673</v>
      </c>
      <c r="G43" s="19" t="s">
        <v>235</v>
      </c>
      <c r="H43" s="1" t="s">
        <v>210</v>
      </c>
      <c r="I43" s="14"/>
    </row>
    <row r="44" spans="1:9" ht="46.5" customHeight="1" x14ac:dyDescent="0.25">
      <c r="A44" s="18" t="s">
        <v>16</v>
      </c>
      <c r="B44" s="24" t="s">
        <v>188</v>
      </c>
      <c r="C44" s="19" t="s">
        <v>142</v>
      </c>
      <c r="D44" s="19" t="s">
        <v>236</v>
      </c>
      <c r="E44" s="19" t="s">
        <v>237</v>
      </c>
      <c r="F44" s="21">
        <v>1964</v>
      </c>
      <c r="G44" s="19" t="s">
        <v>238</v>
      </c>
      <c r="H44" s="1" t="s">
        <v>210</v>
      </c>
      <c r="I44" s="14"/>
    </row>
    <row r="45" spans="1:9" ht="46.5" customHeight="1" x14ac:dyDescent="0.25">
      <c r="A45" s="27" t="s">
        <v>16</v>
      </c>
      <c r="B45" s="28" t="s">
        <v>188</v>
      </c>
      <c r="C45" s="29" t="s">
        <v>142</v>
      </c>
      <c r="D45" s="29" t="s">
        <v>239</v>
      </c>
      <c r="E45" s="29" t="s">
        <v>194</v>
      </c>
      <c r="F45" s="30">
        <v>7500</v>
      </c>
      <c r="G45" s="29" t="s">
        <v>240</v>
      </c>
      <c r="H45" s="1" t="s">
        <v>210</v>
      </c>
      <c r="I45" s="14"/>
    </row>
    <row r="46" spans="1:9" ht="46.5" customHeight="1" x14ac:dyDescent="0.25">
      <c r="A46" s="16" t="s">
        <v>16</v>
      </c>
      <c r="B46" s="23" t="s">
        <v>188</v>
      </c>
      <c r="C46" s="17" t="s">
        <v>260</v>
      </c>
      <c r="D46" s="17" t="s">
        <v>393</v>
      </c>
      <c r="E46" s="17" t="s">
        <v>394</v>
      </c>
      <c r="F46" s="20">
        <v>38900</v>
      </c>
      <c r="G46" s="17" t="s">
        <v>395</v>
      </c>
      <c r="H46" s="1" t="s">
        <v>359</v>
      </c>
      <c r="I46" s="14"/>
    </row>
    <row r="47" spans="1:9" ht="46.5" customHeight="1" x14ac:dyDescent="0.25">
      <c r="A47" s="16" t="s">
        <v>16</v>
      </c>
      <c r="B47" s="23" t="s">
        <v>188</v>
      </c>
      <c r="C47" s="17" t="s">
        <v>65</v>
      </c>
      <c r="D47" s="17" t="s">
        <v>396</v>
      </c>
      <c r="E47" s="17" t="s">
        <v>394</v>
      </c>
      <c r="F47" s="20">
        <v>13794</v>
      </c>
      <c r="G47" s="17" t="s">
        <v>397</v>
      </c>
      <c r="H47" s="1" t="s">
        <v>359</v>
      </c>
      <c r="I47" s="14"/>
    </row>
    <row r="48" spans="1:9" ht="29.45" customHeight="1" x14ac:dyDescent="0.25">
      <c r="A48" s="35" t="s">
        <v>9</v>
      </c>
      <c r="B48" s="35"/>
      <c r="C48" s="35"/>
      <c r="D48" s="35"/>
      <c r="E48" s="35"/>
      <c r="F48" s="4">
        <f>SUM(F5:F47)</f>
        <v>1880983</v>
      </c>
      <c r="G48" s="6"/>
      <c r="H48" s="6"/>
      <c r="I48" s="6"/>
    </row>
    <row r="51" spans="1:6" ht="15.75" x14ac:dyDescent="0.25">
      <c r="A51" s="34" t="s">
        <v>255</v>
      </c>
      <c r="B51" s="34"/>
    </row>
    <row r="52" spans="1:6" ht="15.75" x14ac:dyDescent="0.25">
      <c r="A52" s="25"/>
      <c r="B52" s="26" t="s">
        <v>256</v>
      </c>
      <c r="C52" s="26"/>
    </row>
    <row r="59" spans="1:6" x14ac:dyDescent="0.25">
      <c r="F59" s="3"/>
    </row>
  </sheetData>
  <autoFilter ref="A4:I48"/>
  <sortState ref="A5:I28">
    <sortCondition ref="A5:A28"/>
  </sortState>
  <mergeCells count="3">
    <mergeCell ref="A1:I1"/>
    <mergeCell ref="A48:E48"/>
    <mergeCell ref="A51:B51"/>
  </mergeCells>
  <pageMargins left="0.31496062992125984" right="0.11811023622047245" top="0.74803149606299213" bottom="0.55118110236220474" header="0.31496062992125984" footer="0.31496062992125984"/>
  <pageSetup paperSize="8" scale="65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KV HIM</vt:lpstr>
      <vt:lpstr>KV rek. a modern.</vt:lpstr>
      <vt:lpstr>'KV HIM'!Názvy_tlače</vt:lpstr>
      <vt:lpstr>'KV rek. a modern.'!Názvy_tlače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Lompartová Mária</dc:creator>
  <cp:lastModifiedBy>Lompartová Mária</cp:lastModifiedBy>
  <cp:lastPrinted>2023-06-28T06:38:49Z</cp:lastPrinted>
  <dcterms:created xsi:type="dcterms:W3CDTF">2020-07-02T07:36:51Z</dcterms:created>
  <dcterms:modified xsi:type="dcterms:W3CDTF">2024-01-04T07:51:49Z</dcterms:modified>
</cp:coreProperties>
</file>