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H5SA1TYT\"/>
    </mc:Choice>
  </mc:AlternateContent>
  <xr:revisionPtr revIDLastSave="0" documentId="13_ncr:1_{4B0A2DD4-1DEF-4857-BF43-58A20A806EC8}" xr6:coauthVersionLast="47" xr6:coauthVersionMax="47" xr10:uidLastSave="{00000000-0000-0000-0000-000000000000}"/>
  <bookViews>
    <workbookView xWindow="-108" yWindow="-108" windowWidth="23256" windowHeight="12456" firstSheet="4" activeTab="4" xr2:uid="{00000000-000D-0000-FFFF-FFFF00000000}"/>
  </bookViews>
  <sheets>
    <sheet name="cirkev -web" sheetId="8" state="hidden" r:id="rId1"/>
    <sheet name="VUC-web" sheetId="7" state="hidden" r:id="rId2"/>
    <sheet name="obce-web" sheetId="6" state="hidden" r:id="rId3"/>
    <sheet name="KT rozpisu" sheetId="15" state="hidden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rozpočtu'!$A$3:$M$212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rozpočtu'!$A$1:$M$209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0" i="13" l="1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149" i="13"/>
  <c r="M211" i="13" l="1"/>
  <c r="I42" i="13" l="1"/>
  <c r="M158" i="13"/>
  <c r="I100" i="13"/>
  <c r="I101" i="13"/>
  <c r="I102" i="13"/>
  <c r="G161" i="13" l="1"/>
  <c r="I121" i="13" l="1"/>
  <c r="J121" i="13" s="1"/>
  <c r="G121" i="13"/>
  <c r="K121" i="13" s="1"/>
  <c r="L121" i="13" l="1"/>
  <c r="I85" i="13" l="1"/>
  <c r="G85" i="13"/>
  <c r="K85" i="13" s="1"/>
  <c r="J85" i="13" l="1"/>
  <c r="L85" i="13" s="1"/>
  <c r="I212" i="13"/>
  <c r="J212" i="13"/>
  <c r="H212" i="13"/>
  <c r="F212" i="13"/>
  <c r="F211" i="13"/>
  <c r="F210" i="13"/>
  <c r="F213" i="13" l="1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162" i="13"/>
  <c r="G160" i="13"/>
  <c r="G159" i="13"/>
  <c r="G158" i="13"/>
  <c r="G150" i="13"/>
  <c r="G151" i="13"/>
  <c r="G152" i="13"/>
  <c r="G153" i="13"/>
  <c r="G154" i="13"/>
  <c r="G155" i="13"/>
  <c r="G156" i="13"/>
  <c r="G157" i="13"/>
  <c r="G149" i="13"/>
  <c r="I148" i="13"/>
  <c r="J148" i="13" s="1"/>
  <c r="I142" i="13"/>
  <c r="J142" i="13" s="1"/>
  <c r="I143" i="13"/>
  <c r="J143" i="13" s="1"/>
  <c r="I144" i="13"/>
  <c r="J144" i="13" s="1"/>
  <c r="I145" i="13"/>
  <c r="J145" i="13" s="1"/>
  <c r="I146" i="13"/>
  <c r="J146" i="13" s="1"/>
  <c r="I147" i="13"/>
  <c r="J147" i="13" s="1"/>
  <c r="I141" i="13"/>
  <c r="J141" i="13" s="1"/>
  <c r="G142" i="13"/>
  <c r="K142" i="13" s="1"/>
  <c r="G143" i="13"/>
  <c r="K143" i="13" s="1"/>
  <c r="G144" i="13"/>
  <c r="K144" i="13" s="1"/>
  <c r="G145" i="13"/>
  <c r="K145" i="13" s="1"/>
  <c r="G146" i="13"/>
  <c r="K146" i="13" s="1"/>
  <c r="G147" i="13"/>
  <c r="K147" i="13" s="1"/>
  <c r="G148" i="13"/>
  <c r="K148" i="13" s="1"/>
  <c r="G141" i="13"/>
  <c r="L203" i="13" l="1"/>
  <c r="K141" i="13"/>
  <c r="G211" i="13"/>
  <c r="G212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5" i="13"/>
  <c r="M164" i="13" l="1"/>
  <c r="M183" i="13"/>
  <c r="M174" i="13"/>
  <c r="M149" i="13"/>
  <c r="M162" i="13"/>
  <c r="M187" i="13"/>
  <c r="M192" i="13"/>
  <c r="K212" i="13"/>
  <c r="J19" i="13"/>
  <c r="M212" i="13" l="1"/>
  <c r="G6" i="13"/>
  <c r="G7" i="13"/>
  <c r="K7" i="13" s="1"/>
  <c r="G8" i="13"/>
  <c r="K8" i="13" s="1"/>
  <c r="G9" i="13"/>
  <c r="K9" i="13" s="1"/>
  <c r="G10" i="13"/>
  <c r="K10" i="13" s="1"/>
  <c r="G11" i="13"/>
  <c r="K11" i="13" s="1"/>
  <c r="G12" i="13"/>
  <c r="K12" i="13" s="1"/>
  <c r="G13" i="13"/>
  <c r="K13" i="13" s="1"/>
  <c r="G14" i="13"/>
  <c r="K14" i="13" s="1"/>
  <c r="G15" i="13"/>
  <c r="K15" i="13" s="1"/>
  <c r="G16" i="13"/>
  <c r="K16" i="13" s="1"/>
  <c r="G17" i="13"/>
  <c r="K17" i="13" s="1"/>
  <c r="G18" i="13"/>
  <c r="K18" i="13" s="1"/>
  <c r="G19" i="13"/>
  <c r="K19" i="13" s="1"/>
  <c r="L19" i="13" s="1"/>
  <c r="G20" i="13"/>
  <c r="K20" i="13" s="1"/>
  <c r="G21" i="13"/>
  <c r="K21" i="13" s="1"/>
  <c r="G22" i="13"/>
  <c r="K22" i="13" s="1"/>
  <c r="G23" i="13"/>
  <c r="K23" i="13" s="1"/>
  <c r="G24" i="13"/>
  <c r="K24" i="13" s="1"/>
  <c r="G25" i="13"/>
  <c r="K25" i="13" s="1"/>
  <c r="G26" i="13"/>
  <c r="K26" i="13" s="1"/>
  <c r="G27" i="13"/>
  <c r="K27" i="13" s="1"/>
  <c r="G28" i="13"/>
  <c r="K28" i="13" s="1"/>
  <c r="G29" i="13"/>
  <c r="K29" i="13" s="1"/>
  <c r="G30" i="13"/>
  <c r="K30" i="13" s="1"/>
  <c r="G31" i="13"/>
  <c r="K31" i="13" s="1"/>
  <c r="G32" i="13"/>
  <c r="K32" i="13" s="1"/>
  <c r="G33" i="13"/>
  <c r="K33" i="13" s="1"/>
  <c r="G34" i="13"/>
  <c r="K34" i="13" s="1"/>
  <c r="G35" i="13"/>
  <c r="K35" i="13" s="1"/>
  <c r="G36" i="13"/>
  <c r="K36" i="13" s="1"/>
  <c r="G37" i="13"/>
  <c r="K37" i="13" s="1"/>
  <c r="G38" i="13"/>
  <c r="K38" i="13" s="1"/>
  <c r="G39" i="13"/>
  <c r="K39" i="13" s="1"/>
  <c r="G40" i="13"/>
  <c r="K40" i="13" s="1"/>
  <c r="G41" i="13"/>
  <c r="K41" i="13" s="1"/>
  <c r="G42" i="13"/>
  <c r="K42" i="13" s="1"/>
  <c r="G43" i="13"/>
  <c r="K43" i="13" s="1"/>
  <c r="G44" i="13"/>
  <c r="K44" i="13" s="1"/>
  <c r="G45" i="13"/>
  <c r="K45" i="13" s="1"/>
  <c r="G46" i="13"/>
  <c r="K46" i="13" s="1"/>
  <c r="G47" i="13"/>
  <c r="K47" i="13" s="1"/>
  <c r="G48" i="13"/>
  <c r="K48" i="13" s="1"/>
  <c r="G49" i="13"/>
  <c r="K49" i="13" s="1"/>
  <c r="G50" i="13"/>
  <c r="K50" i="13" s="1"/>
  <c r="G51" i="13"/>
  <c r="K51" i="13" s="1"/>
  <c r="G52" i="13"/>
  <c r="K52" i="13" s="1"/>
  <c r="G53" i="13"/>
  <c r="K53" i="13" s="1"/>
  <c r="G54" i="13"/>
  <c r="K54" i="13" s="1"/>
  <c r="G55" i="13"/>
  <c r="K55" i="13" s="1"/>
  <c r="G56" i="13"/>
  <c r="K56" i="13" s="1"/>
  <c r="G57" i="13"/>
  <c r="K57" i="13" s="1"/>
  <c r="G58" i="13"/>
  <c r="K58" i="13" s="1"/>
  <c r="G59" i="13"/>
  <c r="K59" i="13" s="1"/>
  <c r="G60" i="13"/>
  <c r="K60" i="13" s="1"/>
  <c r="G61" i="13"/>
  <c r="K61" i="13" s="1"/>
  <c r="G62" i="13"/>
  <c r="K62" i="13" s="1"/>
  <c r="G63" i="13"/>
  <c r="K63" i="13" s="1"/>
  <c r="G64" i="13"/>
  <c r="K64" i="13" s="1"/>
  <c r="G65" i="13"/>
  <c r="K65" i="13" s="1"/>
  <c r="G66" i="13"/>
  <c r="K66" i="13" s="1"/>
  <c r="G67" i="13"/>
  <c r="K67" i="13" s="1"/>
  <c r="G68" i="13"/>
  <c r="K68" i="13" s="1"/>
  <c r="G69" i="13"/>
  <c r="K69" i="13" s="1"/>
  <c r="G70" i="13"/>
  <c r="K70" i="13" s="1"/>
  <c r="G71" i="13"/>
  <c r="K71" i="13" s="1"/>
  <c r="G72" i="13"/>
  <c r="K72" i="13" s="1"/>
  <c r="G73" i="13"/>
  <c r="K73" i="13" s="1"/>
  <c r="G74" i="13"/>
  <c r="K74" i="13" s="1"/>
  <c r="G75" i="13"/>
  <c r="K75" i="13" s="1"/>
  <c r="G76" i="13"/>
  <c r="K76" i="13" s="1"/>
  <c r="G77" i="13"/>
  <c r="K77" i="13" s="1"/>
  <c r="G78" i="13"/>
  <c r="K78" i="13" s="1"/>
  <c r="G79" i="13"/>
  <c r="K79" i="13" s="1"/>
  <c r="G80" i="13"/>
  <c r="K80" i="13" s="1"/>
  <c r="G81" i="13"/>
  <c r="K81" i="13" s="1"/>
  <c r="G82" i="13"/>
  <c r="K82" i="13" s="1"/>
  <c r="G83" i="13"/>
  <c r="K83" i="13" s="1"/>
  <c r="G84" i="13"/>
  <c r="K84" i="13" s="1"/>
  <c r="G86" i="13"/>
  <c r="K86" i="13" s="1"/>
  <c r="G87" i="13"/>
  <c r="K87" i="13" s="1"/>
  <c r="G88" i="13"/>
  <c r="K88" i="13" s="1"/>
  <c r="G89" i="13"/>
  <c r="K89" i="13" s="1"/>
  <c r="G90" i="13"/>
  <c r="K90" i="13" s="1"/>
  <c r="G91" i="13"/>
  <c r="K91" i="13" s="1"/>
  <c r="G92" i="13"/>
  <c r="K92" i="13" s="1"/>
  <c r="G93" i="13"/>
  <c r="K93" i="13" s="1"/>
  <c r="G94" i="13"/>
  <c r="K94" i="13" s="1"/>
  <c r="G95" i="13"/>
  <c r="K95" i="13" s="1"/>
  <c r="G96" i="13"/>
  <c r="K96" i="13" s="1"/>
  <c r="G97" i="13"/>
  <c r="K97" i="13" s="1"/>
  <c r="G98" i="13"/>
  <c r="K98" i="13" s="1"/>
  <c r="G99" i="13"/>
  <c r="K99" i="13" s="1"/>
  <c r="G100" i="13"/>
  <c r="K100" i="13" s="1"/>
  <c r="G101" i="13"/>
  <c r="K101" i="13" s="1"/>
  <c r="G102" i="13"/>
  <c r="K102" i="13" s="1"/>
  <c r="G103" i="13"/>
  <c r="K103" i="13" s="1"/>
  <c r="G104" i="13"/>
  <c r="K104" i="13" s="1"/>
  <c r="G105" i="13"/>
  <c r="K105" i="13" s="1"/>
  <c r="G106" i="13"/>
  <c r="K106" i="13" s="1"/>
  <c r="G107" i="13"/>
  <c r="K107" i="13" s="1"/>
  <c r="G108" i="13"/>
  <c r="K108" i="13" s="1"/>
  <c r="G109" i="13"/>
  <c r="K109" i="13" s="1"/>
  <c r="G110" i="13"/>
  <c r="K110" i="13" s="1"/>
  <c r="G111" i="13"/>
  <c r="K111" i="13" s="1"/>
  <c r="G112" i="13"/>
  <c r="K112" i="13" s="1"/>
  <c r="G113" i="13"/>
  <c r="K113" i="13" s="1"/>
  <c r="G114" i="13"/>
  <c r="K114" i="13" s="1"/>
  <c r="G115" i="13"/>
  <c r="K115" i="13" s="1"/>
  <c r="G116" i="13"/>
  <c r="K116" i="13" s="1"/>
  <c r="G117" i="13"/>
  <c r="K117" i="13" s="1"/>
  <c r="G118" i="13"/>
  <c r="K118" i="13" s="1"/>
  <c r="G119" i="13"/>
  <c r="K119" i="13" s="1"/>
  <c r="G120" i="13"/>
  <c r="K120" i="13" s="1"/>
  <c r="G122" i="13"/>
  <c r="K122" i="13" s="1"/>
  <c r="G123" i="13"/>
  <c r="K123" i="13" s="1"/>
  <c r="G124" i="13"/>
  <c r="K124" i="13" s="1"/>
  <c r="G125" i="13"/>
  <c r="K125" i="13" s="1"/>
  <c r="G126" i="13"/>
  <c r="K126" i="13" s="1"/>
  <c r="G127" i="13"/>
  <c r="K127" i="13" s="1"/>
  <c r="G128" i="13"/>
  <c r="K128" i="13" s="1"/>
  <c r="G129" i="13"/>
  <c r="K129" i="13" s="1"/>
  <c r="G130" i="13"/>
  <c r="K130" i="13" s="1"/>
  <c r="G131" i="13"/>
  <c r="K131" i="13" s="1"/>
  <c r="G132" i="13"/>
  <c r="K132" i="13" s="1"/>
  <c r="G133" i="13"/>
  <c r="K133" i="13" s="1"/>
  <c r="G134" i="13"/>
  <c r="K134" i="13" s="1"/>
  <c r="G135" i="13"/>
  <c r="K135" i="13" s="1"/>
  <c r="G136" i="13"/>
  <c r="K136" i="13" s="1"/>
  <c r="G137" i="13"/>
  <c r="K137" i="13" s="1"/>
  <c r="G138" i="13"/>
  <c r="K138" i="13" s="1"/>
  <c r="G139" i="13"/>
  <c r="K139" i="13" s="1"/>
  <c r="G140" i="13"/>
  <c r="K140" i="13" s="1"/>
  <c r="G5" i="13"/>
  <c r="K5" i="13" s="1"/>
  <c r="K6" i="13" l="1"/>
  <c r="G210" i="13"/>
  <c r="G213" i="13" s="1"/>
  <c r="L212" i="13" l="1"/>
  <c r="J6" i="13" l="1"/>
  <c r="J7" i="13"/>
  <c r="J8" i="13"/>
  <c r="J9" i="13"/>
  <c r="J10" i="13"/>
  <c r="J11" i="13"/>
  <c r="J12" i="13"/>
  <c r="J13" i="13"/>
  <c r="J14" i="13"/>
  <c r="J15" i="13"/>
  <c r="J16" i="13"/>
  <c r="J17" i="13"/>
  <c r="J18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L97" i="13" s="1"/>
  <c r="J98" i="13"/>
  <c r="L98" i="13" s="1"/>
  <c r="J99" i="13"/>
  <c r="L99" i="13" s="1"/>
  <c r="J100" i="13"/>
  <c r="L100" i="13" s="1"/>
  <c r="J101" i="13"/>
  <c r="L101" i="13" s="1"/>
  <c r="J102" i="13"/>
  <c r="L102" i="13" s="1"/>
  <c r="J103" i="13"/>
  <c r="L103" i="13" s="1"/>
  <c r="J104" i="13"/>
  <c r="L104" i="13" s="1"/>
  <c r="J105" i="13"/>
  <c r="L105" i="13" s="1"/>
  <c r="J106" i="13"/>
  <c r="L106" i="13" s="1"/>
  <c r="J107" i="13"/>
  <c r="L107" i="13" s="1"/>
  <c r="J108" i="13"/>
  <c r="L108" i="13" s="1"/>
  <c r="J109" i="13"/>
  <c r="L109" i="13" s="1"/>
  <c r="J110" i="13"/>
  <c r="L110" i="13" s="1"/>
  <c r="J111" i="13"/>
  <c r="L111" i="13" s="1"/>
  <c r="J112" i="13"/>
  <c r="L112" i="13" s="1"/>
  <c r="J113" i="13"/>
  <c r="L113" i="13" s="1"/>
  <c r="J114" i="13"/>
  <c r="L114" i="13" s="1"/>
  <c r="J115" i="13"/>
  <c r="L115" i="13" s="1"/>
  <c r="J116" i="13"/>
  <c r="L116" i="13" s="1"/>
  <c r="J117" i="13"/>
  <c r="L117" i="13" s="1"/>
  <c r="J118" i="13"/>
  <c r="L118" i="13" s="1"/>
  <c r="J119" i="13"/>
  <c r="L119" i="13" s="1"/>
  <c r="J120" i="13"/>
  <c r="L120" i="13" s="1"/>
  <c r="J122" i="13"/>
  <c r="L122" i="13" s="1"/>
  <c r="J123" i="13"/>
  <c r="L123" i="13" s="1"/>
  <c r="J124" i="13"/>
  <c r="L124" i="13" s="1"/>
  <c r="J125" i="13"/>
  <c r="L125" i="13" s="1"/>
  <c r="J126" i="13"/>
  <c r="L126" i="13" s="1"/>
  <c r="J127" i="13"/>
  <c r="L127" i="13" s="1"/>
  <c r="J128" i="13"/>
  <c r="L128" i="13" s="1"/>
  <c r="J129" i="13"/>
  <c r="L129" i="13" s="1"/>
  <c r="J130" i="13"/>
  <c r="L130" i="13" s="1"/>
  <c r="J131" i="13"/>
  <c r="L131" i="13" s="1"/>
  <c r="J132" i="13"/>
  <c r="L132" i="13" s="1"/>
  <c r="J133" i="13"/>
  <c r="L133" i="13" s="1"/>
  <c r="J134" i="13"/>
  <c r="L134" i="13" s="1"/>
  <c r="J135" i="13"/>
  <c r="L135" i="13" s="1"/>
  <c r="J136" i="13"/>
  <c r="L136" i="13" s="1"/>
  <c r="J137" i="13"/>
  <c r="L137" i="13" s="1"/>
  <c r="J138" i="13"/>
  <c r="L138" i="13" s="1"/>
  <c r="J139" i="13"/>
  <c r="L139" i="13" s="1"/>
  <c r="J140" i="13"/>
  <c r="L140" i="13" s="1"/>
  <c r="J5" i="13"/>
  <c r="M99" i="13" l="1"/>
  <c r="M122" i="13"/>
  <c r="L18" i="13"/>
  <c r="E210" i="13"/>
  <c r="H210" i="13"/>
  <c r="E211" i="13"/>
  <c r="H211" i="13"/>
  <c r="H213" i="13" l="1"/>
  <c r="E212" i="13"/>
  <c r="E213" i="13" s="1"/>
  <c r="L147" i="13" l="1"/>
  <c r="L148" i="13"/>
  <c r="L142" i="13"/>
  <c r="I211" i="13"/>
  <c r="K211" i="13"/>
  <c r="L144" i="13" l="1"/>
  <c r="L143" i="13"/>
  <c r="L141" i="13"/>
  <c r="L145" i="13"/>
  <c r="L146" i="13"/>
  <c r="J211" i="13"/>
  <c r="L211" i="13" l="1"/>
  <c r="L17" i="13" l="1"/>
  <c r="L32" i="13"/>
  <c r="L77" i="13"/>
  <c r="L57" i="13"/>
  <c r="L55" i="13"/>
  <c r="L80" i="13"/>
  <c r="L75" i="13"/>
  <c r="L23" i="13"/>
  <c r="L41" i="13"/>
  <c r="L68" i="13"/>
  <c r="L15" i="13"/>
  <c r="L22" i="13"/>
  <c r="L40" i="13"/>
  <c r="L96" i="13"/>
  <c r="L12" i="13"/>
  <c r="L89" i="13"/>
  <c r="L44" i="13"/>
  <c r="L58" i="13"/>
  <c r="L78" i="13"/>
  <c r="L36" i="13"/>
  <c r="L92" i="13"/>
  <c r="L35" i="13"/>
  <c r="I210" i="13"/>
  <c r="I213" i="13" s="1"/>
  <c r="K210" i="13"/>
  <c r="K213" i="13" s="1"/>
  <c r="L47" i="13" l="1"/>
  <c r="L10" i="13"/>
  <c r="L46" i="13"/>
  <c r="L73" i="13"/>
  <c r="L88" i="13"/>
  <c r="L61" i="13"/>
  <c r="L48" i="13"/>
  <c r="L74" i="13"/>
  <c r="L14" i="13"/>
  <c r="L72" i="13"/>
  <c r="L86" i="13"/>
  <c r="L56" i="13"/>
  <c r="L33" i="13"/>
  <c r="L69" i="13"/>
  <c r="L81" i="13"/>
  <c r="L53" i="13"/>
  <c r="L45" i="13"/>
  <c r="L82" i="13"/>
  <c r="L67" i="13"/>
  <c r="L9" i="13"/>
  <c r="L34" i="13"/>
  <c r="L79" i="13"/>
  <c r="L5" i="13"/>
  <c r="L13" i="13"/>
  <c r="L83" i="13"/>
  <c r="L71" i="13"/>
  <c r="L91" i="13"/>
  <c r="L65" i="13"/>
  <c r="L52" i="13"/>
  <c r="L43" i="13"/>
  <c r="L38" i="13"/>
  <c r="L37" i="13"/>
  <c r="L31" i="13"/>
  <c r="L66" i="13"/>
  <c r="L87" i="13"/>
  <c r="L94" i="13"/>
  <c r="L64" i="13"/>
  <c r="L51" i="13"/>
  <c r="L11" i="13"/>
  <c r="L16" i="13"/>
  <c r="L76" i="13"/>
  <c r="L25" i="13"/>
  <c r="L39" i="13"/>
  <c r="L30" i="13"/>
  <c r="L95" i="13"/>
  <c r="L63" i="13"/>
  <c r="L50" i="13"/>
  <c r="L27" i="13"/>
  <c r="L6" i="13"/>
  <c r="L28" i="13"/>
  <c r="L29" i="13"/>
  <c r="L70" i="13"/>
  <c r="L90" i="13"/>
  <c r="L54" i="13"/>
  <c r="L8" i="13"/>
  <c r="L42" i="13"/>
  <c r="L84" i="13"/>
  <c r="L62" i="13"/>
  <c r="L49" i="13"/>
  <c r="L93" i="13"/>
  <c r="L26" i="13"/>
  <c r="L7" i="13"/>
  <c r="L24" i="13"/>
  <c r="L21" i="13"/>
  <c r="L59" i="13"/>
  <c r="L60" i="13"/>
  <c r="L20" i="13"/>
  <c r="J210" i="13"/>
  <c r="J213" i="13" s="1"/>
  <c r="M44" i="13" l="1"/>
  <c r="M31" i="13"/>
  <c r="M84" i="13"/>
  <c r="M20" i="13"/>
  <c r="M5" i="13"/>
  <c r="M60" i="13"/>
  <c r="L210" i="13"/>
  <c r="L213" i="13" s="1"/>
  <c r="M210" i="13" l="1"/>
  <c r="M213" i="13" s="1"/>
  <c r="Q43" i="13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5" i="8"/>
  <c r="D139" i="6"/>
  <c r="E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<sst xmlns="http://schemas.openxmlformats.org/spreadsheetml/2006/main" count="699" uniqueCount="258">
  <si>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</si>
  <si>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</si>
  <si>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</si>
  <si>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</si>
  <si>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</si>
  <si>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</si>
  <si>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</si>
  <si>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</si>
  <si>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</si>
  <si>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</si>
  <si>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</si>
  <si>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</si>
  <si>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</si>
  <si>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</si>
  <si>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</si>
  <si>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</si>
  <si>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</si>
  <si>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</si>
  <si>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</si>
  <si>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</si>
  <si>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</si>
  <si>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</si>
  <si>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</si>
  <si>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</si>
  <si>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</si>
  <si>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</si>
  <si>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</si>
  <si>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</si>
  <si>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</si>
  <si>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</si>
  <si>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</si>
  <si>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</si>
  <si>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</si>
  <si>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</si>
  <si>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</si>
  <si>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</si>
  <si>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</si>
  <si>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</si>
  <si>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</si>
  <si>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</si>
  <si>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</si>
  <si>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</si>
  <si>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</si>
  <si>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</si>
  <si>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</si>
  <si>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</si>
  <si>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</si>
  <si>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</si>
  <si>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</si>
  <si>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</si>
  <si>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</si>
  <si>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</si>
  <si>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</si>
  <si>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</si>
  <si>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</si>
  <si>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</si>
  <si>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</si>
  <si>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</si>
  <si>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</si>
  <si>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</si>
  <si>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</si>
  <si>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</si>
  <si>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</si>
  <si>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</si>
  <si>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</si>
  <si>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</si>
  <si>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</si>
  <si>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</si>
  <si>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</si>
  <si>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</si>
  <si>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</si>
  <si>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</si>
  <si>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</si>
  <si>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</si>
  <si>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</si>
  <si>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</si>
  <si>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</si>
  <si>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</si>
  <si>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</si>
  <si>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</si>
  <si>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</si>
  <si>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</si>
  <si>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</si>
  <si>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</si>
  <si>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</si>
  <si>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</si>
  <si>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</si>
  <si>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</si>
  <si>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</si>
  <si>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</si>
  <si>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</si>
  <si>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</si>
  <si>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</si>
  <si>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</si>
  <si>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</si>
  <si>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</si>
  <si>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</si>
  <si>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</si>
  <si>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</si>
  <si>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</si>
  <si>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</si>
  <si>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</si>
  <si>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</si>
  <si>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</si>
  <si>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</si>
  <si>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</si>
  <si>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</si>
  <si>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</si>
  <si>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</si>
  <si>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</si>
  <si>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</si>
  <si>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</si>
  <si>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</si>
  <si>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</si>
  <si>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</si>
  <si>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</si>
  <si>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</si>
  <si>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</si>
  <si>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</si>
  <si>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</si>
  <si>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</si>
  <si>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</si>
  <si>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</si>
  <si>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</si>
  <si>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</si>
  <si>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</si>
  <si>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</si>
  <si>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</si>
  <si>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</si>
  <si>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</si>
  <si>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</si>
  <si>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</si>
  <si>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</si>
  <si>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</si>
  <si>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</si>
  <si>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</si>
  <si>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</si>
  <si>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</si>
  <si>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</si>
  <si>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</si>
  <si>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</si>
  <si>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</si>
  <si>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</si>
  <si>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</si>
  <si>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</si>
  <si>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</si>
  <si>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</si>
  <si>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</si>
  <si>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</si>
  <si>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</si>
  <si>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</si>
  <si>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</si>
  <si>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</si>
  <si>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</si>
  <si>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</si>
  <si>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</si>
  <si>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</si>
  <si>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</si>
  <si>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</si>
  <si>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</si>
  <si>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</si>
  <si>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</si>
  <si>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</si>
  <si>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</si>
  <si>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</si>
  <si>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</si>
  <si>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</si>
  <si>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</si>
  <si>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</si>
  <si>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</si>
  <si>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</si>
  <si>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</si>
  <si>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</si>
  <si>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</si>
  <si>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</si>
  <si>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</si>
  <si>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</si>
  <si>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</si>
  <si>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</si>
  <si>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</si>
  <si>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</si>
  <si>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</si>
  <si>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</si>
  <si>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</si>
  <si>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</si>
  <si>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</si>
  <si>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</si>
  <si>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</si>
  <si>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</si>
  <si>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</si>
  <si>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</si>
  <si>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</si>
  <si>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</si>
  <si>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</si>
  <si>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</si>
  <si>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</si>
  <si>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</si>
  <si>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</si>
  <si>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</si>
  <si>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</si>
  <si>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</si>
  <si>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</si>
  <si>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</si>
  <si>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</si>
  <si>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</si>
  <si>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</si>
  <si>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</si>
  <si>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</si>
  <si>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</si>
  <si>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</si>
  <si>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</si>
  <si>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</si>
  <si>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</si>
  <si>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</si>
  <si>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</si>
  <si>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</si>
  <si>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</si>
  <si>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</si>
  <si>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</si>
  <si>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</si>
  <si>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</si>
  <si>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</si>
  <si>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d</t>
  </si>
  <si>
    <t>Obec Ivanka pri Dunaji</t>
  </si>
  <si>
    <t>Cirkevný zbor Evanjelickej cirkvi augsburského vyznania na Slovensku Svätý Jur</t>
  </si>
  <si>
    <t>Cirkevný zbor Evanjelickej cirkvi augsburského vyznania na Slovensku Bratislava - Petržalka</t>
  </si>
  <si>
    <t>Rímskokatolícka cirkev Farnosť Soblahov</t>
  </si>
  <si>
    <t>Reformovaná kresťanská cirkev na Slovensku – Cirkevný zbor Komárno</t>
  </si>
  <si>
    <t>Reformovaná kresťanská cirkev na Slovensku Cirkevný zbor Vlčany</t>
  </si>
  <si>
    <t>Reformovaná kresťanská cirkev na Slovensku Cirkevný zbor Pribeta</t>
  </si>
  <si>
    <t>Reformovaná kresťanská cirkev na Slovensku Cirkevný zbor Chotín</t>
  </si>
  <si>
    <t>Cirkevný zbor ECAV na Slovensku Žilina</t>
  </si>
  <si>
    <t>Liptovsko-oravský seniorát Evanjelickej cirkvi a. v. na Slovensku</t>
  </si>
  <si>
    <t>Cirkevný zbor ECAV na Slovensku Liptovský Hrádok</t>
  </si>
  <si>
    <t>Kongregácia sestier služobníc Nepoškvrnenej Panny Márie</t>
  </si>
  <si>
    <t>Cirkevný zbor Evanjelickej cirkvi augsburského vyznania na Slovensku Košice - Terasa</t>
  </si>
  <si>
    <t>Cirkevný zbor Evanjelickej cirkvi a. v. na Slovensku Spišská Nová Ves</t>
  </si>
  <si>
    <t>Košický seniorát Evanjelickej cirkvi augsburského vyznania na Slovensku</t>
  </si>
  <si>
    <t>Reformovaná kresťanská cirkev na Slovensku, Maďarský cirkevný zbor Košice</t>
  </si>
  <si>
    <t>Reformovaná kresťanská cirkev na Slovensku Cirkevný zbor Kráľovský Chlmec</t>
  </si>
  <si>
    <t>Reformovaná kresťanská cirkev na Slovensku, Cirkevný zbor Veľké Kapušany</t>
  </si>
  <si>
    <t>Obec Moravské Lieskové</t>
  </si>
  <si>
    <t>3=1+2</t>
  </si>
  <si>
    <t>Mesto Banská Štiavnica</t>
  </si>
  <si>
    <t>Žiaci           
k 15.9.2025</t>
  </si>
  <si>
    <t>Deti k 15.9.2025</t>
  </si>
  <si>
    <t>SPOLU RÚŠS   V_1</t>
  </si>
  <si>
    <t>Obec Petrovany</t>
  </si>
  <si>
    <t>Obec Budimír</t>
  </si>
  <si>
    <t>Kongregácia Dcér Božej Lásky na Slovensku</t>
  </si>
  <si>
    <t>Mesto Nováky- zrušený k 1.1.2026</t>
  </si>
  <si>
    <t>Príloha č.1</t>
  </si>
  <si>
    <t>Rozpis rozpočtu na rok 2026 SPOLU</t>
  </si>
  <si>
    <t>ŠKOLSKÉ  ÚRADY 2026 - rozpis rozpočtu pre školské úrady k 1.1.2026 - verzia V_1</t>
  </si>
  <si>
    <t>5=4*1269,50*12</t>
  </si>
  <si>
    <t>6=5*0,3595</t>
  </si>
  <si>
    <t>7=3*0,5</t>
  </si>
  <si>
    <t>8=5+6+7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</si>
</sst>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07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ill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ill="1" applyBorder="1" applyAlignment="1">
      <alignment wrapText="1"/>
    </xf>
    <xf numFmtId="3" fontId="0" fillId="5" borderId="40" xfId="0" applyNumberForma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/>
    <xf numFmtId="3" fontId="2" fillId="2" borderId="47" xfId="0" applyNumberFormat="1" applyFont="1" applyFill="1" applyBorder="1"/>
    <xf numFmtId="0" fontId="0" fillId="0" borderId="2" xfId="0" applyBorder="1" applyAlignment="1">
      <alignment horizontal="center"/>
    </xf>
    <xf numFmtId="3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3" fontId="2" fillId="2" borderId="48" xfId="0" applyNumberFormat="1" applyFont="1" applyFill="1" applyBorder="1"/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/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left" indent="2"/>
    </xf>
    <xf numFmtId="0" fontId="0" fillId="0" borderId="13" xfId="0" applyBorder="1" applyAlignment="1">
      <alignment horizontal="left" indent="2"/>
    </xf>
    <xf numFmtId="0" fontId="2" fillId="2" borderId="44" xfId="0" applyFon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45" xfId="0" applyNumberFormat="1" applyFill="1" applyBorder="1" applyAlignment="1">
      <alignment horizontal="center" vertical="center" wrapText="1"/>
    </xf>
    <xf numFmtId="164" fontId="0" fillId="5" borderId="17" xfId="0" applyNumberFormat="1" applyFill="1" applyBorder="1" applyAlignment="1">
      <alignment horizontal="center" vertical="center" wrapText="1"/>
    </xf>
    <xf numFmtId="164" fontId="0" fillId="5" borderId="41" xfId="0" applyNumberForma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49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horizontal="left" indent="2"/>
    </xf>
    <xf numFmtId="164" fontId="0" fillId="5" borderId="43" xfId="0" applyNumberFormat="1" applyFill="1" applyBorder="1" applyAlignment="1">
      <alignment horizontal="center" vertical="center" wrapText="1"/>
    </xf>
    <xf numFmtId="3" fontId="0" fillId="0" borderId="39" xfId="0" applyNumberFormat="1" applyBorder="1"/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49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1" xfId="0" applyNumberFormat="1" applyFont="1" applyFill="1" applyBorder="1"/>
    <xf numFmtId="3" fontId="2" fillId="2" borderId="45" xfId="0" applyNumberFormat="1" applyFont="1" applyFill="1" applyBorder="1"/>
    <xf numFmtId="3" fontId="2" fillId="2" borderId="43" xfId="0" applyNumberFormat="1" applyFont="1" applyFill="1" applyBorder="1"/>
    <xf numFmtId="3" fontId="0" fillId="0" borderId="29" xfId="0" applyNumberFormat="1" applyBorder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3" fontId="0" fillId="0" borderId="18" xfId="0" applyNumberFormat="1" applyBorder="1" applyAlignment="1">
      <alignment horizontal="center" wrapText="1"/>
    </xf>
    <xf numFmtId="3" fontId="0" fillId="0" borderId="36" xfId="0" applyNumberFormat="1" applyBorder="1" applyAlignment="1">
      <alignment horizontal="center" wrapText="1"/>
    </xf>
    <xf numFmtId="3" fontId="0" fillId="7" borderId="19" xfId="0" applyNumberFormat="1" applyFill="1" applyBorder="1" applyAlignment="1">
      <alignment horizontal="right" vertical="center" wrapText="1"/>
    </xf>
    <xf numFmtId="3" fontId="0" fillId="7" borderId="18" xfId="0" applyNumberFormat="1" applyFill="1" applyBorder="1" applyAlignment="1">
      <alignment horizontal="right" vertical="center" wrapText="1"/>
    </xf>
    <xf numFmtId="3" fontId="0" fillId="7" borderId="18" xfId="0" applyNumberFormat="1" applyFill="1" applyBorder="1" applyAlignment="1">
      <alignment horizontal="right" wrapText="1"/>
    </xf>
    <xf numFmtId="3" fontId="0" fillId="7" borderId="35" xfId="0" applyNumberFormat="1" applyFill="1" applyBorder="1" applyAlignment="1">
      <alignment horizontal="right" wrapText="1"/>
    </xf>
    <xf numFmtId="3" fontId="0" fillId="7" borderId="19" xfId="0" applyNumberFormat="1" applyFill="1" applyBorder="1" applyAlignment="1">
      <alignment horizontal="right" wrapText="1"/>
    </xf>
    <xf numFmtId="3" fontId="0" fillId="7" borderId="16" xfId="0" applyNumberFormat="1" applyFill="1" applyBorder="1" applyAlignment="1">
      <alignment horizontal="right" wrapText="1"/>
    </xf>
    <xf numFmtId="3" fontId="0" fillId="7" borderId="36" xfId="0" applyNumberFormat="1" applyFill="1" applyBorder="1" applyAlignment="1">
      <alignment horizontal="right" wrapText="1"/>
    </xf>
    <xf numFmtId="3" fontId="0" fillId="7" borderId="18" xfId="0" applyNumberFormat="1" applyFill="1" applyBorder="1" applyAlignment="1">
      <alignment horizontal="right"/>
    </xf>
    <xf numFmtId="3" fontId="0" fillId="7" borderId="18" xfId="0" applyNumberFormat="1" applyFill="1" applyBorder="1"/>
    <xf numFmtId="3" fontId="0" fillId="7" borderId="35" xfId="0" applyNumberFormat="1" applyFill="1" applyBorder="1"/>
    <xf numFmtId="3" fontId="0" fillId="7" borderId="19" xfId="0" applyNumberFormat="1" applyFill="1" applyBorder="1"/>
    <xf numFmtId="3" fontId="0" fillId="7" borderId="36" xfId="0" applyNumberFormat="1" applyFill="1" applyBorder="1"/>
    <xf numFmtId="3" fontId="0" fillId="0" borderId="51" xfId="0" applyNumberFormat="1" applyBorder="1"/>
    <xf numFmtId="0" fontId="1" fillId="0" borderId="0" xfId="0" applyFont="1" applyAlignment="1">
      <alignment horizontal="center"/>
    </xf>
    <xf numFmtId="0" fontId="8" fillId="4" borderId="11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3" fontId="9" fillId="4" borderId="49" xfId="0" applyNumberFormat="1" applyFont="1" applyFill="1" applyBorder="1" applyAlignment="1">
      <alignment vertical="center"/>
    </xf>
    <xf numFmtId="3" fontId="9" fillId="9" borderId="49" xfId="0" applyNumberFormat="1" applyFont="1" applyFill="1" applyBorder="1" applyAlignment="1">
      <alignment vertical="center"/>
    </xf>
    <xf numFmtId="3" fontId="9" fillId="2" borderId="49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5" borderId="4" xfId="0" applyFont="1" applyFill="1" applyBorder="1"/>
    <xf numFmtId="0" fontId="8" fillId="5" borderId="4" xfId="0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5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9" fillId="0" borderId="2" xfId="0" applyNumberFormat="1" applyFont="1" applyBorder="1" applyAlignment="1">
      <alignment horizontal="right" vertical="center"/>
    </xf>
    <xf numFmtId="3" fontId="9" fillId="4" borderId="16" xfId="0" applyNumberFormat="1" applyFont="1" applyFill="1" applyBorder="1" applyAlignment="1">
      <alignment horizontal="right" vertical="center"/>
    </xf>
    <xf numFmtId="0" fontId="9" fillId="6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3" fontId="8" fillId="0" borderId="0" xfId="0" applyNumberFormat="1" applyFont="1"/>
    <xf numFmtId="3" fontId="9" fillId="0" borderId="9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Alignment="1">
      <alignment horizontal="center" vertical="center" wrapText="1"/>
    </xf>
    <xf numFmtId="2" fontId="9" fillId="0" borderId="0" xfId="0" applyNumberFormat="1" applyFont="1" applyAlignment="1">
      <alignment horizontal="right" wrapText="1"/>
    </xf>
    <xf numFmtId="2" fontId="9" fillId="0" borderId="0" xfId="0" applyNumberFormat="1" applyFont="1"/>
    <xf numFmtId="2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Alignment="1">
      <alignment vertical="center"/>
    </xf>
    <xf numFmtId="2" fontId="8" fillId="0" borderId="0" xfId="0" applyNumberFormat="1" applyFont="1"/>
    <xf numFmtId="3" fontId="8" fillId="0" borderId="50" xfId="0" applyNumberFormat="1" applyFont="1" applyBorder="1"/>
    <xf numFmtId="2" fontId="9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8" fillId="0" borderId="22" xfId="0" applyFont="1" applyBorder="1" applyAlignment="1">
      <alignment horizontal="left" vertical="center"/>
    </xf>
    <xf numFmtId="0" fontId="8" fillId="0" borderId="9" xfId="0" applyFont="1" applyBorder="1" applyAlignment="1">
      <alignment horizontal="center"/>
    </xf>
    <xf numFmtId="0" fontId="8" fillId="5" borderId="9" xfId="0" applyFont="1" applyFill="1" applyBorder="1"/>
    <xf numFmtId="3" fontId="8" fillId="0" borderId="9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50" xfId="0" applyFont="1" applyBorder="1" applyAlignment="1">
      <alignment horizontal="center"/>
    </xf>
    <xf numFmtId="0" fontId="8" fillId="5" borderId="50" xfId="0" applyFont="1" applyFill="1" applyBorder="1"/>
    <xf numFmtId="3" fontId="8" fillId="0" borderId="50" xfId="0" applyNumberFormat="1" applyFont="1" applyBorder="1" applyAlignment="1">
      <alignment horizontal="right" wrapText="1"/>
    </xf>
    <xf numFmtId="3" fontId="9" fillId="0" borderId="50" xfId="0" applyNumberFormat="1" applyFont="1" applyBorder="1" applyAlignment="1">
      <alignment horizontal="right" wrapText="1"/>
    </xf>
    <xf numFmtId="0" fontId="8" fillId="0" borderId="22" xfId="0" applyFont="1" applyBorder="1" applyAlignment="1">
      <alignment horizontal="center"/>
    </xf>
    <xf numFmtId="0" fontId="8" fillId="0" borderId="22" xfId="0" applyFont="1" applyBorder="1"/>
    <xf numFmtId="3" fontId="8" fillId="0" borderId="22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50" xfId="0" applyFont="1" applyBorder="1"/>
    <xf numFmtId="0" fontId="8" fillId="5" borderId="22" xfId="0" applyFont="1" applyFill="1" applyBorder="1"/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8" fillId="5" borderId="50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right" vertical="center" wrapText="1"/>
    </xf>
    <xf numFmtId="0" fontId="8" fillId="5" borderId="22" xfId="0" applyFont="1" applyFill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right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wrapText="1"/>
    </xf>
    <xf numFmtId="0" fontId="8" fillId="5" borderId="2" xfId="0" applyFont="1" applyFill="1" applyBorder="1"/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/>
    <xf numFmtId="0" fontId="8" fillId="0" borderId="9" xfId="0" applyFont="1" applyBorder="1" applyAlignment="1">
      <alignment vertical="center"/>
    </xf>
    <xf numFmtId="0" fontId="8" fillId="0" borderId="22" xfId="0" applyFont="1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0" fillId="0" borderId="17" xfId="0" applyBorder="1"/>
    <xf numFmtId="3" fontId="8" fillId="0" borderId="12" xfId="0" applyNumberFormat="1" applyFont="1" applyBorder="1"/>
    <xf numFmtId="0" fontId="8" fillId="0" borderId="51" xfId="0" applyFont="1" applyBorder="1" applyAlignment="1">
      <alignment horizontal="center"/>
    </xf>
    <xf numFmtId="3" fontId="8" fillId="0" borderId="4" xfId="0" applyNumberFormat="1" applyFont="1" applyBorder="1"/>
    <xf numFmtId="3" fontId="8" fillId="0" borderId="51" xfId="0" applyNumberFormat="1" applyFont="1" applyBorder="1"/>
    <xf numFmtId="3" fontId="8" fillId="0" borderId="22" xfId="0" applyNumberFormat="1" applyFont="1" applyBorder="1"/>
    <xf numFmtId="3" fontId="8" fillId="0" borderId="2" xfId="0" applyNumberFormat="1" applyFont="1" applyBorder="1"/>
    <xf numFmtId="3" fontId="8" fillId="5" borderId="4" xfId="0" applyNumberFormat="1" applyFont="1" applyFill="1" applyBorder="1"/>
    <xf numFmtId="3" fontId="8" fillId="0" borderId="9" xfId="0" applyNumberFormat="1" applyFont="1" applyBorder="1"/>
    <xf numFmtId="3" fontId="8" fillId="5" borderId="50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22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/>
    </xf>
    <xf numFmtId="3" fontId="8" fillId="5" borderId="4" xfId="0" applyNumberFormat="1" applyFont="1" applyFill="1" applyBorder="1" applyAlignment="1">
      <alignment vertical="center"/>
    </xf>
    <xf numFmtId="3" fontId="8" fillId="5" borderId="22" xfId="0" applyNumberFormat="1" applyFont="1" applyFill="1" applyBorder="1" applyAlignment="1">
      <alignment vertical="center"/>
    </xf>
    <xf numFmtId="3" fontId="8" fillId="5" borderId="50" xfId="0" applyNumberFormat="1" applyFont="1" applyFill="1" applyBorder="1" applyAlignment="1">
      <alignment vertical="center"/>
    </xf>
    <xf numFmtId="3" fontId="8" fillId="5" borderId="2" xfId="0" applyNumberFormat="1" applyFont="1" applyFill="1" applyBorder="1" applyAlignment="1">
      <alignment vertical="center"/>
    </xf>
    <xf numFmtId="3" fontId="8" fillId="0" borderId="33" xfId="0" applyNumberFormat="1" applyFont="1" applyBorder="1"/>
    <xf numFmtId="3" fontId="8" fillId="0" borderId="5" xfId="0" applyNumberFormat="1" applyFont="1" applyBorder="1"/>
    <xf numFmtId="3" fontId="8" fillId="0" borderId="23" xfId="0" applyNumberFormat="1" applyFont="1" applyBorder="1"/>
    <xf numFmtId="3" fontId="8" fillId="0" borderId="3" xfId="0" applyNumberFormat="1" applyFont="1" applyBorder="1"/>
    <xf numFmtId="3" fontId="8" fillId="5" borderId="2" xfId="0" applyNumberFormat="1" applyFont="1" applyFill="1" applyBorder="1"/>
    <xf numFmtId="3" fontId="9" fillId="0" borderId="2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9" fillId="5" borderId="50" xfId="0" applyNumberFormat="1" applyFont="1" applyFill="1" applyBorder="1" applyAlignment="1">
      <alignment horizontal="right"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9" fillId="5" borderId="2" xfId="0" applyNumberFormat="1" applyFont="1" applyFill="1" applyBorder="1" applyAlignment="1">
      <alignment horizontal="right" vertical="center" wrapText="1"/>
    </xf>
    <xf numFmtId="3" fontId="8" fillId="5" borderId="9" xfId="0" applyNumberFormat="1" applyFont="1" applyFill="1" applyBorder="1"/>
    <xf numFmtId="0" fontId="9" fillId="5" borderId="1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0" fontId="8" fillId="5" borderId="10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3" fontId="9" fillId="5" borderId="9" xfId="0" applyNumberFormat="1" applyFont="1" applyFill="1" applyBorder="1" applyAlignment="1">
      <alignment horizontal="right" vertical="center" wrapText="1"/>
    </xf>
    <xf numFmtId="3" fontId="8" fillId="5" borderId="9" xfId="0" applyNumberFormat="1" applyFont="1" applyFill="1" applyBorder="1" applyAlignment="1">
      <alignment vertical="center"/>
    </xf>
    <xf numFmtId="0" fontId="9" fillId="6" borderId="29" xfId="0" applyFont="1" applyFill="1" applyBorder="1" applyAlignment="1">
      <alignment horizontal="center" vertical="center" wrapText="1"/>
    </xf>
    <xf numFmtId="3" fontId="9" fillId="0" borderId="30" xfId="0" applyNumberFormat="1" applyFont="1" applyBorder="1" applyAlignment="1">
      <alignment horizontal="center" vertical="center" wrapText="1"/>
    </xf>
    <xf numFmtId="3" fontId="9" fillId="0" borderId="46" xfId="0" applyNumberFormat="1" applyFont="1" applyBorder="1" applyAlignment="1">
      <alignment horizontal="center" vertical="center" wrapText="1"/>
    </xf>
    <xf numFmtId="3" fontId="9" fillId="0" borderId="47" xfId="0" applyNumberFormat="1" applyFont="1" applyBorder="1" applyAlignment="1">
      <alignment horizontal="center" vertical="center" wrapText="1"/>
    </xf>
    <xf numFmtId="0" fontId="9" fillId="6" borderId="6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53" xfId="0" applyFont="1" applyFill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0" fontId="8" fillId="5" borderId="51" xfId="0" applyFont="1" applyFill="1" applyBorder="1"/>
    <xf numFmtId="3" fontId="8" fillId="5" borderId="50" xfId="0" applyNumberFormat="1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center" vertical="center"/>
    </xf>
    <xf numFmtId="3" fontId="12" fillId="5" borderId="4" xfId="0" applyNumberFormat="1" applyFont="1" applyFill="1" applyBorder="1" applyAlignment="1">
      <alignment horizontal="center" vertical="center"/>
    </xf>
    <xf numFmtId="3" fontId="8" fillId="5" borderId="22" xfId="0" applyNumberFormat="1" applyFont="1" applyFill="1" applyBorder="1" applyAlignment="1">
      <alignment horizontal="center" vertical="center"/>
    </xf>
    <xf numFmtId="3" fontId="13" fillId="5" borderId="4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9" fillId="6" borderId="14" xfId="0" applyFont="1" applyFill="1" applyBorder="1" applyAlignment="1">
      <alignment horizontal="center" vertical="center" wrapText="1"/>
    </xf>
    <xf numFmtId="3" fontId="8" fillId="0" borderId="25" xfId="0" applyNumberFormat="1" applyFont="1" applyBorder="1"/>
    <xf numFmtId="3" fontId="8" fillId="5" borderId="51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3" fontId="8" fillId="0" borderId="6" xfId="0" applyNumberFormat="1" applyFont="1" applyBorder="1"/>
    <xf numFmtId="3" fontId="9" fillId="0" borderId="51" xfId="0" applyNumberFormat="1" applyFont="1" applyBorder="1" applyAlignment="1">
      <alignment horizontal="right" wrapText="1"/>
    </xf>
    <xf numFmtId="3" fontId="12" fillId="5" borderId="51" xfId="0" applyNumberFormat="1" applyFont="1" applyFill="1" applyBorder="1" applyAlignment="1">
      <alignment horizontal="center" vertical="center"/>
    </xf>
    <xf numFmtId="3" fontId="8" fillId="0" borderId="51" xfId="0" applyNumberFormat="1" applyFont="1" applyBorder="1" applyAlignment="1">
      <alignment horizontal="right" wrapText="1"/>
    </xf>
    <xf numFmtId="3" fontId="14" fillId="4" borderId="16" xfId="0" applyNumberFormat="1" applyFont="1" applyFill="1" applyBorder="1" applyAlignment="1">
      <alignment vertical="center"/>
    </xf>
    <xf numFmtId="3" fontId="9" fillId="2" borderId="59" xfId="0" applyNumberFormat="1" applyFont="1" applyFill="1" applyBorder="1" applyAlignment="1">
      <alignment vertical="center"/>
    </xf>
    <xf numFmtId="3" fontId="9" fillId="0" borderId="59" xfId="0" applyNumberFormat="1" applyFont="1" applyBorder="1"/>
    <xf numFmtId="0" fontId="9" fillId="0" borderId="6" xfId="0" applyFont="1" applyBorder="1"/>
    <xf numFmtId="0" fontId="9" fillId="0" borderId="0" xfId="0" applyFont="1"/>
    <xf numFmtId="0" fontId="9" fillId="0" borderId="61" xfId="0" applyFont="1" applyBorder="1" applyAlignment="1">
      <alignment horizontal="center" vertical="center"/>
    </xf>
    <xf numFmtId="3" fontId="9" fillId="0" borderId="51" xfId="0" applyNumberFormat="1" applyFont="1" applyBorder="1" applyAlignment="1">
      <alignment horizontal="right" vertical="center"/>
    </xf>
    <xf numFmtId="3" fontId="9" fillId="6" borderId="62" xfId="0" applyNumberFormat="1" applyFont="1" applyFill="1" applyBorder="1" applyAlignment="1">
      <alignment horizontal="right" wrapText="1"/>
    </xf>
    <xf numFmtId="3" fontId="9" fillId="6" borderId="63" xfId="0" applyNumberFormat="1" applyFont="1" applyFill="1" applyBorder="1" applyAlignment="1">
      <alignment horizontal="right" wrapText="1"/>
    </xf>
    <xf numFmtId="3" fontId="9" fillId="6" borderId="64" xfId="0" applyNumberFormat="1" applyFont="1" applyFill="1" applyBorder="1" applyAlignment="1">
      <alignment horizontal="right" wrapText="1"/>
    </xf>
    <xf numFmtId="3" fontId="9" fillId="6" borderId="65" xfId="0" applyNumberFormat="1" applyFont="1" applyFill="1" applyBorder="1" applyAlignment="1">
      <alignment horizontal="right" wrapText="1"/>
    </xf>
    <xf numFmtId="3" fontId="9" fillId="6" borderId="66" xfId="0" applyNumberFormat="1" applyFont="1" applyFill="1" applyBorder="1" applyAlignment="1">
      <alignment horizontal="right" wrapText="1"/>
    </xf>
    <xf numFmtId="3" fontId="9" fillId="6" borderId="67" xfId="0" applyNumberFormat="1" applyFont="1" applyFill="1" applyBorder="1" applyAlignment="1">
      <alignment horizontal="right" wrapText="1"/>
    </xf>
    <xf numFmtId="3" fontId="9" fillId="6" borderId="68" xfId="0" applyNumberFormat="1" applyFont="1" applyFill="1" applyBorder="1" applyAlignment="1">
      <alignment horizontal="right" wrapText="1"/>
    </xf>
    <xf numFmtId="0" fontId="8" fillId="0" borderId="58" xfId="0" applyFont="1" applyBorder="1"/>
    <xf numFmtId="0" fontId="0" fillId="0" borderId="44" xfId="0" applyBorder="1"/>
    <xf numFmtId="0" fontId="0" fillId="0" borderId="44" xfId="0" applyBorder="1" applyAlignment="1">
      <alignment horizontal="center" vertical="center"/>
    </xf>
    <xf numFmtId="3" fontId="9" fillId="0" borderId="44" xfId="0" applyNumberFormat="1" applyFont="1" applyBorder="1" applyAlignment="1">
      <alignment horizontal="center" vertical="center"/>
    </xf>
    <xf numFmtId="3" fontId="9" fillId="0" borderId="59" xfId="0" applyNumberFormat="1" applyFont="1" applyBorder="1" applyAlignment="1">
      <alignment horizontal="center" vertical="center"/>
    </xf>
    <xf numFmtId="0" fontId="9" fillId="6" borderId="11" xfId="0" applyFont="1" applyFill="1" applyBorder="1" applyAlignment="1">
      <alignment vertical="center"/>
    </xf>
    <xf numFmtId="3" fontId="9" fillId="6" borderId="16" xfId="0" applyNumberFormat="1" applyFont="1" applyFill="1" applyBorder="1" applyAlignment="1">
      <alignment vertical="center"/>
    </xf>
    <xf numFmtId="3" fontId="9" fillId="10" borderId="16" xfId="0" applyNumberFormat="1" applyFont="1" applyFill="1" applyBorder="1" applyAlignment="1">
      <alignment vertical="center"/>
    </xf>
    <xf numFmtId="3" fontId="9" fillId="0" borderId="16" xfId="0" applyNumberFormat="1" applyFont="1" applyBorder="1"/>
    <xf numFmtId="3" fontId="14" fillId="2" borderId="16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3" fontId="8" fillId="0" borderId="60" xfId="0" applyNumberFormat="1" applyFont="1" applyBorder="1"/>
    <xf numFmtId="0" fontId="0" fillId="8" borderId="0" xfId="0" applyFill="1"/>
    <xf numFmtId="3" fontId="2" fillId="8" borderId="0" xfId="0" applyNumberFormat="1" applyFont="1" applyFill="1"/>
    <xf numFmtId="3" fontId="2" fillId="8" borderId="0" xfId="0" applyNumberFormat="1" applyFont="1" applyFill="1" applyAlignment="1">
      <alignment horizontal="right"/>
    </xf>
    <xf numFmtId="0" fontId="9" fillId="4" borderId="17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0" fillId="0" borderId="69" xfId="0" applyBorder="1"/>
    <xf numFmtId="0" fontId="0" fillId="0" borderId="52" xfId="0" applyBorder="1"/>
    <xf numFmtId="0" fontId="8" fillId="4" borderId="29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vertical="center"/>
    </xf>
    <xf numFmtId="3" fontId="9" fillId="0" borderId="31" xfId="0" applyNumberFormat="1" applyFont="1" applyBorder="1" applyAlignment="1">
      <alignment horizontal="center" vertical="center" wrapText="1"/>
    </xf>
    <xf numFmtId="3" fontId="9" fillId="0" borderId="59" xfId="0" applyNumberFormat="1" applyFont="1" applyBorder="1" applyAlignment="1">
      <alignment horizontal="center" vertical="center" wrapText="1"/>
    </xf>
    <xf numFmtId="3" fontId="9" fillId="0" borderId="39" xfId="0" applyNumberFormat="1" applyFont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3" fontId="9" fillId="5" borderId="31" xfId="0" applyNumberFormat="1" applyFont="1" applyFill="1" applyBorder="1" applyAlignment="1">
      <alignment horizontal="center" vertical="center" wrapText="1"/>
    </xf>
    <xf numFmtId="3" fontId="9" fillId="5" borderId="3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8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3" fontId="8" fillId="0" borderId="71" xfId="0" applyNumberFormat="1" applyFont="1" applyBorder="1"/>
    <xf numFmtId="0" fontId="8" fillId="5" borderId="15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/>
    </xf>
    <xf numFmtId="3" fontId="8" fillId="5" borderId="51" xfId="0" applyNumberFormat="1" applyFont="1" applyFill="1" applyBorder="1" applyAlignment="1">
      <alignment horizontal="right" vertical="center" wrapText="1"/>
    </xf>
    <xf numFmtId="3" fontId="9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Border="1" applyAlignment="1">
      <alignment horizontal="right" vertical="center" wrapText="1"/>
    </xf>
    <xf numFmtId="0" fontId="8" fillId="0" borderId="51" xfId="0" applyFont="1" applyBorder="1"/>
    <xf numFmtId="3" fontId="9" fillId="0" borderId="59" xfId="0" applyNumberFormat="1" applyFont="1" applyBorder="1" applyAlignment="1">
      <alignment horizontal="center" wrapText="1"/>
    </xf>
    <xf numFmtId="3" fontId="9" fillId="0" borderId="39" xfId="0" applyNumberFormat="1" applyFont="1" applyBorder="1" applyAlignment="1">
      <alignment horizontal="center" wrapText="1"/>
    </xf>
    <xf numFmtId="0" fontId="9" fillId="5" borderId="19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</cellXfs>
  <cellStyles count="2">
    <cellStyle name="Normálna" xfId="0" builtinId="0"/>
    <cellStyle name="normálne_R-2006" xfId="1" xr:uid="{00000000-0005-0000-0000-000001000000}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FFFFCC"/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líková Mária" refreshedDate="45016.465051851854" createdVersion="6" refreshedVersion="6" minRefreshableVersion="3" recordCount="184" xr:uid="{00000000-000A-0000-FFFF-FFFF01000000}">
  <cacheSource type="worksheet">
    <worksheetSource ref="E58:F7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3.2" x14ac:dyDescent="0.25"/>
  <cols>
    <col min="1" max="1" width="5.88671875" customWidth="1"/>
    <col min="2" max="2" width="66" customWidth="1"/>
    <col min="3" max="3" width="12.109375" customWidth="1"/>
    <col min="4" max="4" width="8.6640625" hidden="1" customWidth="1"/>
    <col min="5" max="5" width="11.33203125" customWidth="1"/>
    <col min="6" max="6" width="11.5546875" customWidth="1"/>
  </cols>
  <sheetData>
    <row r="1" spans="1:21" ht="15.9" customHeight="1" x14ac:dyDescent="0.25">
      <c r="A1" s="382" t="s">
        <v>189</v>
      </c>
      <c r="B1" s="382"/>
      <c r="C1" s="382"/>
      <c r="D1" s="382"/>
      <c r="E1" s="382"/>
    </row>
    <row r="2" spans="1:21" ht="15.9" customHeight="1" thickBot="1" x14ac:dyDescent="0.3">
      <c r="A2" s="54"/>
      <c r="B2" s="54"/>
      <c r="C2" s="54"/>
      <c r="D2" s="54"/>
      <c r="E2" s="54"/>
    </row>
    <row r="3" spans="1:21" ht="40.200000000000003" thickBot="1" x14ac:dyDescent="0.3">
      <c r="A3" s="31" t="s">
        <v>130</v>
      </c>
      <c r="B3" s="28" t="s">
        <v>180</v>
      </c>
      <c r="C3" s="107" t="s">
        <v>141</v>
      </c>
      <c r="D3" s="100" t="s">
        <v>144</v>
      </c>
      <c r="E3" s="23" t="s">
        <v>179</v>
      </c>
      <c r="F3" s="23" t="s">
        <v>190</v>
      </c>
    </row>
    <row r="4" spans="1:21" s="29" customFormat="1" x14ac:dyDescent="0.25">
      <c r="A4" s="33" t="e">
        <f>#REF!</f>
        <v>#REF!</v>
      </c>
      <c r="B4" s="111" t="e">
        <f>#REF!</f>
        <v>#REF!</v>
      </c>
      <c r="C4" s="131">
        <v>530</v>
      </c>
      <c r="D4" s="112" t="e">
        <f>#REF!</f>
        <v>#REF!</v>
      </c>
      <c r="E4" s="44" t="e">
        <f>#REF!</f>
        <v>#REF!</v>
      </c>
      <c r="F4" s="92" t="e">
        <f>IF(A4&lt;&gt;A5,SUMIF($A$4:A4,A4,$E$4:E4),"")</f>
        <v>#REF!</v>
      </c>
      <c r="G4"/>
      <c r="H4" s="51"/>
      <c r="I4"/>
      <c r="J4"/>
      <c r="K4"/>
      <c r="L4"/>
      <c r="M4"/>
      <c r="N4"/>
      <c r="O4"/>
      <c r="P4"/>
      <c r="Q4"/>
      <c r="R4"/>
      <c r="S4"/>
      <c r="T4"/>
      <c r="U4"/>
    </row>
    <row r="5" spans="1:21" s="29" customFormat="1" x14ac:dyDescent="0.25">
      <c r="A5" s="34" t="e">
        <f>#REF!</f>
        <v>#REF!</v>
      </c>
      <c r="B5" s="48" t="e">
        <f>#REF!</f>
        <v>#REF!</v>
      </c>
      <c r="C5" s="132">
        <v>993</v>
      </c>
      <c r="D5" s="102" t="e">
        <f>#REF!</f>
        <v>#REF!</v>
      </c>
      <c r="E5" s="45" t="e">
        <f>#REF!</f>
        <v>#REF!</v>
      </c>
      <c r="F5" s="92" t="e">
        <f>IF(A5&lt;&gt;A6,SUMIF($A$4:A5,A5,$E$4:E5),"")</f>
        <v>#REF!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s="29" customFormat="1" x14ac:dyDescent="0.25">
      <c r="A6" s="35" t="e">
        <f>#REF!</f>
        <v>#REF!</v>
      </c>
      <c r="B6" s="48" t="e">
        <f>#REF!</f>
        <v>#REF!</v>
      </c>
      <c r="C6" s="132">
        <v>438</v>
      </c>
      <c r="D6" s="102" t="e">
        <f>#REF!</f>
        <v>#REF!</v>
      </c>
      <c r="E6" s="45" t="e">
        <f>#REF!</f>
        <v>#REF!</v>
      </c>
      <c r="F6" s="92" t="e">
        <f>IF(A6&lt;&gt;A7,SUMIF($A$4:A6,A6,$E$4:E6),"")</f>
        <v>#REF!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29" customFormat="1" x14ac:dyDescent="0.25">
      <c r="A7" s="34" t="e">
        <f>#REF!</f>
        <v>#REF!</v>
      </c>
      <c r="B7" s="48" t="e">
        <f>#REF!</f>
        <v>#REF!</v>
      </c>
      <c r="C7" s="132">
        <v>1587</v>
      </c>
      <c r="D7" s="102" t="e">
        <f>#REF!</f>
        <v>#REF!</v>
      </c>
      <c r="E7" s="45" t="e">
        <f>#REF!</f>
        <v>#REF!</v>
      </c>
      <c r="F7" s="92" t="e">
        <f>IF(A7&lt;&gt;A8,SUMIF($A$4:A7,A7,$E$4:E7),"")</f>
        <v>#REF!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s="29" customFormat="1" x14ac:dyDescent="0.25">
      <c r="A8" s="35" t="e">
        <f>#REF!</f>
        <v>#REF!</v>
      </c>
      <c r="B8" s="48" t="e">
        <f>#REF!</f>
        <v>#REF!</v>
      </c>
      <c r="C8" s="133">
        <v>3612</v>
      </c>
      <c r="D8" s="102" t="e">
        <f>#REF!</f>
        <v>#REF!</v>
      </c>
      <c r="E8" s="45" t="e">
        <f>#REF!</f>
        <v>#REF!</v>
      </c>
      <c r="F8" s="92" t="e">
        <f>IF(A8&lt;&gt;A9,SUMIF($A$4:A8,A8,$E$4:E8),"")</f>
        <v>#REF!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s="29" customFormat="1" x14ac:dyDescent="0.25">
      <c r="A9" s="34" t="e">
        <f>#REF!</f>
        <v>#REF!</v>
      </c>
      <c r="B9" s="48" t="e">
        <f>#REF!</f>
        <v>#REF!</v>
      </c>
      <c r="C9" s="133">
        <v>517</v>
      </c>
      <c r="D9" s="102" t="e">
        <f>#REF!</f>
        <v>#REF!</v>
      </c>
      <c r="E9" s="45" t="e">
        <f>#REF!</f>
        <v>#REF!</v>
      </c>
      <c r="F9" s="92" t="e">
        <f>IF(A9&lt;&gt;A10,SUMIF($A$4:A9,A9,$E$4:E9),"")</f>
        <v>#REF!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s="29" customFormat="1" ht="13.8" thickBot="1" x14ac:dyDescent="0.3">
      <c r="A10" s="94" t="e">
        <f>#REF!</f>
        <v>#REF!</v>
      </c>
      <c r="B10" s="98" t="e">
        <f>#REF!</f>
        <v>#REF!</v>
      </c>
      <c r="C10" s="134">
        <v>1421</v>
      </c>
      <c r="D10" s="103" t="e">
        <f>#REF!</f>
        <v>#REF!</v>
      </c>
      <c r="E10" s="46" t="e">
        <f>#REF!</f>
        <v>#REF!</v>
      </c>
      <c r="F10" s="113" t="e">
        <f>IF(A10&lt;&gt;A11,SUMIF($A$4:A10,A10,$E$4:E10),"")</f>
        <v>#REF!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29" customFormat="1" x14ac:dyDescent="0.25">
      <c r="A11" s="93" t="e">
        <f>#REF!</f>
        <v>#REF!</v>
      </c>
      <c r="B11" s="49" t="e">
        <f>#REF!</f>
        <v>#REF!</v>
      </c>
      <c r="C11" s="135">
        <v>300</v>
      </c>
      <c r="D11" s="101" t="e">
        <f>#REF!</f>
        <v>#REF!</v>
      </c>
      <c r="E11" s="109" t="e">
        <f>#REF!</f>
        <v>#REF!</v>
      </c>
      <c r="F11" s="92" t="e">
        <f>IF(A11&lt;&gt;A12,SUMIF($A$4:A11,A11,$E$4:E11),"")</f>
        <v>#REF!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s="29" customFormat="1" x14ac:dyDescent="0.25">
      <c r="A12" s="36" t="e">
        <f>#REF!</f>
        <v>#REF!</v>
      </c>
      <c r="B12" s="48" t="e">
        <f>#REF!</f>
        <v>#REF!</v>
      </c>
      <c r="C12" s="135">
        <v>86</v>
      </c>
      <c r="D12" s="102" t="e">
        <f>#REF!</f>
        <v>#REF!</v>
      </c>
      <c r="E12" s="45" t="e">
        <f>#REF!</f>
        <v>#REF!</v>
      </c>
      <c r="F12" s="92" t="e">
        <f>IF(A12&lt;&gt;A13,SUMIF($A$4:A12,A12,$E$4:E12),"")</f>
        <v>#REF!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s="29" customFormat="1" ht="13.8" thickBot="1" x14ac:dyDescent="0.3">
      <c r="A13" s="95" t="e">
        <f>#REF!</f>
        <v>#REF!</v>
      </c>
      <c r="B13" s="98" t="e">
        <f>#REF!</f>
        <v>#REF!</v>
      </c>
      <c r="C13" s="134">
        <v>1963</v>
      </c>
      <c r="D13" s="103" t="e">
        <f>#REF!</f>
        <v>#REF!</v>
      </c>
      <c r="E13" s="46" t="e">
        <f>#REF!</f>
        <v>#REF!</v>
      </c>
      <c r="F13" s="113" t="e">
        <f>IF(A13&lt;&gt;A14,SUMIF($A$4:A13,A13,$E$4:E13),"")</f>
        <v>#REF!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s="29" customFormat="1" ht="13.8" thickBot="1" x14ac:dyDescent="0.3">
      <c r="A14" s="96" t="e">
        <f>#REF!</f>
        <v>#REF!</v>
      </c>
      <c r="B14" s="99" t="e">
        <f>#REF!</f>
        <v>#REF!</v>
      </c>
      <c r="C14" s="136">
        <v>460</v>
      </c>
      <c r="D14" s="104" t="e">
        <f>#REF!</f>
        <v>#REF!</v>
      </c>
      <c r="E14" s="110" t="e">
        <f>#REF!</f>
        <v>#REF!</v>
      </c>
      <c r="F14" s="122" t="e">
        <f>IF(A14&lt;&gt;A15,SUMIF($A$4:A14,A14,$E$4:E14),"")</f>
        <v>#REF!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s="29" customFormat="1" x14ac:dyDescent="0.25">
      <c r="A15" s="93" t="e">
        <f>#REF!</f>
        <v>#REF!</v>
      </c>
      <c r="B15" s="49" t="e">
        <f>#REF!</f>
        <v>#REF!</v>
      </c>
      <c r="C15" s="135">
        <v>233</v>
      </c>
      <c r="D15" s="101" t="e">
        <f>#REF!</f>
        <v>#REF!</v>
      </c>
      <c r="E15" s="109" t="e">
        <f>#REF!</f>
        <v>#REF!</v>
      </c>
      <c r="F15" s="92" t="e">
        <f>IF(A15&lt;&gt;A16,SUMIF($A$4:A15,A15,$E$4:E15),"")</f>
        <v>#REF!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s="29" customFormat="1" x14ac:dyDescent="0.25">
      <c r="A16" s="36" t="e">
        <f>#REF!</f>
        <v>#REF!</v>
      </c>
      <c r="B16" s="48" t="e">
        <f>#REF!</f>
        <v>#REF!</v>
      </c>
      <c r="C16" s="133">
        <v>0</v>
      </c>
      <c r="D16" s="102" t="e">
        <f>#REF!</f>
        <v>#REF!</v>
      </c>
      <c r="E16" s="45" t="e">
        <f>#REF!</f>
        <v>#REF!</v>
      </c>
      <c r="F16" s="92" t="e">
        <f>IF(A16&lt;&gt;A17,SUMIF($A$4:A16,A16,$E$4:E16),"")</f>
        <v>#REF!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s="29" customFormat="1" x14ac:dyDescent="0.25">
      <c r="A17" s="36" t="e">
        <f>#REF!</f>
        <v>#REF!</v>
      </c>
      <c r="B17" s="48" t="e">
        <f>#REF!</f>
        <v>#REF!</v>
      </c>
      <c r="C17" s="137">
        <v>14</v>
      </c>
      <c r="D17" s="105" t="e">
        <f>#REF!</f>
        <v>#REF!</v>
      </c>
      <c r="E17" s="45" t="e">
        <f>#REF!</f>
        <v>#REF!</v>
      </c>
      <c r="F17" s="92" t="e">
        <f>IF(A17&lt;&gt;A18,SUMIF($A$4:A17,A17,$E$4:E17),"")</f>
        <v>#REF!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s="29" customFormat="1" x14ac:dyDescent="0.25">
      <c r="A18" s="36" t="e">
        <f>#REF!</f>
        <v>#REF!</v>
      </c>
      <c r="B18" s="48" t="e">
        <f>#REF!</f>
        <v>#REF!</v>
      </c>
      <c r="C18" s="133">
        <v>60</v>
      </c>
      <c r="D18" s="102" t="e">
        <f>#REF!</f>
        <v>#REF!</v>
      </c>
      <c r="E18" s="45" t="e">
        <f>#REF!</f>
        <v>#REF!</v>
      </c>
      <c r="F18" s="92" t="e">
        <f>IF(A18&lt;&gt;A19,SUMIF($A$4:A18,A18,$E$4:E18),"")</f>
        <v>#REF!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5">
      <c r="A19" s="36" t="e">
        <f>#REF!</f>
        <v>#REF!</v>
      </c>
      <c r="B19" s="48" t="e">
        <f>#REF!</f>
        <v>#REF!</v>
      </c>
      <c r="C19" s="138">
        <v>1666</v>
      </c>
      <c r="D19" s="102" t="e">
        <f>#REF!</f>
        <v>#REF!</v>
      </c>
      <c r="E19" s="45" t="e">
        <f>#REF!</f>
        <v>#REF!</v>
      </c>
      <c r="F19" s="92" t="e">
        <f>IF(A19&lt;&gt;A20,SUMIF($A$4:A19,A19,$E$4:E19),"")</f>
        <v>#REF!</v>
      </c>
    </row>
    <row r="20" spans="1:21" x14ac:dyDescent="0.25">
      <c r="A20" s="36" t="e">
        <f>#REF!</f>
        <v>#REF!</v>
      </c>
      <c r="B20" s="48" t="e">
        <f>#REF!</f>
        <v>#REF!</v>
      </c>
      <c r="C20" s="139">
        <v>3237</v>
      </c>
      <c r="D20" s="102" t="e">
        <f>#REF!</f>
        <v>#REF!</v>
      </c>
      <c r="E20" s="45" t="e">
        <f>#REF!</f>
        <v>#REF!</v>
      </c>
      <c r="F20" s="92" t="e">
        <f>IF(A20&lt;&gt;A21,SUMIF($A$4:A20,A20,$E$4:E20),"")</f>
        <v>#REF!</v>
      </c>
    </row>
    <row r="21" spans="1:21" ht="13.8" thickBot="1" x14ac:dyDescent="0.3">
      <c r="A21" s="95" t="e">
        <f>#REF!</f>
        <v>#REF!</v>
      </c>
      <c r="B21" s="98" t="e">
        <f>#REF!</f>
        <v>#REF!</v>
      </c>
      <c r="C21" s="140">
        <v>186</v>
      </c>
      <c r="D21" s="103" t="e">
        <f>#REF!</f>
        <v>#REF!</v>
      </c>
      <c r="E21" s="46" t="e">
        <f>#REF!</f>
        <v>#REF!</v>
      </c>
      <c r="F21" s="113" t="e">
        <f>IF(A21&lt;&gt;A22,SUMIF($A$4:A21,A21,$E$4:E21),"")</f>
        <v>#REF!</v>
      </c>
    </row>
    <row r="22" spans="1:21" x14ac:dyDescent="0.25">
      <c r="A22" s="97" t="e">
        <f>#REF!</f>
        <v>#REF!</v>
      </c>
      <c r="B22" s="49" t="e">
        <f>#REF!</f>
        <v>#REF!</v>
      </c>
      <c r="C22" s="141">
        <v>206</v>
      </c>
      <c r="D22" s="101" t="e">
        <f>#REF!</f>
        <v>#REF!</v>
      </c>
      <c r="E22" s="109" t="e">
        <f>#REF!</f>
        <v>#REF!</v>
      </c>
      <c r="F22" s="92" t="e">
        <f>IF(A22&lt;&gt;A23,SUMIF($A$4:A22,A22,$E$4:E22),"")</f>
        <v>#REF!</v>
      </c>
    </row>
    <row r="23" spans="1:21" x14ac:dyDescent="0.25">
      <c r="A23" s="37" t="e">
        <f>#REF!</f>
        <v>#REF!</v>
      </c>
      <c r="B23" s="48" t="e">
        <f>#REF!</f>
        <v>#REF!</v>
      </c>
      <c r="C23" s="139">
        <v>339</v>
      </c>
      <c r="D23" s="102" t="e">
        <f>#REF!</f>
        <v>#REF!</v>
      </c>
      <c r="E23" s="45" t="e">
        <f>#REF!</f>
        <v>#REF!</v>
      </c>
      <c r="F23" s="92" t="e">
        <f>IF(A23&lt;&gt;A24,SUMIF($A$4:A23,A23,$E$4:E23),"")</f>
        <v>#REF!</v>
      </c>
    </row>
    <row r="24" spans="1:21" x14ac:dyDescent="0.25">
      <c r="A24" s="37" t="e">
        <f>#REF!</f>
        <v>#REF!</v>
      </c>
      <c r="B24" s="48" t="e">
        <f>#REF!</f>
        <v>#REF!</v>
      </c>
      <c r="C24" s="139">
        <v>378</v>
      </c>
      <c r="D24" s="102" t="e">
        <f>#REF!</f>
        <v>#REF!</v>
      </c>
      <c r="E24" s="45" t="e">
        <f>#REF!</f>
        <v>#REF!</v>
      </c>
      <c r="F24" s="92" t="e">
        <f>IF(A24&lt;&gt;A25,SUMIF($A$4:A24,A24,$E$4:E24),"")</f>
        <v>#REF!</v>
      </c>
    </row>
    <row r="25" spans="1:21" x14ac:dyDescent="0.25">
      <c r="A25" s="37" t="e">
        <f>#REF!</f>
        <v>#REF!</v>
      </c>
      <c r="B25" s="48" t="e">
        <f>#REF!</f>
        <v>#REF!</v>
      </c>
      <c r="C25" s="139">
        <v>3723</v>
      </c>
      <c r="D25" s="102" t="e">
        <f>#REF!</f>
        <v>#REF!</v>
      </c>
      <c r="E25" s="45">
        <v>43150</v>
      </c>
      <c r="F25" s="92" t="e">
        <f>IF(A25&lt;&gt;A26,SUMIF($A$4:A25,A25,$E$4:E25),"")</f>
        <v>#REF!</v>
      </c>
    </row>
    <row r="26" spans="1:21" x14ac:dyDescent="0.25">
      <c r="A26" s="37" t="e">
        <f>#REF!</f>
        <v>#REF!</v>
      </c>
      <c r="B26" s="48" t="e">
        <f>#REF!</f>
        <v>#REF!</v>
      </c>
      <c r="C26" s="139">
        <v>410</v>
      </c>
      <c r="D26" s="102" t="e">
        <f>#REF!</f>
        <v>#REF!</v>
      </c>
      <c r="E26" s="45">
        <v>4762</v>
      </c>
      <c r="F26" s="92" t="e">
        <f>IF(A26&lt;&gt;A27,SUMIF($A$4:A26,A26,$E$4:E26),"")</f>
        <v>#REF!</v>
      </c>
    </row>
    <row r="27" spans="1:21" ht="13.8" thickBot="1" x14ac:dyDescent="0.3">
      <c r="A27" s="38" t="e">
        <f>#REF!</f>
        <v>#REF!</v>
      </c>
      <c r="B27" s="98" t="e">
        <f>#REF!</f>
        <v>#REF!</v>
      </c>
      <c r="C27" s="140">
        <v>45</v>
      </c>
      <c r="D27" s="103" t="e">
        <f>#REF!</f>
        <v>#REF!</v>
      </c>
      <c r="E27" s="46" t="e">
        <f>#REF!</f>
        <v>#REF!</v>
      </c>
      <c r="F27" s="113" t="e">
        <f>IF(A27&lt;&gt;A28,SUMIF($A$4:A27,A27,$E$4:E27),"")</f>
        <v>#REF!</v>
      </c>
    </row>
    <row r="28" spans="1:21" x14ac:dyDescent="0.25">
      <c r="A28" s="97" t="e">
        <f>#REF!</f>
        <v>#REF!</v>
      </c>
      <c r="B28" s="49" t="e">
        <f>#REF!</f>
        <v>#REF!</v>
      </c>
      <c r="C28" s="141">
        <v>96</v>
      </c>
      <c r="D28" s="101" t="e">
        <f>#REF!</f>
        <v>#REF!</v>
      </c>
      <c r="E28" s="109" t="e">
        <f>#REF!</f>
        <v>#REF!</v>
      </c>
      <c r="F28" s="92" t="e">
        <f>IF(A28&lt;&gt;A29,SUMIF($A$4:A28,A28,$E$4:E28),"")</f>
        <v>#REF!</v>
      </c>
    </row>
    <row r="29" spans="1:21" x14ac:dyDescent="0.25">
      <c r="A29" s="37" t="e">
        <f>#REF!</f>
        <v>#REF!</v>
      </c>
      <c r="B29" s="48" t="e">
        <f>#REF!</f>
        <v>#REF!</v>
      </c>
      <c r="C29" s="139">
        <v>2525</v>
      </c>
      <c r="D29" s="102" t="e">
        <f>#REF!</f>
        <v>#REF!</v>
      </c>
      <c r="E29" s="45" t="e">
        <f>#REF!</f>
        <v>#REF!</v>
      </c>
      <c r="F29" s="92" t="e">
        <f>IF(A29&lt;&gt;A30,SUMIF($A$4:A29,A29,$E$4:E29),"")</f>
        <v>#REF!</v>
      </c>
    </row>
    <row r="30" spans="1:21" x14ac:dyDescent="0.25">
      <c r="A30" s="37" t="e">
        <f>#REF!</f>
        <v>#REF!</v>
      </c>
      <c r="B30" s="48" t="e">
        <f>#REF!</f>
        <v>#REF!</v>
      </c>
      <c r="C30" s="139">
        <v>1099</v>
      </c>
      <c r="D30" s="102" t="e">
        <f>#REF!</f>
        <v>#REF!</v>
      </c>
      <c r="E30" s="45" t="e">
        <f>#REF!</f>
        <v>#REF!</v>
      </c>
      <c r="F30" s="92" t="e">
        <f>IF(A30&lt;&gt;A31,SUMIF($A$4:A30,A30,$E$4:E30),"")</f>
        <v>#REF!</v>
      </c>
      <c r="H30" s="51"/>
    </row>
    <row r="31" spans="1:21" ht="13.8" thickBot="1" x14ac:dyDescent="0.3">
      <c r="A31" s="38" t="e">
        <f>#REF!</f>
        <v>#REF!</v>
      </c>
      <c r="B31" s="98" t="e">
        <f>#REF!</f>
        <v>#REF!</v>
      </c>
      <c r="C31" s="140">
        <v>398</v>
      </c>
      <c r="D31" s="103" t="e">
        <f>#REF!</f>
        <v>#REF!</v>
      </c>
      <c r="E31" s="46" t="e">
        <f>#REF!</f>
        <v>#REF!</v>
      </c>
      <c r="F31" s="113" t="e">
        <f>IF(A31&lt;&gt;A32,SUMIF($A$4:A31,A31,$E$4:E31),"")</f>
        <v>#REF!</v>
      </c>
    </row>
    <row r="32" spans="1:21" x14ac:dyDescent="0.25">
      <c r="A32" s="97" t="e">
        <f>#REF!</f>
        <v>#REF!</v>
      </c>
      <c r="B32" s="49" t="e">
        <f>#REF!</f>
        <v>#REF!</v>
      </c>
      <c r="C32" s="141">
        <v>791</v>
      </c>
      <c r="D32" s="101" t="e">
        <f>#REF!</f>
        <v>#REF!</v>
      </c>
      <c r="E32" s="109" t="e">
        <f>#REF!</f>
        <v>#REF!</v>
      </c>
      <c r="F32" s="92" t="e">
        <f>IF(A32&lt;&gt;A33,SUMIF($A$4:A32,A32,$E$4:E32),"")</f>
        <v>#REF!</v>
      </c>
    </row>
    <row r="33" spans="1:6" x14ac:dyDescent="0.25">
      <c r="A33" s="37" t="e">
        <f>#REF!</f>
        <v>#REF!</v>
      </c>
      <c r="B33" s="48" t="e">
        <f>#REF!</f>
        <v>#REF!</v>
      </c>
      <c r="C33" s="139">
        <v>307</v>
      </c>
      <c r="D33" s="102" t="e">
        <f>#REF!</f>
        <v>#REF!</v>
      </c>
      <c r="E33" s="45" t="e">
        <f>#REF!</f>
        <v>#REF!</v>
      </c>
      <c r="F33" s="92" t="e">
        <f>IF(A33&lt;&gt;A34,SUMIF($A$4:A33,A33,$E$4:E33),"")</f>
        <v>#REF!</v>
      </c>
    </row>
    <row r="34" spans="1:6" x14ac:dyDescent="0.25">
      <c r="A34" s="37" t="e">
        <f>#REF!</f>
        <v>#REF!</v>
      </c>
      <c r="B34" s="48" t="e">
        <f>#REF!</f>
        <v>#REF!</v>
      </c>
      <c r="C34" s="139">
        <v>5963</v>
      </c>
      <c r="D34" s="102" t="e">
        <f>#REF!</f>
        <v>#REF!</v>
      </c>
      <c r="E34" s="45" t="e">
        <f>#REF!</f>
        <v>#REF!</v>
      </c>
      <c r="F34" s="92" t="e">
        <f>IF(A34&lt;&gt;A35,SUMIF($A$4:A34,A34,$E$4:E34),"")</f>
        <v>#REF!</v>
      </c>
    </row>
    <row r="35" spans="1:6" ht="13.8" thickBot="1" x14ac:dyDescent="0.3">
      <c r="A35" s="38" t="e">
        <f>#REF!</f>
        <v>#REF!</v>
      </c>
      <c r="B35" s="98" t="e">
        <f>#REF!</f>
        <v>#REF!</v>
      </c>
      <c r="C35" s="140">
        <v>2605</v>
      </c>
      <c r="D35" s="103" t="e">
        <f>#REF!</f>
        <v>#REF!</v>
      </c>
      <c r="E35" s="46" t="e">
        <f>#REF!</f>
        <v>#REF!</v>
      </c>
      <c r="F35" s="113" t="e">
        <f>IF(A35&lt;&gt;A36,SUMIF($A$4:A35,A35,$E$4:E35),"")</f>
        <v>#REF!</v>
      </c>
    </row>
    <row r="36" spans="1:6" x14ac:dyDescent="0.25">
      <c r="A36" s="97" t="e">
        <f>#REF!</f>
        <v>#REF!</v>
      </c>
      <c r="B36" s="49" t="e">
        <f>#REF!</f>
        <v>#REF!</v>
      </c>
      <c r="C36" s="141">
        <v>22</v>
      </c>
      <c r="D36" s="101" t="e">
        <f>#REF!</f>
        <v>#REF!</v>
      </c>
      <c r="E36" s="109" t="e">
        <f>#REF!</f>
        <v>#REF!</v>
      </c>
      <c r="F36" s="92" t="e">
        <f>IF(A36&lt;&gt;A37,SUMIF($A$4:A36,A36,$E$4:E36),"")</f>
        <v>#REF!</v>
      </c>
    </row>
    <row r="37" spans="1:6" x14ac:dyDescent="0.25">
      <c r="A37" s="37" t="e">
        <f>#REF!</f>
        <v>#REF!</v>
      </c>
      <c r="B37" s="48" t="e">
        <f>#REF!</f>
        <v>#REF!</v>
      </c>
      <c r="C37" s="139">
        <v>1433</v>
      </c>
      <c r="D37" s="102" t="e">
        <f>#REF!</f>
        <v>#REF!</v>
      </c>
      <c r="E37" s="45" t="e">
        <f>#REF!</f>
        <v>#REF!</v>
      </c>
      <c r="F37" s="92" t="e">
        <f>IF(A37&lt;&gt;A38,SUMIF($A$4:A37,A37,$E$4:E37),"")</f>
        <v>#REF!</v>
      </c>
    </row>
    <row r="38" spans="1:6" x14ac:dyDescent="0.25">
      <c r="A38" s="37" t="e">
        <f>#REF!</f>
        <v>#REF!</v>
      </c>
      <c r="B38" s="48" t="e">
        <f>#REF!</f>
        <v>#REF!</v>
      </c>
      <c r="C38" s="139">
        <v>6914</v>
      </c>
      <c r="D38" s="102" t="e">
        <f>#REF!</f>
        <v>#REF!</v>
      </c>
      <c r="E38" s="45" t="e">
        <f>#REF!</f>
        <v>#REF!</v>
      </c>
      <c r="F38" s="92" t="e">
        <f>IF(A38&lt;&gt;A39,SUMIF($A$4:A38,A38,$E$4:E38),"")</f>
        <v>#REF!</v>
      </c>
    </row>
    <row r="39" spans="1:6" x14ac:dyDescent="0.25">
      <c r="A39" s="37" t="e">
        <f>#REF!</f>
        <v>#REF!</v>
      </c>
      <c r="B39" s="48" t="e">
        <f>#REF!</f>
        <v>#REF!</v>
      </c>
      <c r="C39" s="139">
        <v>135</v>
      </c>
      <c r="D39" s="102" t="e">
        <f>#REF!</f>
        <v>#REF!</v>
      </c>
      <c r="E39" s="45" t="e">
        <f>#REF!</f>
        <v>#REF!</v>
      </c>
      <c r="F39" s="92" t="e">
        <f>IF(A39&lt;&gt;A40,SUMIF($A$4:A39,A39,$E$4:E39),"")</f>
        <v>#REF!</v>
      </c>
    </row>
    <row r="40" spans="1:6" x14ac:dyDescent="0.25">
      <c r="A40" s="37" t="e">
        <f>#REF!</f>
        <v>#REF!</v>
      </c>
      <c r="B40" s="48" t="e">
        <f>#REF!</f>
        <v>#REF!</v>
      </c>
      <c r="C40" s="139">
        <v>156</v>
      </c>
      <c r="D40" s="102" t="e">
        <f>#REF!</f>
        <v>#REF!</v>
      </c>
      <c r="E40" s="45" t="e">
        <f>#REF!</f>
        <v>#REF!</v>
      </c>
      <c r="F40" s="92" t="e">
        <f>IF(A40&lt;&gt;A41,SUMIF($A$4:A40,A40,$E$4:E40),"")</f>
        <v>#REF!</v>
      </c>
    </row>
    <row r="41" spans="1:6" x14ac:dyDescent="0.25">
      <c r="A41" s="37" t="e">
        <f>#REF!</f>
        <v>#REF!</v>
      </c>
      <c r="B41" s="48" t="e">
        <f>#REF!</f>
        <v>#REF!</v>
      </c>
      <c r="C41" s="139">
        <v>145</v>
      </c>
      <c r="D41" s="102" t="e">
        <f>#REF!</f>
        <v>#REF!</v>
      </c>
      <c r="E41" s="45" t="e">
        <f>#REF!</f>
        <v>#REF!</v>
      </c>
      <c r="F41" s="92" t="e">
        <f>IF(A41&lt;&gt;A42,SUMIF($A$4:A41,A41,$E$4:E41),"")</f>
        <v>#REF!</v>
      </c>
    </row>
    <row r="42" spans="1:6" x14ac:dyDescent="0.25">
      <c r="A42" s="37" t="e">
        <f>#REF!</f>
        <v>#REF!</v>
      </c>
      <c r="B42" s="48" t="e">
        <f>#REF!</f>
        <v>#REF!</v>
      </c>
      <c r="C42" s="139">
        <v>177</v>
      </c>
      <c r="D42" s="102" t="e">
        <f>#REF!</f>
        <v>#REF!</v>
      </c>
      <c r="E42" s="45" t="e">
        <f>#REF!</f>
        <v>#REF!</v>
      </c>
      <c r="F42" s="92" t="e">
        <f>IF(A42&lt;&gt;A43,SUMIF($A$4:A42,A42,$E$4:E42),"")</f>
        <v>#REF!</v>
      </c>
    </row>
    <row r="43" spans="1:6" x14ac:dyDescent="0.25">
      <c r="A43" s="37" t="e">
        <f>#REF!</f>
        <v>#REF!</v>
      </c>
      <c r="B43" s="48" t="e">
        <f>#REF!</f>
        <v>#REF!</v>
      </c>
      <c r="C43" s="139">
        <v>282</v>
      </c>
      <c r="D43" s="102" t="e">
        <f>#REF!</f>
        <v>#REF!</v>
      </c>
      <c r="E43" s="45" t="e">
        <f>#REF!</f>
        <v>#REF!</v>
      </c>
      <c r="F43" s="92" t="e">
        <f>IF(A43&lt;&gt;A44,SUMIF($A$4:A43,A43,$E$4:E43),"")</f>
        <v>#REF!</v>
      </c>
    </row>
    <row r="44" spans="1:6" ht="13.8" thickBot="1" x14ac:dyDescent="0.3">
      <c r="A44" s="38" t="e">
        <f>#REF!</f>
        <v>#REF!</v>
      </c>
      <c r="B44" s="98" t="e">
        <f>#REF!</f>
        <v>#REF!</v>
      </c>
      <c r="C44" s="142">
        <v>74</v>
      </c>
      <c r="D44" s="103" t="e">
        <f>#REF!</f>
        <v>#REF!</v>
      </c>
      <c r="E44" s="46" t="e">
        <f>#REF!</f>
        <v>#REF!</v>
      </c>
      <c r="F44" s="60" t="e">
        <f>IF(A44&lt;&gt;A45,SUMIF($A$4:A44,A44,$E$4:E44),"")</f>
        <v>#REF!</v>
      </c>
    </row>
    <row r="45" spans="1:6" ht="23.25" customHeight="1" thickBot="1" x14ac:dyDescent="0.3">
      <c r="A45" s="12"/>
      <c r="B45" s="124" t="s">
        <v>132</v>
      </c>
      <c r="C45" s="108">
        <f ca="1">SUM(OFFSET(INDIRECT("C4"),0,0,ROW(C45)-4,1))</f>
        <v>45526</v>
      </c>
      <c r="D45" s="106"/>
      <c r="E45" s="47" t="e">
        <f ca="1">SUM(OFFSET(INDIRECT("e4"),0,0,ROW(E45)-4,1))</f>
        <v>#REF!</v>
      </c>
      <c r="F45" s="47" t="e">
        <f ca="1">SUM(OFFSET(INDIRECT("f4"),0,0,ROW(F45)-4,1))</f>
        <v>#REF!</v>
      </c>
    </row>
    <row r="46" spans="1:6" x14ac:dyDescent="0.25">
      <c r="C46" s="4"/>
      <c r="D46" s="30"/>
      <c r="E46" s="30"/>
    </row>
    <row r="47" spans="1:6" s="40" customFormat="1" ht="11.4" x14ac:dyDescent="0.2"/>
    <row r="48" spans="1:6" s="40" customFormat="1" ht="11.4" x14ac:dyDescent="0.2"/>
    <row r="49" spans="1:6" s="40" customFormat="1" ht="11.4" x14ac:dyDescent="0.2"/>
    <row r="51" spans="1:6" s="40" customFormat="1" ht="12" x14ac:dyDescent="0.25">
      <c r="A51" s="39"/>
    </row>
    <row r="52" spans="1:6" x14ac:dyDescent="0.25">
      <c r="C52" s="4"/>
      <c r="D52" s="30"/>
      <c r="E52" s="30"/>
    </row>
    <row r="53" spans="1:6" x14ac:dyDescent="0.25">
      <c r="C53" s="4"/>
      <c r="D53" s="30"/>
      <c r="E53" s="30"/>
    </row>
    <row r="54" spans="1:6" x14ac:dyDescent="0.25">
      <c r="C54" s="4"/>
      <c r="D54" s="30"/>
      <c r="E54" s="30"/>
    </row>
    <row r="55" spans="1:6" x14ac:dyDescent="0.25">
      <c r="C55" s="4"/>
      <c r="D55" s="30"/>
      <c r="E55" s="30"/>
    </row>
    <row r="56" spans="1:6" x14ac:dyDescent="0.25">
      <c r="B56" s="4"/>
      <c r="C56" s="4"/>
      <c r="D56" s="30"/>
      <c r="E56" s="30"/>
    </row>
    <row r="57" spans="1:6" x14ac:dyDescent="0.25">
      <c r="D57" s="30"/>
      <c r="E57" s="30"/>
    </row>
    <row r="58" spans="1:6" x14ac:dyDescent="0.25">
      <c r="D58" s="30"/>
      <c r="E58" s="30"/>
    </row>
    <row r="59" spans="1:6" x14ac:dyDescent="0.25">
      <c r="D59" s="30"/>
      <c r="E59" s="30"/>
    </row>
    <row r="60" spans="1:6" x14ac:dyDescent="0.25">
      <c r="D60" s="30"/>
      <c r="E60" s="30"/>
    </row>
    <row r="61" spans="1:6" x14ac:dyDescent="0.25">
      <c r="D61" s="30"/>
      <c r="E61" s="30"/>
    </row>
    <row r="62" spans="1:6" x14ac:dyDescent="0.25">
      <c r="D62" s="30"/>
      <c r="E62" s="30"/>
      <c r="F62" s="4"/>
    </row>
    <row r="63" spans="1:6" x14ac:dyDescent="0.25">
      <c r="D63" s="30"/>
      <c r="E63" s="30"/>
    </row>
    <row r="64" spans="1:6" x14ac:dyDescent="0.25">
      <c r="D64" s="30"/>
      <c r="E64" s="30"/>
    </row>
    <row r="65" spans="4:5" x14ac:dyDescent="0.25">
      <c r="D65" s="30"/>
      <c r="E65" s="30"/>
    </row>
    <row r="66" spans="4:5" x14ac:dyDescent="0.25">
      <c r="D66" s="30"/>
      <c r="E66" s="30"/>
    </row>
    <row r="67" spans="4:5" x14ac:dyDescent="0.25">
      <c r="D67" s="30"/>
      <c r="E67" s="30"/>
    </row>
    <row r="68" spans="4:5" x14ac:dyDescent="0.25">
      <c r="D68" s="30"/>
      <c r="E68" s="30"/>
    </row>
    <row r="69" spans="4:5" x14ac:dyDescent="0.25">
      <c r="D69" s="30"/>
      <c r="E69" s="30"/>
    </row>
    <row r="70" spans="4:5" x14ac:dyDescent="0.25">
      <c r="D70" s="30"/>
      <c r="E70" s="30"/>
    </row>
    <row r="71" spans="4:5" x14ac:dyDescent="0.25">
      <c r="D71" s="30"/>
      <c r="E71" s="30"/>
    </row>
    <row r="72" spans="4:5" x14ac:dyDescent="0.25">
      <c r="D72" s="30"/>
      <c r="E72" s="30"/>
    </row>
    <row r="73" spans="4:5" x14ac:dyDescent="0.25">
      <c r="D73" s="30"/>
      <c r="E73" s="30"/>
    </row>
    <row r="74" spans="4:5" x14ac:dyDescent="0.25">
      <c r="D74" s="30"/>
      <c r="E74" s="30"/>
    </row>
    <row r="75" spans="4:5" x14ac:dyDescent="0.25">
      <c r="D75" s="30"/>
      <c r="E75" s="30"/>
    </row>
    <row r="76" spans="4:5" x14ac:dyDescent="0.25">
      <c r="D76" s="30"/>
      <c r="E76" s="30"/>
    </row>
    <row r="77" spans="4:5" x14ac:dyDescent="0.25">
      <c r="D77" s="30"/>
      <c r="E77" s="30"/>
    </row>
    <row r="78" spans="4:5" x14ac:dyDescent="0.25">
      <c r="D78" s="30"/>
      <c r="E78" s="30"/>
    </row>
    <row r="79" spans="4:5" x14ac:dyDescent="0.25">
      <c r="D79" s="30"/>
      <c r="E79" s="30"/>
    </row>
    <row r="80" spans="4:5" x14ac:dyDescent="0.25">
      <c r="D80" s="30"/>
      <c r="E80" s="30"/>
    </row>
    <row r="81" spans="4:5" x14ac:dyDescent="0.25">
      <c r="D81" s="30"/>
      <c r="E81" s="30"/>
    </row>
    <row r="82" spans="4:5" x14ac:dyDescent="0.25">
      <c r="D82" s="30"/>
      <c r="E82" s="30"/>
    </row>
    <row r="83" spans="4:5" x14ac:dyDescent="0.25">
      <c r="D83" s="30"/>
      <c r="E83" s="30"/>
    </row>
    <row r="84" spans="4:5" x14ac:dyDescent="0.25">
      <c r="D84" s="30"/>
      <c r="E84" s="30"/>
    </row>
    <row r="85" spans="4:5" x14ac:dyDescent="0.25">
      <c r="D85" s="30"/>
      <c r="E85" s="30"/>
    </row>
    <row r="86" spans="4:5" x14ac:dyDescent="0.25">
      <c r="D86" s="30"/>
      <c r="E86" s="30"/>
    </row>
    <row r="87" spans="4:5" x14ac:dyDescent="0.25">
      <c r="D87" s="30"/>
      <c r="E87" s="30"/>
    </row>
    <row r="88" spans="4:5" x14ac:dyDescent="0.25">
      <c r="D88" s="30"/>
      <c r="E88" s="30"/>
    </row>
    <row r="89" spans="4:5" x14ac:dyDescent="0.25">
      <c r="D89" s="30"/>
      <c r="E89" s="30"/>
    </row>
    <row r="90" spans="4:5" x14ac:dyDescent="0.25">
      <c r="D90" s="30"/>
      <c r="E90" s="30"/>
    </row>
    <row r="91" spans="4:5" x14ac:dyDescent="0.25">
      <c r="D91" s="30"/>
      <c r="E91" s="30"/>
    </row>
    <row r="92" spans="4:5" x14ac:dyDescent="0.25">
      <c r="D92" s="30"/>
      <c r="E92" s="30"/>
    </row>
    <row r="93" spans="4:5" x14ac:dyDescent="0.25">
      <c r="D93" s="30"/>
      <c r="E93" s="30"/>
    </row>
    <row r="94" spans="4:5" x14ac:dyDescent="0.25">
      <c r="D94" s="30"/>
      <c r="E94" s="30"/>
    </row>
    <row r="95" spans="4:5" x14ac:dyDescent="0.25">
      <c r="D95" s="30"/>
      <c r="E95" s="30"/>
    </row>
    <row r="96" spans="4:5" x14ac:dyDescent="0.25">
      <c r="D96" s="30"/>
      <c r="E96" s="30"/>
    </row>
    <row r="97" spans="4:5" x14ac:dyDescent="0.25">
      <c r="D97" s="30"/>
      <c r="E97" s="30"/>
    </row>
    <row r="98" spans="4:5" x14ac:dyDescent="0.25">
      <c r="D98" s="30"/>
      <c r="E98" s="30"/>
    </row>
    <row r="99" spans="4:5" x14ac:dyDescent="0.25">
      <c r="D99" s="30"/>
      <c r="E99" s="30"/>
    </row>
    <row r="100" spans="4:5" x14ac:dyDescent="0.25">
      <c r="D100" s="30"/>
      <c r="E100" s="30"/>
    </row>
    <row r="101" spans="4:5" x14ac:dyDescent="0.25">
      <c r="D101" s="30"/>
      <c r="E101" s="30"/>
    </row>
    <row r="102" spans="4:5" x14ac:dyDescent="0.25">
      <c r="D102" s="30"/>
      <c r="E102" s="30"/>
    </row>
    <row r="103" spans="4:5" x14ac:dyDescent="0.25">
      <c r="D103" s="30"/>
      <c r="E103" s="30"/>
    </row>
    <row r="104" spans="4:5" x14ac:dyDescent="0.25">
      <c r="D104" s="30"/>
      <c r="E104" s="30"/>
    </row>
    <row r="105" spans="4:5" x14ac:dyDescent="0.25">
      <c r="D105" s="30"/>
      <c r="E105" s="30"/>
    </row>
    <row r="106" spans="4:5" x14ac:dyDescent="0.25">
      <c r="D106" s="30"/>
      <c r="E106" s="30"/>
    </row>
    <row r="107" spans="4:5" x14ac:dyDescent="0.25">
      <c r="D107" s="30"/>
      <c r="E107" s="30"/>
    </row>
    <row r="108" spans="4:5" x14ac:dyDescent="0.25">
      <c r="D108" s="30"/>
      <c r="E108" s="30"/>
    </row>
    <row r="109" spans="4:5" x14ac:dyDescent="0.25">
      <c r="D109" s="30"/>
      <c r="E109" s="30"/>
    </row>
    <row r="110" spans="4:5" x14ac:dyDescent="0.25">
      <c r="D110" s="30"/>
      <c r="E110" s="30"/>
    </row>
    <row r="111" spans="4:5" x14ac:dyDescent="0.25">
      <c r="D111" s="30"/>
      <c r="E111" s="30"/>
    </row>
    <row r="112" spans="4:5" x14ac:dyDescent="0.25">
      <c r="D112" s="30"/>
      <c r="E112" s="30"/>
    </row>
    <row r="113" spans="4:5" x14ac:dyDescent="0.25">
      <c r="D113" s="30"/>
      <c r="E113" s="30"/>
    </row>
    <row r="114" spans="4:5" x14ac:dyDescent="0.25">
      <c r="D114" s="30"/>
      <c r="E114" s="30"/>
    </row>
    <row r="115" spans="4:5" x14ac:dyDescent="0.25">
      <c r="D115" s="30"/>
      <c r="E115" s="30"/>
    </row>
    <row r="116" spans="4:5" x14ac:dyDescent="0.25">
      <c r="D116" s="30"/>
      <c r="E116" s="30"/>
    </row>
    <row r="117" spans="4:5" x14ac:dyDescent="0.25">
      <c r="D117" s="30"/>
      <c r="E117" s="30"/>
    </row>
    <row r="118" spans="4:5" x14ac:dyDescent="0.25">
      <c r="D118" s="30"/>
      <c r="E118" s="30"/>
    </row>
    <row r="119" spans="4:5" x14ac:dyDescent="0.25">
      <c r="D119" s="30"/>
      <c r="E119" s="30"/>
    </row>
    <row r="120" spans="4:5" x14ac:dyDescent="0.25">
      <c r="D120" s="30"/>
      <c r="E120" s="30"/>
    </row>
    <row r="121" spans="4:5" x14ac:dyDescent="0.25">
      <c r="D121" s="30"/>
      <c r="E121" s="30"/>
    </row>
    <row r="122" spans="4:5" x14ac:dyDescent="0.25">
      <c r="D122" s="30"/>
      <c r="E122" s="30"/>
    </row>
    <row r="123" spans="4:5" x14ac:dyDescent="0.25">
      <c r="D123" s="30"/>
      <c r="E123" s="30"/>
    </row>
    <row r="124" spans="4:5" x14ac:dyDescent="0.25">
      <c r="D124" s="30"/>
      <c r="E124" s="30"/>
    </row>
    <row r="125" spans="4:5" x14ac:dyDescent="0.25">
      <c r="D125" s="30"/>
      <c r="E125" s="30"/>
    </row>
    <row r="126" spans="4:5" x14ac:dyDescent="0.25">
      <c r="D126" s="30"/>
      <c r="E126" s="30"/>
    </row>
    <row r="127" spans="4:5" x14ac:dyDescent="0.25">
      <c r="D127" s="30"/>
      <c r="E127" s="30"/>
    </row>
    <row r="128" spans="4:5" x14ac:dyDescent="0.25">
      <c r="D128" s="30"/>
      <c r="E128" s="30"/>
    </row>
    <row r="129" spans="4:5" x14ac:dyDescent="0.25">
      <c r="D129" s="30"/>
      <c r="E129" s="30"/>
    </row>
    <row r="130" spans="4:5" x14ac:dyDescent="0.25">
      <c r="D130" s="30"/>
      <c r="E130" s="30"/>
    </row>
    <row r="131" spans="4:5" x14ac:dyDescent="0.25">
      <c r="D131" s="30"/>
      <c r="E131" s="30"/>
    </row>
    <row r="132" spans="4:5" x14ac:dyDescent="0.25">
      <c r="D132" s="30"/>
      <c r="E132" s="30"/>
    </row>
    <row r="133" spans="4:5" x14ac:dyDescent="0.25">
      <c r="D133" s="30"/>
      <c r="E133" s="30"/>
    </row>
    <row r="134" spans="4:5" x14ac:dyDescent="0.25">
      <c r="D134" s="30"/>
      <c r="E134" s="30"/>
    </row>
    <row r="135" spans="4:5" x14ac:dyDescent="0.25">
      <c r="D135" s="30"/>
      <c r="E135" s="30"/>
    </row>
    <row r="136" spans="4:5" x14ac:dyDescent="0.25">
      <c r="D136" s="30"/>
      <c r="E136" s="30"/>
    </row>
    <row r="137" spans="4:5" x14ac:dyDescent="0.25">
      <c r="D137" s="30"/>
      <c r="E137" s="30"/>
    </row>
    <row r="138" spans="4:5" x14ac:dyDescent="0.25">
      <c r="D138" s="30"/>
      <c r="E138" s="30"/>
    </row>
    <row r="139" spans="4:5" x14ac:dyDescent="0.25">
      <c r="D139" s="30"/>
      <c r="E139" s="30"/>
    </row>
    <row r="140" spans="4:5" x14ac:dyDescent="0.25">
      <c r="D140" s="30"/>
      <c r="E140" s="30"/>
    </row>
    <row r="141" spans="4:5" x14ac:dyDescent="0.25">
      <c r="D141" s="30"/>
      <c r="E141" s="30"/>
    </row>
  </sheetData>
  <sortState xmlns:xlrd2="http://schemas.microsoft.com/office/spreadsheetml/2017/richdata2"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Normal="100" workbookViewId="0">
      <selection sqref="A1:F12"/>
    </sheetView>
  </sheetViews>
  <sheetFormatPr defaultRowHeight="13.2" x14ac:dyDescent="0.25"/>
  <cols>
    <col min="2" max="2" width="11.88671875" customWidth="1"/>
    <col min="3" max="3" width="23" customWidth="1"/>
    <col min="4" max="4" width="12" customWidth="1"/>
    <col min="5" max="5" width="12.6640625" customWidth="1"/>
    <col min="6" max="6" width="12" customWidth="1"/>
  </cols>
  <sheetData>
    <row r="1" spans="1:6" ht="17.25" customHeight="1" x14ac:dyDescent="0.3">
      <c r="A1" s="380" t="s">
        <v>188</v>
      </c>
      <c r="B1" s="380"/>
      <c r="C1" s="380"/>
      <c r="D1" s="380"/>
      <c r="E1" s="380"/>
      <c r="F1" s="380"/>
    </row>
    <row r="2" spans="1:6" ht="13.8" thickBot="1" x14ac:dyDescent="0.3"/>
    <row r="3" spans="1:6" ht="40.200000000000003" thickBot="1" x14ac:dyDescent="0.3">
      <c r="A3" s="18" t="s">
        <v>130</v>
      </c>
      <c r="B3" s="10" t="s">
        <v>131</v>
      </c>
      <c r="C3" s="17" t="s">
        <v>0</v>
      </c>
      <c r="D3" s="9" t="s">
        <v>141</v>
      </c>
      <c r="E3" s="23" t="s">
        <v>182</v>
      </c>
      <c r="F3" s="41" t="s">
        <v>186</v>
      </c>
    </row>
    <row r="4" spans="1:6" x14ac:dyDescent="0.25">
      <c r="A4" s="15" t="e">
        <f>#REF!</f>
        <v>#REF!</v>
      </c>
      <c r="B4" s="16" t="e">
        <f>#REF!</f>
        <v>#REF!</v>
      </c>
      <c r="C4" s="50" t="e">
        <f>#REF!</f>
        <v>#REF!</v>
      </c>
      <c r="D4" s="43" t="e">
        <f>#REF!</f>
        <v>#REF!</v>
      </c>
      <c r="E4" s="127" t="e">
        <f>#REF!</f>
        <v>#REF!</v>
      </c>
      <c r="F4" s="42" t="e">
        <f>#REF!</f>
        <v>#REF!</v>
      </c>
    </row>
    <row r="5" spans="1:6" x14ac:dyDescent="0.25">
      <c r="A5" s="5" t="e">
        <f>#REF!</f>
        <v>#REF!</v>
      </c>
      <c r="B5" s="6" t="e">
        <f>#REF!</f>
        <v>#REF!</v>
      </c>
      <c r="C5" s="2" t="e">
        <f>#REF!</f>
        <v>#REF!</v>
      </c>
      <c r="D5" s="63" t="e">
        <f>#REF!</f>
        <v>#REF!</v>
      </c>
      <c r="E5" s="128" t="e">
        <f>#REF!</f>
        <v>#REF!</v>
      </c>
      <c r="F5" s="75" t="e">
        <f>#REF!</f>
        <v>#REF!</v>
      </c>
    </row>
    <row r="6" spans="1:6" x14ac:dyDescent="0.25">
      <c r="A6" s="5" t="e">
        <f>#REF!</f>
        <v>#REF!</v>
      </c>
      <c r="B6" s="6" t="e">
        <f>#REF!</f>
        <v>#REF!</v>
      </c>
      <c r="C6" s="2" t="e">
        <f>#REF!</f>
        <v>#REF!</v>
      </c>
      <c r="D6" s="63" t="e">
        <f>#REF!</f>
        <v>#REF!</v>
      </c>
      <c r="E6" s="129" t="e">
        <f>#REF!</f>
        <v>#REF!</v>
      </c>
      <c r="F6" s="75" t="e">
        <f>#REF!</f>
        <v>#REF!</v>
      </c>
    </row>
    <row r="7" spans="1:6" x14ac:dyDescent="0.25">
      <c r="A7" s="5" t="e">
        <f>#REF!</f>
        <v>#REF!</v>
      </c>
      <c r="B7" s="6" t="e">
        <f>#REF!</f>
        <v>#REF!</v>
      </c>
      <c r="C7" s="2" t="e">
        <f>#REF!</f>
        <v>#REF!</v>
      </c>
      <c r="D7" s="63" t="e">
        <f>#REF!</f>
        <v>#REF!</v>
      </c>
      <c r="E7" s="129" t="e">
        <f>#REF!</f>
        <v>#REF!</v>
      </c>
      <c r="F7" s="75" t="e">
        <f>#REF!</f>
        <v>#REF!</v>
      </c>
    </row>
    <row r="8" spans="1:6" x14ac:dyDescent="0.25">
      <c r="A8" s="5" t="e">
        <f>#REF!</f>
        <v>#REF!</v>
      </c>
      <c r="B8" s="6" t="e">
        <f>#REF!</f>
        <v>#REF!</v>
      </c>
      <c r="C8" s="2" t="e">
        <f>#REF!</f>
        <v>#REF!</v>
      </c>
      <c r="D8" s="63" t="e">
        <f>#REF!</f>
        <v>#REF!</v>
      </c>
      <c r="E8" s="129" t="e">
        <f>#REF!</f>
        <v>#REF!</v>
      </c>
      <c r="F8" s="75" t="e">
        <f>#REF!</f>
        <v>#REF!</v>
      </c>
    </row>
    <row r="9" spans="1:6" x14ac:dyDescent="0.25">
      <c r="A9" s="5" t="e">
        <f>#REF!</f>
        <v>#REF!</v>
      </c>
      <c r="B9" s="6" t="e">
        <f>#REF!</f>
        <v>#REF!</v>
      </c>
      <c r="C9" s="2" t="e">
        <f>#REF!</f>
        <v>#REF!</v>
      </c>
      <c r="D9" s="63" t="e">
        <f>#REF!</f>
        <v>#REF!</v>
      </c>
      <c r="E9" s="129" t="e">
        <f>#REF!</f>
        <v>#REF!</v>
      </c>
      <c r="F9" s="75" t="e">
        <f>#REF!</f>
        <v>#REF!</v>
      </c>
    </row>
    <row r="10" spans="1:6" x14ac:dyDescent="0.25">
      <c r="A10" s="5" t="e">
        <f>#REF!</f>
        <v>#REF!</v>
      </c>
      <c r="B10" s="6" t="e">
        <f>#REF!</f>
        <v>#REF!</v>
      </c>
      <c r="C10" s="2" t="e">
        <f>#REF!</f>
        <v>#REF!</v>
      </c>
      <c r="D10" s="63" t="e">
        <f>#REF!</f>
        <v>#REF!</v>
      </c>
      <c r="E10" s="129" t="e">
        <f>#REF!</f>
        <v>#REF!</v>
      </c>
      <c r="F10" s="75" t="e">
        <f>#REF!</f>
        <v>#REF!</v>
      </c>
    </row>
    <row r="11" spans="1:6" ht="13.8" thickBot="1" x14ac:dyDescent="0.3">
      <c r="A11" s="14" t="e">
        <f>#REF!</f>
        <v>#REF!</v>
      </c>
      <c r="B11" s="11" t="e">
        <f>#REF!</f>
        <v>#REF!</v>
      </c>
      <c r="C11" s="24" t="e">
        <f>#REF!</f>
        <v>#REF!</v>
      </c>
      <c r="D11" s="64" t="e">
        <f>#REF!</f>
        <v>#REF!</v>
      </c>
      <c r="E11" s="130" t="e">
        <f>#REF!</f>
        <v>#REF!</v>
      </c>
      <c r="F11" s="76" t="e">
        <f>#REF!</f>
        <v>#REF!</v>
      </c>
    </row>
    <row r="12" spans="1:6" s="123" customFormat="1" ht="24.75" customHeight="1" thickBot="1" x14ac:dyDescent="0.3">
      <c r="A12" s="383" t="s">
        <v>132</v>
      </c>
      <c r="B12" s="384"/>
      <c r="C12" s="385"/>
      <c r="D12" s="125" t="e">
        <f>SUM(D4:D11)</f>
        <v>#REF!</v>
      </c>
      <c r="E12" s="74" t="e">
        <f>SUM(E4:E11)</f>
        <v>#REF!</v>
      </c>
      <c r="F12" s="126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3.2" x14ac:dyDescent="0.25"/>
  <cols>
    <col min="1" max="1" width="6.88671875" customWidth="1"/>
    <col min="2" max="2" width="10.5546875" customWidth="1"/>
    <col min="3" max="3" width="37.109375" customWidth="1"/>
    <col min="4" max="4" width="11.109375" customWidth="1"/>
    <col min="5" max="5" width="12.88671875" style="1" customWidth="1"/>
    <col min="6" max="6" width="14" style="21" customWidth="1"/>
    <col min="7" max="7" width="11.5546875" customWidth="1"/>
  </cols>
  <sheetData>
    <row r="1" spans="1:7" ht="15.9" customHeight="1" x14ac:dyDescent="0.3">
      <c r="A1" s="380" t="s">
        <v>187</v>
      </c>
      <c r="B1" s="380"/>
      <c r="C1" s="380"/>
      <c r="D1" s="380"/>
      <c r="E1" s="380"/>
      <c r="F1" s="380"/>
      <c r="G1" s="380"/>
    </row>
    <row r="2" spans="1:7" ht="13.8" thickBot="1" x14ac:dyDescent="0.3"/>
    <row r="3" spans="1:7" s="1" customFormat="1" ht="51" customHeight="1" thickBot="1" x14ac:dyDescent="0.3">
      <c r="A3" s="9" t="s">
        <v>130</v>
      </c>
      <c r="B3" s="10" t="s">
        <v>131</v>
      </c>
      <c r="C3" s="17" t="s">
        <v>0</v>
      </c>
      <c r="D3" s="23" t="s">
        <v>129</v>
      </c>
      <c r="E3" s="23" t="s">
        <v>182</v>
      </c>
      <c r="F3" s="41" t="s">
        <v>186</v>
      </c>
      <c r="G3" s="23" t="s">
        <v>191</v>
      </c>
    </row>
    <row r="4" spans="1:7" s="53" customFormat="1" ht="19.5" customHeight="1" thickBot="1" x14ac:dyDescent="0.3">
      <c r="A4" s="86" t="s">
        <v>183</v>
      </c>
      <c r="B4" s="90" t="s">
        <v>184</v>
      </c>
      <c r="C4" s="87" t="s">
        <v>185</v>
      </c>
      <c r="D4" s="88">
        <v>1</v>
      </c>
      <c r="E4" s="88">
        <v>2</v>
      </c>
      <c r="F4" s="91">
        <v>3</v>
      </c>
      <c r="G4" s="88">
        <v>4</v>
      </c>
    </row>
    <row r="5" spans="1:7" x14ac:dyDescent="0.25">
      <c r="A5" s="15" t="e">
        <f>#REF!</f>
        <v>#REF!</v>
      </c>
      <c r="B5" s="16" t="e">
        <f>#REF!</f>
        <v>#REF!</v>
      </c>
      <c r="C5" s="50" t="e">
        <f>#REF!</f>
        <v>#REF!</v>
      </c>
      <c r="D5" s="89" t="e">
        <f>#REF!</f>
        <v>#REF!</v>
      </c>
      <c r="E5" s="85" t="e">
        <f>#REF!</f>
        <v>#REF!</v>
      </c>
      <c r="F5" s="42" t="e">
        <f>#REF!</f>
        <v>#REF!</v>
      </c>
      <c r="G5" s="84" t="e">
        <f>IF(A5&lt;&gt;A6,SUMIF($A$5:A5,A5,$F$5:F5),"")</f>
        <v>#REF!</v>
      </c>
    </row>
    <row r="6" spans="1:7" x14ac:dyDescent="0.25">
      <c r="A6" s="5" t="e">
        <f>#REF!</f>
        <v>#REF!</v>
      </c>
      <c r="B6" s="6" t="e">
        <f>#REF!</f>
        <v>#REF!</v>
      </c>
      <c r="C6" s="2" t="e">
        <f>#REF!</f>
        <v>#REF!</v>
      </c>
      <c r="D6" s="26" t="e">
        <f>#REF!</f>
        <v>#REF!</v>
      </c>
      <c r="E6" s="66" t="e">
        <f>#REF!</f>
        <v>#REF!</v>
      </c>
      <c r="F6" s="75" t="e">
        <f>#REF!</f>
        <v>#REF!</v>
      </c>
      <c r="G6" s="84" t="e">
        <f>IF(A6&lt;&gt;A7,SUMIF($A$5:A6,A6,$F$5:F6),"")</f>
        <v>#REF!</v>
      </c>
    </row>
    <row r="7" spans="1:7" x14ac:dyDescent="0.25">
      <c r="A7" s="5" t="e">
        <f>#REF!</f>
        <v>#REF!</v>
      </c>
      <c r="B7" s="6" t="e">
        <f>#REF!</f>
        <v>#REF!</v>
      </c>
      <c r="C7" s="2" t="e">
        <f>#REF!</f>
        <v>#REF!</v>
      </c>
      <c r="D7" s="19" t="e">
        <f>#REF!</f>
        <v>#REF!</v>
      </c>
      <c r="E7" s="67" t="e">
        <f>#REF!</f>
        <v>#REF!</v>
      </c>
      <c r="F7" s="75" t="e">
        <f>#REF!</f>
        <v>#REF!</v>
      </c>
      <c r="G7" s="84" t="e">
        <f>IF(A7&lt;&gt;A8,SUMIF($A$5:A7,A7,$F$5:F7),"")</f>
        <v>#REF!</v>
      </c>
    </row>
    <row r="8" spans="1:7" x14ac:dyDescent="0.25">
      <c r="A8" s="5" t="e">
        <f>#REF!</f>
        <v>#REF!</v>
      </c>
      <c r="B8" s="6" t="e">
        <f>#REF!</f>
        <v>#REF!</v>
      </c>
      <c r="C8" s="2" t="e">
        <f>#REF!</f>
        <v>#REF!</v>
      </c>
      <c r="D8" s="19" t="e">
        <f>#REF!</f>
        <v>#REF!</v>
      </c>
      <c r="E8" s="67" t="e">
        <f>#REF!</f>
        <v>#REF!</v>
      </c>
      <c r="F8" s="75" t="e">
        <f>#REF!</f>
        <v>#REF!</v>
      </c>
      <c r="G8" s="84" t="e">
        <f>IF(A8&lt;&gt;A9,SUMIF($A$5:A8,A8,$F$5:F8),"")</f>
        <v>#REF!</v>
      </c>
    </row>
    <row r="9" spans="1:7" x14ac:dyDescent="0.25">
      <c r="A9" s="5" t="e">
        <f>#REF!</f>
        <v>#REF!</v>
      </c>
      <c r="B9" s="6" t="e">
        <f>#REF!</f>
        <v>#REF!</v>
      </c>
      <c r="C9" s="2" t="e">
        <f>#REF!</f>
        <v>#REF!</v>
      </c>
      <c r="D9" s="19" t="e">
        <f>#REF!</f>
        <v>#REF!</v>
      </c>
      <c r="E9" s="67" t="e">
        <f>#REF!</f>
        <v>#REF!</v>
      </c>
      <c r="F9" s="75" t="e">
        <f>#REF!</f>
        <v>#REF!</v>
      </c>
      <c r="G9" s="84" t="e">
        <f>IF(A9&lt;&gt;A10,SUMIF($A$5:A9,A9,$F$5:F9),"")</f>
        <v>#REF!</v>
      </c>
    </row>
    <row r="10" spans="1:7" x14ac:dyDescent="0.25">
      <c r="A10" s="5" t="e">
        <f>#REF!</f>
        <v>#REF!</v>
      </c>
      <c r="B10" s="6" t="e">
        <f>#REF!</f>
        <v>#REF!</v>
      </c>
      <c r="C10" s="2" t="e">
        <f>#REF!</f>
        <v>#REF!</v>
      </c>
      <c r="D10" s="26" t="e">
        <f>#REF!</f>
        <v>#REF!</v>
      </c>
      <c r="E10" s="67" t="e">
        <f>#REF!</f>
        <v>#REF!</v>
      </c>
      <c r="F10" s="75" t="e">
        <f>#REF!</f>
        <v>#REF!</v>
      </c>
      <c r="G10" s="84" t="e">
        <f>IF(A10&lt;&gt;A11,SUMIF($A$5:A10,A10,$F$5:F10),"")</f>
        <v>#REF!</v>
      </c>
    </row>
    <row r="11" spans="1:7" x14ac:dyDescent="0.25">
      <c r="A11" s="5" t="e">
        <f>#REF!</f>
        <v>#REF!</v>
      </c>
      <c r="B11" s="6" t="e">
        <f>#REF!</f>
        <v>#REF!</v>
      </c>
      <c r="C11" s="2" t="e">
        <f>#REF!</f>
        <v>#REF!</v>
      </c>
      <c r="D11" s="26" t="e">
        <f>#REF!</f>
        <v>#REF!</v>
      </c>
      <c r="E11" s="67" t="e">
        <f>#REF!</f>
        <v>#REF!</v>
      </c>
      <c r="F11" s="75" t="e">
        <f>#REF!</f>
        <v>#REF!</v>
      </c>
      <c r="G11" s="84" t="e">
        <f>IF(A11&lt;&gt;A12,SUMIF($A$5:A11,A11,$F$5:F11),"")</f>
        <v>#REF!</v>
      </c>
    </row>
    <row r="12" spans="1:7" x14ac:dyDescent="0.25">
      <c r="A12" s="5" t="e">
        <f>#REF!</f>
        <v>#REF!</v>
      </c>
      <c r="B12" s="6" t="e">
        <f>#REF!</f>
        <v>#REF!</v>
      </c>
      <c r="C12" s="2" t="e">
        <f>#REF!</f>
        <v>#REF!</v>
      </c>
      <c r="D12" s="26" t="e">
        <f>#REF!</f>
        <v>#REF!</v>
      </c>
      <c r="E12" s="67" t="e">
        <f>#REF!</f>
        <v>#REF!</v>
      </c>
      <c r="F12" s="75" t="e">
        <f>#REF!</f>
        <v>#REF!</v>
      </c>
      <c r="G12" s="84" t="e">
        <f>IF(A12&lt;&gt;A13,SUMIF($A$5:A12,A12,$F$5:F12),"")</f>
        <v>#REF!</v>
      </c>
    </row>
    <row r="13" spans="1:7" x14ac:dyDescent="0.25">
      <c r="A13" s="5" t="e">
        <f>#REF!</f>
        <v>#REF!</v>
      </c>
      <c r="B13" s="6" t="e">
        <f>#REF!</f>
        <v>#REF!</v>
      </c>
      <c r="C13" s="2" t="e">
        <f>#REF!</f>
        <v>#REF!</v>
      </c>
      <c r="D13" s="19" t="e">
        <f>#REF!</f>
        <v>#REF!</v>
      </c>
      <c r="E13" s="68" t="e">
        <f>#REF!</f>
        <v>#REF!</v>
      </c>
      <c r="F13" s="75" t="e">
        <f>#REF!</f>
        <v>#REF!</v>
      </c>
      <c r="G13" s="84" t="e">
        <f>IF(A13&lt;&gt;A14,SUMIF($A$5:A13,A13,$F$5:F13),"")</f>
        <v>#REF!</v>
      </c>
    </row>
    <row r="14" spans="1:7" x14ac:dyDescent="0.25">
      <c r="A14" s="5" t="e">
        <f>#REF!</f>
        <v>#REF!</v>
      </c>
      <c r="B14" s="6" t="e">
        <f>#REF!</f>
        <v>#REF!</v>
      </c>
      <c r="C14" s="2" t="e">
        <f>#REF!</f>
        <v>#REF!</v>
      </c>
      <c r="D14" s="26" t="e">
        <f>#REF!</f>
        <v>#REF!</v>
      </c>
      <c r="E14" s="67" t="e">
        <f>#REF!</f>
        <v>#REF!</v>
      </c>
      <c r="F14" s="75" t="e">
        <f>#REF!</f>
        <v>#REF!</v>
      </c>
      <c r="G14" s="84" t="e">
        <f>IF(A14&lt;&gt;A15,SUMIF($A$5:A14,A14,$F$5:F14),"")</f>
        <v>#REF!</v>
      </c>
    </row>
    <row r="15" spans="1:7" x14ac:dyDescent="0.25">
      <c r="A15" s="5" t="e">
        <f>#REF!</f>
        <v>#REF!</v>
      </c>
      <c r="B15" s="6" t="e">
        <f>#REF!</f>
        <v>#REF!</v>
      </c>
      <c r="C15" s="2" t="e">
        <f>#REF!</f>
        <v>#REF!</v>
      </c>
      <c r="D15" s="19" t="e">
        <f>#REF!</f>
        <v>#REF!</v>
      </c>
      <c r="E15" s="67" t="e">
        <f>#REF!</f>
        <v>#REF!</v>
      </c>
      <c r="F15" s="75" t="e">
        <f>#REF!</f>
        <v>#REF!</v>
      </c>
      <c r="G15" s="84" t="e">
        <f>IF(A15&lt;&gt;A16,SUMIF($A$5:A15,A15,$F$5:F15),"")</f>
        <v>#REF!</v>
      </c>
    </row>
    <row r="16" spans="1:7" x14ac:dyDescent="0.25">
      <c r="A16" s="5" t="e">
        <f>#REF!</f>
        <v>#REF!</v>
      </c>
      <c r="B16" s="6" t="e">
        <f>#REF!</f>
        <v>#REF!</v>
      </c>
      <c r="C16" s="2" t="e">
        <f>#REF!</f>
        <v>#REF!</v>
      </c>
      <c r="D16" s="19" t="e">
        <f>#REF!</f>
        <v>#REF!</v>
      </c>
      <c r="E16" s="67" t="e">
        <f>#REF!</f>
        <v>#REF!</v>
      </c>
      <c r="F16" s="75" t="e">
        <f>#REF!</f>
        <v>#REF!</v>
      </c>
      <c r="G16" s="84" t="e">
        <f>IF(A16&lt;&gt;#REF!,SUMIF($A$5:A16,A16,$F$5:F16),"")</f>
        <v>#REF!</v>
      </c>
    </row>
    <row r="17" spans="1:7" ht="13.8" thickBot="1" x14ac:dyDescent="0.3">
      <c r="A17" s="79" t="e">
        <f>#REF!</f>
        <v>#REF!</v>
      </c>
      <c r="B17" s="80" t="e">
        <f>#REF!</f>
        <v>#REF!</v>
      </c>
      <c r="C17" s="58" t="e">
        <f>#REF!</f>
        <v>#REF!</v>
      </c>
      <c r="D17" s="59" t="e">
        <f>#REF!</f>
        <v>#REF!</v>
      </c>
      <c r="E17" s="69" t="e">
        <f>#REF!</f>
        <v>#REF!</v>
      </c>
      <c r="F17" s="81" t="e">
        <f>#REF!</f>
        <v>#REF!</v>
      </c>
      <c r="G17" s="60" t="e">
        <f>IF(A17&lt;&gt;A18,SUMIF($A$5:A17,A17,$F$5:F17),"")</f>
        <v>#REF!</v>
      </c>
    </row>
    <row r="18" spans="1:7" x14ac:dyDescent="0.25">
      <c r="A18" s="15" t="e">
        <f>#REF!</f>
        <v>#REF!</v>
      </c>
      <c r="B18" s="77" t="e">
        <f>#REF!</f>
        <v>#REF!</v>
      </c>
      <c r="C18" s="3" t="e">
        <f>#REF!</f>
        <v>#REF!</v>
      </c>
      <c r="D18" s="65" t="e">
        <f>#REF!</f>
        <v>#REF!</v>
      </c>
      <c r="E18" s="78" t="e">
        <f>#REF!</f>
        <v>#REF!</v>
      </c>
      <c r="F18" s="42" t="e">
        <f>#REF!</f>
        <v>#REF!</v>
      </c>
      <c r="G18" s="84" t="e">
        <f>IF(A18&lt;&gt;A19,SUMIF($A$5:A18,A18,$F$5:F18),"")</f>
        <v>#REF!</v>
      </c>
    </row>
    <row r="19" spans="1:7" x14ac:dyDescent="0.25">
      <c r="A19" s="5" t="e">
        <f>#REF!</f>
        <v>#REF!</v>
      </c>
      <c r="B19" s="6" t="e">
        <f>#REF!</f>
        <v>#REF!</v>
      </c>
      <c r="C19" s="2" t="e">
        <f>#REF!</f>
        <v>#REF!</v>
      </c>
      <c r="D19" s="19" t="e">
        <f>#REF!</f>
        <v>#REF!</v>
      </c>
      <c r="E19" s="67" t="e">
        <f>#REF!</f>
        <v>#REF!</v>
      </c>
      <c r="F19" s="75" t="e">
        <f>#REF!</f>
        <v>#REF!</v>
      </c>
      <c r="G19" s="84" t="e">
        <f>IF(A19&lt;&gt;A20,SUMIF($A$5:A19,A19,$F$5:F19),"")</f>
        <v>#REF!</v>
      </c>
    </row>
    <row r="20" spans="1:7" x14ac:dyDescent="0.25">
      <c r="A20" s="5" t="e">
        <f>#REF!</f>
        <v>#REF!</v>
      </c>
      <c r="B20" s="6" t="e">
        <f>#REF!</f>
        <v>#REF!</v>
      </c>
      <c r="C20" s="2" t="e">
        <f>#REF!</f>
        <v>#REF!</v>
      </c>
      <c r="D20" s="19" t="e">
        <f>#REF!</f>
        <v>#REF!</v>
      </c>
      <c r="E20" s="67" t="e">
        <f>#REF!</f>
        <v>#REF!</v>
      </c>
      <c r="F20" s="75" t="e">
        <f>#REF!</f>
        <v>#REF!</v>
      </c>
      <c r="G20" s="84" t="e">
        <f>IF(A20&lt;&gt;A21,SUMIF($A$5:A20,A20,$F$5:F20),"")</f>
        <v>#REF!</v>
      </c>
    </row>
    <row r="21" spans="1:7" x14ac:dyDescent="0.25">
      <c r="A21" s="5" t="e">
        <f>#REF!</f>
        <v>#REF!</v>
      </c>
      <c r="B21" s="6" t="e">
        <f>#REF!</f>
        <v>#REF!</v>
      </c>
      <c r="C21" s="2" t="e">
        <f>#REF!</f>
        <v>#REF!</v>
      </c>
      <c r="D21" s="19" t="e">
        <f>#REF!</f>
        <v>#REF!</v>
      </c>
      <c r="E21" s="67" t="e">
        <f>#REF!</f>
        <v>#REF!</v>
      </c>
      <c r="F21" s="75" t="e">
        <f>#REF!</f>
        <v>#REF!</v>
      </c>
      <c r="G21" s="84" t="e">
        <f>IF(A21&lt;&gt;A22,SUMIF($A$5:A21,A21,$F$5:F21),"")</f>
        <v>#REF!</v>
      </c>
    </row>
    <row r="22" spans="1:7" x14ac:dyDescent="0.25">
      <c r="A22" s="5" t="e">
        <f>#REF!</f>
        <v>#REF!</v>
      </c>
      <c r="B22" s="6" t="e">
        <f>#REF!</f>
        <v>#REF!</v>
      </c>
      <c r="C22" s="2" t="e">
        <f>#REF!</f>
        <v>#REF!</v>
      </c>
      <c r="D22" s="19" t="e">
        <f>#REF!</f>
        <v>#REF!</v>
      </c>
      <c r="E22" s="67" t="e">
        <f>#REF!</f>
        <v>#REF!</v>
      </c>
      <c r="F22" s="75" t="e">
        <f>#REF!</f>
        <v>#REF!</v>
      </c>
      <c r="G22" s="84" t="e">
        <f>IF(A22&lt;&gt;A23,SUMIF($A$5:A22,A22,$F$5:F22),"")</f>
        <v>#REF!</v>
      </c>
    </row>
    <row r="23" spans="1:7" x14ac:dyDescent="0.25">
      <c r="A23" s="5" t="e">
        <f>#REF!</f>
        <v>#REF!</v>
      </c>
      <c r="B23" s="6" t="e">
        <f>#REF!</f>
        <v>#REF!</v>
      </c>
      <c r="C23" s="2" t="e">
        <f>#REF!</f>
        <v>#REF!</v>
      </c>
      <c r="D23" s="26" t="e">
        <f>#REF!</f>
        <v>#REF!</v>
      </c>
      <c r="E23" s="67" t="e">
        <f>#REF!</f>
        <v>#REF!</v>
      </c>
      <c r="F23" s="75" t="e">
        <f>#REF!</f>
        <v>#REF!</v>
      </c>
      <c r="G23" s="84" t="e">
        <f>IF(A23&lt;&gt;A24,SUMIF($A$5:A23,A23,$F$5:F23),"")</f>
        <v>#REF!</v>
      </c>
    </row>
    <row r="24" spans="1:7" x14ac:dyDescent="0.25">
      <c r="A24" s="5" t="e">
        <f>#REF!</f>
        <v>#REF!</v>
      </c>
      <c r="B24" s="6" t="e">
        <f>#REF!</f>
        <v>#REF!</v>
      </c>
      <c r="C24" s="2" t="e">
        <f>#REF!</f>
        <v>#REF!</v>
      </c>
      <c r="D24" s="26" t="e">
        <f>#REF!</f>
        <v>#REF!</v>
      </c>
      <c r="E24" s="67" t="e">
        <f>#REF!</f>
        <v>#REF!</v>
      </c>
      <c r="F24" s="75" t="e">
        <f>#REF!</f>
        <v>#REF!</v>
      </c>
      <c r="G24" s="84" t="e">
        <f>IF(A24&lt;&gt;A25,SUMIF($A$5:A24,A24,$F$5:F24),"")</f>
        <v>#REF!</v>
      </c>
    </row>
    <row r="25" spans="1:7" x14ac:dyDescent="0.25">
      <c r="A25" s="5" t="e">
        <f>#REF!</f>
        <v>#REF!</v>
      </c>
      <c r="B25" s="6" t="e">
        <f>#REF!</f>
        <v>#REF!</v>
      </c>
      <c r="C25" s="2" t="e">
        <f>#REF!</f>
        <v>#REF!</v>
      </c>
      <c r="D25" s="26" t="e">
        <f>#REF!</f>
        <v>#REF!</v>
      </c>
      <c r="E25" s="67" t="e">
        <f>#REF!</f>
        <v>#REF!</v>
      </c>
      <c r="F25" s="75" t="e">
        <f>#REF!</f>
        <v>#REF!</v>
      </c>
      <c r="G25" s="84" t="e">
        <f>IF(A25&lt;&gt;A26,SUMIF($A$5:A25,A25,$F$5:F25),"")</f>
        <v>#REF!</v>
      </c>
    </row>
    <row r="26" spans="1:7" x14ac:dyDescent="0.25">
      <c r="A26" s="5" t="e">
        <f>#REF!</f>
        <v>#REF!</v>
      </c>
      <c r="B26" s="6" t="e">
        <f>#REF!</f>
        <v>#REF!</v>
      </c>
      <c r="C26" s="2" t="e">
        <f>#REF!</f>
        <v>#REF!</v>
      </c>
      <c r="D26" s="26" t="e">
        <f>#REF!</f>
        <v>#REF!</v>
      </c>
      <c r="E26" s="67" t="e">
        <f>#REF!</f>
        <v>#REF!</v>
      </c>
      <c r="F26" s="75" t="e">
        <f>#REF!</f>
        <v>#REF!</v>
      </c>
      <c r="G26" s="84" t="e">
        <f>IF(A26&lt;&gt;A27,SUMIF($A$5:A26,A26,$F$5:F26),"")</f>
        <v>#REF!</v>
      </c>
    </row>
    <row r="27" spans="1:7" x14ac:dyDescent="0.25">
      <c r="A27" s="5" t="e">
        <f>#REF!</f>
        <v>#REF!</v>
      </c>
      <c r="B27" s="6" t="e">
        <f>#REF!</f>
        <v>#REF!</v>
      </c>
      <c r="C27" s="2" t="e">
        <f>#REF!</f>
        <v>#REF!</v>
      </c>
      <c r="D27" s="26" t="e">
        <f>#REF!</f>
        <v>#REF!</v>
      </c>
      <c r="E27" s="67" t="e">
        <f>#REF!</f>
        <v>#REF!</v>
      </c>
      <c r="F27" s="75" t="e">
        <f>#REF!</f>
        <v>#REF!</v>
      </c>
      <c r="G27" s="84" t="e">
        <f>IF(A27&lt;&gt;A28,SUMIF($A$5:A27,A27,$F$5:F27),"")</f>
        <v>#REF!</v>
      </c>
    </row>
    <row r="28" spans="1:7" x14ac:dyDescent="0.25">
      <c r="A28" s="5" t="e">
        <f>#REF!</f>
        <v>#REF!</v>
      </c>
      <c r="B28" s="6" t="e">
        <f>#REF!</f>
        <v>#REF!</v>
      </c>
      <c r="C28" s="2" t="e">
        <f>#REF!</f>
        <v>#REF!</v>
      </c>
      <c r="D28" s="26" t="e">
        <f>#REF!</f>
        <v>#REF!</v>
      </c>
      <c r="E28" s="67" t="e">
        <f>#REF!</f>
        <v>#REF!</v>
      </c>
      <c r="F28" s="75" t="e">
        <f>#REF!</f>
        <v>#REF!</v>
      </c>
      <c r="G28" s="84" t="e">
        <f>IF(A28&lt;&gt;A29,SUMIF($A$5:A28,A28,$F$5:F28),"")</f>
        <v>#REF!</v>
      </c>
    </row>
    <row r="29" spans="1:7" ht="13.8" thickBot="1" x14ac:dyDescent="0.3">
      <c r="A29" s="79" t="e">
        <f>#REF!</f>
        <v>#REF!</v>
      </c>
      <c r="B29" s="80" t="e">
        <f>#REF!</f>
        <v>#REF!</v>
      </c>
      <c r="C29" s="58" t="e">
        <f>#REF!</f>
        <v>#REF!</v>
      </c>
      <c r="D29" s="61" t="e">
        <f>#REF!</f>
        <v>#REF!</v>
      </c>
      <c r="E29" s="71" t="e">
        <f>#REF!</f>
        <v>#REF!</v>
      </c>
      <c r="F29" s="81" t="e">
        <f>#REF!</f>
        <v>#REF!</v>
      </c>
      <c r="G29" s="60" t="e">
        <f>IF(A29&lt;&gt;A30,SUMIF($A$5:A29,A29,$F$5:F29),"")</f>
        <v>#REF!</v>
      </c>
    </row>
    <row r="30" spans="1:7" x14ac:dyDescent="0.25">
      <c r="A30" s="82" t="e">
        <f>#REF!</f>
        <v>#REF!</v>
      </c>
      <c r="B30" s="77" t="e">
        <f>#REF!</f>
        <v>#REF!</v>
      </c>
      <c r="C30" s="3" t="e">
        <f>#REF!</f>
        <v>#REF!</v>
      </c>
      <c r="D30" s="65" t="e">
        <f>#REF!</f>
        <v>#REF!</v>
      </c>
      <c r="E30" s="78" t="e">
        <f>#REF!</f>
        <v>#REF!</v>
      </c>
      <c r="F30" s="42" t="e">
        <f>#REF!</f>
        <v>#REF!</v>
      </c>
      <c r="G30" s="84" t="e">
        <f>IF(A30&lt;&gt;A31,SUMIF($A$5:A30,A30,$F$5:F30),"")</f>
        <v>#REF!</v>
      </c>
    </row>
    <row r="31" spans="1:7" x14ac:dyDescent="0.25">
      <c r="A31" s="7" t="e">
        <f>#REF!</f>
        <v>#REF!</v>
      </c>
      <c r="B31" s="6" t="e">
        <f>#REF!</f>
        <v>#REF!</v>
      </c>
      <c r="C31" s="2" t="e">
        <f>#REF!</f>
        <v>#REF!</v>
      </c>
      <c r="D31" s="19" t="e">
        <f>#REF!</f>
        <v>#REF!</v>
      </c>
      <c r="E31" s="67" t="e">
        <f>#REF!</f>
        <v>#REF!</v>
      </c>
      <c r="F31" s="75" t="e">
        <f>#REF!</f>
        <v>#REF!</v>
      </c>
      <c r="G31" s="84" t="e">
        <f>IF(A31&lt;&gt;A32,SUMIF($A$5:A31,A31,$F$5:F31),"")</f>
        <v>#REF!</v>
      </c>
    </row>
    <row r="32" spans="1:7" x14ac:dyDescent="0.25">
      <c r="A32" s="7" t="e">
        <f>#REF!</f>
        <v>#REF!</v>
      </c>
      <c r="B32" s="6" t="e">
        <f>#REF!</f>
        <v>#REF!</v>
      </c>
      <c r="C32" s="2" t="e">
        <f>#REF!</f>
        <v>#REF!</v>
      </c>
      <c r="D32" s="26" t="e">
        <f>#REF!</f>
        <v>#REF!</v>
      </c>
      <c r="E32" s="67" t="e">
        <f>#REF!</f>
        <v>#REF!</v>
      </c>
      <c r="F32" s="75" t="e">
        <f>#REF!</f>
        <v>#REF!</v>
      </c>
      <c r="G32" s="84" t="e">
        <f>IF(A32&lt;&gt;A33,SUMIF($A$5:A32,A32,$F$5:F32),"")</f>
        <v>#REF!</v>
      </c>
    </row>
    <row r="33" spans="1:7" x14ac:dyDescent="0.25">
      <c r="A33" s="7" t="e">
        <f>#REF!</f>
        <v>#REF!</v>
      </c>
      <c r="B33" s="6" t="e">
        <f>#REF!</f>
        <v>#REF!</v>
      </c>
      <c r="C33" s="2" t="e">
        <f>#REF!</f>
        <v>#REF!</v>
      </c>
      <c r="D33" s="19" t="e">
        <f>#REF!</f>
        <v>#REF!</v>
      </c>
      <c r="E33" s="67" t="e">
        <f>#REF!</f>
        <v>#REF!</v>
      </c>
      <c r="F33" s="75" t="e">
        <f>#REF!</f>
        <v>#REF!</v>
      </c>
      <c r="G33" s="84" t="e">
        <f>IF(A33&lt;&gt;A34,SUMIF($A$5:A33,A33,$F$5:F33),"")</f>
        <v>#REF!</v>
      </c>
    </row>
    <row r="34" spans="1:7" x14ac:dyDescent="0.25">
      <c r="A34" s="7" t="e">
        <f>#REF!</f>
        <v>#REF!</v>
      </c>
      <c r="B34" s="6" t="e">
        <f>#REF!</f>
        <v>#REF!</v>
      </c>
      <c r="C34" s="2" t="e">
        <f>#REF!</f>
        <v>#REF!</v>
      </c>
      <c r="D34" s="19" t="e">
        <f>#REF!</f>
        <v>#REF!</v>
      </c>
      <c r="E34" s="67" t="e">
        <f>#REF!</f>
        <v>#REF!</v>
      </c>
      <c r="F34" s="75" t="e">
        <f>#REF!</f>
        <v>#REF!</v>
      </c>
      <c r="G34" s="84" t="e">
        <f>IF(A34&lt;&gt;A35,SUMIF($A$5:A34,A34,$F$5:F34),"")</f>
        <v>#REF!</v>
      </c>
    </row>
    <row r="35" spans="1:7" x14ac:dyDescent="0.25">
      <c r="A35" s="7" t="e">
        <f>#REF!</f>
        <v>#REF!</v>
      </c>
      <c r="B35" s="6" t="e">
        <f>#REF!</f>
        <v>#REF!</v>
      </c>
      <c r="C35" s="2" t="e">
        <f>#REF!</f>
        <v>#REF!</v>
      </c>
      <c r="D35" s="26" t="e">
        <f>#REF!</f>
        <v>#REF!</v>
      </c>
      <c r="E35" s="67" t="e">
        <f>#REF!</f>
        <v>#REF!</v>
      </c>
      <c r="F35" s="75" t="e">
        <f>#REF!</f>
        <v>#REF!</v>
      </c>
      <c r="G35" s="84" t="e">
        <f>IF(A35&lt;&gt;A36,SUMIF($A$5:A35,A35,$F$5:F35),"")</f>
        <v>#REF!</v>
      </c>
    </row>
    <row r="36" spans="1:7" x14ac:dyDescent="0.25">
      <c r="A36" s="7" t="e">
        <f>#REF!</f>
        <v>#REF!</v>
      </c>
      <c r="B36" s="6" t="e">
        <f>#REF!</f>
        <v>#REF!</v>
      </c>
      <c r="C36" s="2" t="e">
        <f>#REF!</f>
        <v>#REF!</v>
      </c>
      <c r="D36" s="26" t="e">
        <f>#REF!</f>
        <v>#REF!</v>
      </c>
      <c r="E36" s="67" t="e">
        <f>#REF!</f>
        <v>#REF!</v>
      </c>
      <c r="F36" s="75" t="e">
        <f>#REF!</f>
        <v>#REF!</v>
      </c>
      <c r="G36" s="84" t="e">
        <f>IF(A36&lt;&gt;A37,SUMIF($A$5:A36,A36,$F$5:F36),"")</f>
        <v>#REF!</v>
      </c>
    </row>
    <row r="37" spans="1:7" x14ac:dyDescent="0.25">
      <c r="A37" s="7" t="e">
        <f>#REF!</f>
        <v>#REF!</v>
      </c>
      <c r="B37" s="6" t="e">
        <f>#REF!</f>
        <v>#REF!</v>
      </c>
      <c r="C37" s="2" t="e">
        <f>#REF!</f>
        <v>#REF!</v>
      </c>
      <c r="D37" s="19" t="e">
        <f>#REF!</f>
        <v>#REF!</v>
      </c>
      <c r="E37" s="67" t="e">
        <f>#REF!</f>
        <v>#REF!</v>
      </c>
      <c r="F37" s="75" t="e">
        <f>#REF!</f>
        <v>#REF!</v>
      </c>
      <c r="G37" s="84" t="e">
        <f>IF(A37&lt;&gt;A38,SUMIF($A$5:A37,A37,$F$5:F37),"")</f>
        <v>#REF!</v>
      </c>
    </row>
    <row r="38" spans="1:7" x14ac:dyDescent="0.25">
      <c r="A38" s="7" t="e">
        <f>#REF!</f>
        <v>#REF!</v>
      </c>
      <c r="B38" s="6" t="e">
        <f>#REF!</f>
        <v>#REF!</v>
      </c>
      <c r="C38" s="2" t="e">
        <f>#REF!</f>
        <v>#REF!</v>
      </c>
      <c r="D38" s="26" t="e">
        <f>#REF!</f>
        <v>#REF!</v>
      </c>
      <c r="E38" s="67" t="e">
        <f>#REF!</f>
        <v>#REF!</v>
      </c>
      <c r="F38" s="75" t="e">
        <f>#REF!</f>
        <v>#REF!</v>
      </c>
      <c r="G38" s="84" t="e">
        <f>IF(A38&lt;&gt;A39,SUMIF($A$5:A38,A38,$F$5:F38),"")</f>
        <v>#REF!</v>
      </c>
    </row>
    <row r="39" spans="1:7" x14ac:dyDescent="0.25">
      <c r="A39" s="7" t="e">
        <f>#REF!</f>
        <v>#REF!</v>
      </c>
      <c r="B39" s="6" t="e">
        <f>#REF!</f>
        <v>#REF!</v>
      </c>
      <c r="C39" s="2" t="e">
        <f>#REF!</f>
        <v>#REF!</v>
      </c>
      <c r="D39" s="26" t="e">
        <f>#REF!</f>
        <v>#REF!</v>
      </c>
      <c r="E39" s="67" t="e">
        <f>#REF!</f>
        <v>#REF!</v>
      </c>
      <c r="F39" s="75" t="e">
        <f>#REF!</f>
        <v>#REF!</v>
      </c>
      <c r="G39" s="84" t="e">
        <f>IF(A39&lt;&gt;A40,SUMIF($A$5:A39,A39,$F$5:F39),"")</f>
        <v>#REF!</v>
      </c>
    </row>
    <row r="40" spans="1:7" x14ac:dyDescent="0.25">
      <c r="A40" s="7" t="e">
        <f>#REF!</f>
        <v>#REF!</v>
      </c>
      <c r="B40" s="6" t="e">
        <f>#REF!</f>
        <v>#REF!</v>
      </c>
      <c r="C40" s="2" t="e">
        <f>#REF!</f>
        <v>#REF!</v>
      </c>
      <c r="D40" s="26" t="e">
        <f>#REF!</f>
        <v>#REF!</v>
      </c>
      <c r="E40" s="67" t="e">
        <f>#REF!</f>
        <v>#REF!</v>
      </c>
      <c r="F40" s="75" t="e">
        <f>#REF!</f>
        <v>#REF!</v>
      </c>
      <c r="G40" s="84" t="e">
        <f>IF(A40&lt;&gt;A41,SUMIF($A$5:A40,A40,$F$5:F40),"")</f>
        <v>#REF!</v>
      </c>
    </row>
    <row r="41" spans="1:7" x14ac:dyDescent="0.25">
      <c r="A41" s="7" t="e">
        <f>#REF!</f>
        <v>#REF!</v>
      </c>
      <c r="B41" s="6" t="e">
        <f>#REF!</f>
        <v>#REF!</v>
      </c>
      <c r="C41" s="2" t="e">
        <f>#REF!</f>
        <v>#REF!</v>
      </c>
      <c r="D41" s="26" t="e">
        <f>#REF!</f>
        <v>#REF!</v>
      </c>
      <c r="E41" s="67" t="e">
        <f>#REF!</f>
        <v>#REF!</v>
      </c>
      <c r="F41" s="75" t="e">
        <f>#REF!</f>
        <v>#REF!</v>
      </c>
      <c r="G41" s="84" t="e">
        <f>IF(A41&lt;&gt;A42,SUMIF($A$5:A41,A41,$F$5:F41),"")</f>
        <v>#REF!</v>
      </c>
    </row>
    <row r="42" spans="1:7" ht="13.8" thickBot="1" x14ac:dyDescent="0.3">
      <c r="A42" s="83" t="e">
        <f>#REF!</f>
        <v>#REF!</v>
      </c>
      <c r="B42" s="80" t="e">
        <f>#REF!</f>
        <v>#REF!</v>
      </c>
      <c r="C42" s="58" t="e">
        <f>#REF!</f>
        <v>#REF!</v>
      </c>
      <c r="D42" s="59" t="e">
        <f>#REF!</f>
        <v>#REF!</v>
      </c>
      <c r="E42" s="71" t="e">
        <f>#REF!</f>
        <v>#REF!</v>
      </c>
      <c r="F42" s="81" t="e">
        <f>#REF!</f>
        <v>#REF!</v>
      </c>
      <c r="G42" s="60" t="e">
        <f>IF(A42&lt;&gt;A43,SUMIF($A$5:A42,A42,$F$5:F42),"")</f>
        <v>#REF!</v>
      </c>
    </row>
    <row r="43" spans="1:7" x14ac:dyDescent="0.25">
      <c r="A43" s="82" t="e">
        <f>#REF!</f>
        <v>#REF!</v>
      </c>
      <c r="B43" s="77" t="e">
        <f>#REF!</f>
        <v>#REF!</v>
      </c>
      <c r="C43" s="3" t="e">
        <f>#REF!</f>
        <v>#REF!</v>
      </c>
      <c r="D43" s="27" t="e">
        <f>#REF!</f>
        <v>#REF!</v>
      </c>
      <c r="E43" s="78" t="e">
        <f>#REF!</f>
        <v>#REF!</v>
      </c>
      <c r="F43" s="42" t="e">
        <f>#REF!</f>
        <v>#REF!</v>
      </c>
      <c r="G43" s="84" t="e">
        <f>IF(A43&lt;&gt;A44,SUMIF($A$5:A43,A43,$F$5:F43),"")</f>
        <v>#REF!</v>
      </c>
    </row>
    <row r="44" spans="1:7" x14ac:dyDescent="0.25">
      <c r="A44" s="7" t="e">
        <f>#REF!</f>
        <v>#REF!</v>
      </c>
      <c r="B44" s="6" t="e">
        <f>#REF!</f>
        <v>#REF!</v>
      </c>
      <c r="C44" s="2" t="e">
        <f>#REF!</f>
        <v>#REF!</v>
      </c>
      <c r="D44" s="26" t="e">
        <f>#REF!</f>
        <v>#REF!</v>
      </c>
      <c r="E44" s="67" t="e">
        <f>#REF!</f>
        <v>#REF!</v>
      </c>
      <c r="F44" s="75" t="e">
        <f>#REF!</f>
        <v>#REF!</v>
      </c>
      <c r="G44" s="84" t="e">
        <f>IF(A44&lt;&gt;A45,SUMIF($A$5:A44,A44,$F$5:F44),"")</f>
        <v>#REF!</v>
      </c>
    </row>
    <row r="45" spans="1:7" x14ac:dyDescent="0.25">
      <c r="A45" s="7" t="e">
        <f>#REF!</f>
        <v>#REF!</v>
      </c>
      <c r="B45" s="6" t="e">
        <f>#REF!</f>
        <v>#REF!</v>
      </c>
      <c r="C45" s="2" t="e">
        <f>#REF!</f>
        <v>#REF!</v>
      </c>
      <c r="D45" s="26" t="e">
        <f>#REF!</f>
        <v>#REF!</v>
      </c>
      <c r="E45" s="67" t="e">
        <f>#REF!</f>
        <v>#REF!</v>
      </c>
      <c r="F45" s="75" t="e">
        <f>#REF!</f>
        <v>#REF!</v>
      </c>
      <c r="G45" s="84" t="e">
        <f>IF(A45&lt;&gt;A46,SUMIF($A$5:A45,A45,$F$5:F45),"")</f>
        <v>#REF!</v>
      </c>
    </row>
    <row r="46" spans="1:7" x14ac:dyDescent="0.25">
      <c r="A46" s="7" t="e">
        <f>#REF!</f>
        <v>#REF!</v>
      </c>
      <c r="B46" s="6" t="e">
        <f>#REF!</f>
        <v>#REF!</v>
      </c>
      <c r="C46" s="2" t="e">
        <f>#REF!</f>
        <v>#REF!</v>
      </c>
      <c r="D46" s="19" t="e">
        <f>#REF!</f>
        <v>#REF!</v>
      </c>
      <c r="E46" s="67" t="e">
        <f>#REF!</f>
        <v>#REF!</v>
      </c>
      <c r="F46" s="75" t="e">
        <f>#REF!</f>
        <v>#REF!</v>
      </c>
      <c r="G46" s="84" t="e">
        <f>IF(A46&lt;&gt;A47,SUMIF($A$5:A46,A46,$F$5:F46),"")</f>
        <v>#REF!</v>
      </c>
    </row>
    <row r="47" spans="1:7" x14ac:dyDescent="0.25">
      <c r="A47" s="7" t="e">
        <f>#REF!</f>
        <v>#REF!</v>
      </c>
      <c r="B47" s="6" t="e">
        <f>#REF!</f>
        <v>#REF!</v>
      </c>
      <c r="C47" s="2" t="e">
        <f>#REF!</f>
        <v>#REF!</v>
      </c>
      <c r="D47" s="26" t="e">
        <f>#REF!</f>
        <v>#REF!</v>
      </c>
      <c r="E47" s="67" t="e">
        <f>#REF!</f>
        <v>#REF!</v>
      </c>
      <c r="F47" s="75" t="e">
        <f>#REF!</f>
        <v>#REF!</v>
      </c>
      <c r="G47" s="84" t="e">
        <f>IF(A47&lt;&gt;A48,SUMIF($A$5:A47,A47,$F$5:F47),"")</f>
        <v>#REF!</v>
      </c>
    </row>
    <row r="48" spans="1:7" x14ac:dyDescent="0.25">
      <c r="A48" s="7" t="e">
        <f>#REF!</f>
        <v>#REF!</v>
      </c>
      <c r="B48" s="6" t="e">
        <f>#REF!</f>
        <v>#REF!</v>
      </c>
      <c r="C48" s="2" t="e">
        <f>#REF!</f>
        <v>#REF!</v>
      </c>
      <c r="D48" s="26" t="e">
        <f>#REF!</f>
        <v>#REF!</v>
      </c>
      <c r="E48" s="67" t="e">
        <f>#REF!</f>
        <v>#REF!</v>
      </c>
      <c r="F48" s="75" t="e">
        <f>#REF!</f>
        <v>#REF!</v>
      </c>
      <c r="G48" s="84" t="e">
        <f>IF(A48&lt;&gt;A49,SUMIF($A$5:A48,A48,$F$5:F48),"")</f>
        <v>#REF!</v>
      </c>
    </row>
    <row r="49" spans="1:7" x14ac:dyDescent="0.25">
      <c r="A49" s="7" t="e">
        <f>#REF!</f>
        <v>#REF!</v>
      </c>
      <c r="B49" s="6" t="e">
        <f>#REF!</f>
        <v>#REF!</v>
      </c>
      <c r="C49" s="2" t="e">
        <f>#REF!</f>
        <v>#REF!</v>
      </c>
      <c r="D49" s="26" t="e">
        <f>#REF!</f>
        <v>#REF!</v>
      </c>
      <c r="E49" s="67" t="e">
        <f>#REF!</f>
        <v>#REF!</v>
      </c>
      <c r="F49" s="75" t="e">
        <f>#REF!</f>
        <v>#REF!</v>
      </c>
      <c r="G49" s="84" t="e">
        <f>IF(A49&lt;&gt;A50,SUMIF($A$5:A49,A49,$F$5:F49),"")</f>
        <v>#REF!</v>
      </c>
    </row>
    <row r="50" spans="1:7" x14ac:dyDescent="0.25">
      <c r="A50" s="7" t="e">
        <f>#REF!</f>
        <v>#REF!</v>
      </c>
      <c r="B50" s="6" t="e">
        <f>#REF!</f>
        <v>#REF!</v>
      </c>
      <c r="C50" s="2" t="e">
        <f>#REF!</f>
        <v>#REF!</v>
      </c>
      <c r="D50" s="19" t="e">
        <f>#REF!</f>
        <v>#REF!</v>
      </c>
      <c r="E50" s="67" t="e">
        <f>#REF!</f>
        <v>#REF!</v>
      </c>
      <c r="F50" s="75" t="e">
        <f>#REF!</f>
        <v>#REF!</v>
      </c>
      <c r="G50" s="84" t="e">
        <f>IF(A50&lt;&gt;A51,SUMIF($A$5:A50,A50,$F$5:F50),"")</f>
        <v>#REF!</v>
      </c>
    </row>
    <row r="51" spans="1:7" x14ac:dyDescent="0.25">
      <c r="A51" s="7" t="e">
        <f>#REF!</f>
        <v>#REF!</v>
      </c>
      <c r="B51" s="6" t="e">
        <f>#REF!</f>
        <v>#REF!</v>
      </c>
      <c r="C51" s="2" t="e">
        <f>#REF!</f>
        <v>#REF!</v>
      </c>
      <c r="D51" s="26" t="e">
        <f>#REF!</f>
        <v>#REF!</v>
      </c>
      <c r="E51" s="67" t="e">
        <f>#REF!</f>
        <v>#REF!</v>
      </c>
      <c r="F51" s="75" t="e">
        <f>#REF!</f>
        <v>#REF!</v>
      </c>
      <c r="G51" s="84" t="e">
        <f>IF(A51&lt;&gt;A52,SUMIF($A$5:A51,A51,$F$5:F51),"")</f>
        <v>#REF!</v>
      </c>
    </row>
    <row r="52" spans="1:7" x14ac:dyDescent="0.25">
      <c r="A52" s="7" t="e">
        <f>#REF!</f>
        <v>#REF!</v>
      </c>
      <c r="B52" s="6" t="e">
        <f>#REF!</f>
        <v>#REF!</v>
      </c>
      <c r="C52" s="2" t="e">
        <f>#REF!</f>
        <v>#REF!</v>
      </c>
      <c r="D52" s="19" t="e">
        <f>#REF!</f>
        <v>#REF!</v>
      </c>
      <c r="E52" s="67" t="e">
        <f>#REF!</f>
        <v>#REF!</v>
      </c>
      <c r="F52" s="75" t="e">
        <f>#REF!</f>
        <v>#REF!</v>
      </c>
      <c r="G52" s="84" t="e">
        <f>IF(A52&lt;&gt;A53,SUMIF($A$5:A52,A52,$F$5:F52),"")</f>
        <v>#REF!</v>
      </c>
    </row>
    <row r="53" spans="1:7" x14ac:dyDescent="0.25">
      <c r="A53" s="7" t="e">
        <f>#REF!</f>
        <v>#REF!</v>
      </c>
      <c r="B53" s="6" t="e">
        <f>#REF!</f>
        <v>#REF!</v>
      </c>
      <c r="C53" s="2" t="e">
        <f>#REF!</f>
        <v>#REF!</v>
      </c>
      <c r="D53" s="26" t="e">
        <f>#REF!</f>
        <v>#REF!</v>
      </c>
      <c r="E53" s="67" t="e">
        <f>#REF!</f>
        <v>#REF!</v>
      </c>
      <c r="F53" s="75" t="e">
        <f>#REF!</f>
        <v>#REF!</v>
      </c>
      <c r="G53" s="84" t="e">
        <f>IF(A53&lt;&gt;A54,SUMIF($A$5:A53,A53,$F$5:F53),"")</f>
        <v>#REF!</v>
      </c>
    </row>
    <row r="54" spans="1:7" x14ac:dyDescent="0.25">
      <c r="A54" s="7" t="e">
        <f>#REF!</f>
        <v>#REF!</v>
      </c>
      <c r="B54" s="6" t="e">
        <f>#REF!</f>
        <v>#REF!</v>
      </c>
      <c r="C54" s="2" t="e">
        <f>#REF!</f>
        <v>#REF!</v>
      </c>
      <c r="D54" s="26" t="e">
        <f>#REF!</f>
        <v>#REF!</v>
      </c>
      <c r="E54" s="67" t="e">
        <f>#REF!</f>
        <v>#REF!</v>
      </c>
      <c r="F54" s="75" t="e">
        <f>#REF!</f>
        <v>#REF!</v>
      </c>
      <c r="G54" s="84" t="e">
        <f>IF(A54&lt;&gt;A55,SUMIF($A$5:A54,A54,$F$5:F54),"")</f>
        <v>#REF!</v>
      </c>
    </row>
    <row r="55" spans="1:7" x14ac:dyDescent="0.25">
      <c r="A55" s="7" t="e">
        <f>#REF!</f>
        <v>#REF!</v>
      </c>
      <c r="B55" s="6" t="e">
        <f>#REF!</f>
        <v>#REF!</v>
      </c>
      <c r="C55" s="2" t="e">
        <f>#REF!</f>
        <v>#REF!</v>
      </c>
      <c r="D55" s="26" t="e">
        <f>#REF!</f>
        <v>#REF!</v>
      </c>
      <c r="E55" s="67" t="e">
        <f>#REF!</f>
        <v>#REF!</v>
      </c>
      <c r="F55" s="75" t="e">
        <f>#REF!</f>
        <v>#REF!</v>
      </c>
      <c r="G55" s="84" t="e">
        <f>IF(A55&lt;&gt;A56,SUMIF($A$5:A55,A55,$F$5:F55),"")</f>
        <v>#REF!</v>
      </c>
    </row>
    <row r="56" spans="1:7" x14ac:dyDescent="0.25">
      <c r="A56" s="7" t="e">
        <f>#REF!</f>
        <v>#REF!</v>
      </c>
      <c r="B56" s="6" t="e">
        <f>#REF!</f>
        <v>#REF!</v>
      </c>
      <c r="C56" s="2" t="e">
        <f>#REF!</f>
        <v>#REF!</v>
      </c>
      <c r="D56" s="26" t="e">
        <f>#REF!</f>
        <v>#REF!</v>
      </c>
      <c r="E56" s="67" t="e">
        <f>#REF!</f>
        <v>#REF!</v>
      </c>
      <c r="F56" s="75" t="e">
        <f>#REF!</f>
        <v>#REF!</v>
      </c>
      <c r="G56" s="84" t="e">
        <f>IF(A56&lt;&gt;A57,SUMIF($A$5:A56,A56,$F$5:F56),"")</f>
        <v>#REF!</v>
      </c>
    </row>
    <row r="57" spans="1:7" x14ac:dyDescent="0.25">
      <c r="A57" s="7" t="e">
        <f>#REF!</f>
        <v>#REF!</v>
      </c>
      <c r="B57" s="6" t="e">
        <f>#REF!</f>
        <v>#REF!</v>
      </c>
      <c r="C57" s="2" t="e">
        <f>#REF!</f>
        <v>#REF!</v>
      </c>
      <c r="D57" s="26" t="e">
        <f>#REF!</f>
        <v>#REF!</v>
      </c>
      <c r="E57" s="67" t="e">
        <f>#REF!</f>
        <v>#REF!</v>
      </c>
      <c r="F57" s="75" t="e">
        <f>#REF!</f>
        <v>#REF!</v>
      </c>
      <c r="G57" s="84" t="e">
        <f>IF(A57&lt;&gt;A58,SUMIF($A$5:A57,A57,$F$5:F57),"")</f>
        <v>#REF!</v>
      </c>
    </row>
    <row r="58" spans="1:7" ht="13.8" thickBot="1" x14ac:dyDescent="0.3">
      <c r="A58" s="83" t="e">
        <f>#REF!</f>
        <v>#REF!</v>
      </c>
      <c r="B58" s="80" t="e">
        <f>#REF!</f>
        <v>#REF!</v>
      </c>
      <c r="C58" s="58" t="e">
        <f>#REF!</f>
        <v>#REF!</v>
      </c>
      <c r="D58" s="59" t="e">
        <f>#REF!</f>
        <v>#REF!</v>
      </c>
      <c r="E58" s="71" t="e">
        <f>#REF!</f>
        <v>#REF!</v>
      </c>
      <c r="F58" s="81" t="e">
        <f>#REF!</f>
        <v>#REF!</v>
      </c>
      <c r="G58" s="60" t="e">
        <f>IF(A58&lt;&gt;A59,SUMIF($A$5:A58,A58,$F$5:F58),"")</f>
        <v>#REF!</v>
      </c>
    </row>
    <row r="59" spans="1:7" x14ac:dyDescent="0.25">
      <c r="A59" s="82" t="e">
        <f>#REF!</f>
        <v>#REF!</v>
      </c>
      <c r="B59" s="77" t="e">
        <f>#REF!</f>
        <v>#REF!</v>
      </c>
      <c r="C59" s="3" t="e">
        <f>#REF!</f>
        <v>#REF!</v>
      </c>
      <c r="D59" s="65" t="e">
        <f>#REF!</f>
        <v>#REF!</v>
      </c>
      <c r="E59" s="78" t="e">
        <f>#REF!</f>
        <v>#REF!</v>
      </c>
      <c r="F59" s="42" t="e">
        <f>#REF!</f>
        <v>#REF!</v>
      </c>
      <c r="G59" s="84" t="e">
        <f>IF(A59&lt;&gt;A60,SUMIF($A$5:A59,A59,$F$5:F59),"")</f>
        <v>#REF!</v>
      </c>
    </row>
    <row r="60" spans="1:7" x14ac:dyDescent="0.25">
      <c r="A60" s="7" t="e">
        <f>#REF!</f>
        <v>#REF!</v>
      </c>
      <c r="B60" s="6" t="e">
        <f>#REF!</f>
        <v>#REF!</v>
      </c>
      <c r="C60" s="2" t="e">
        <f>#REF!</f>
        <v>#REF!</v>
      </c>
      <c r="D60" s="26" t="e">
        <f>#REF!</f>
        <v>#REF!</v>
      </c>
      <c r="E60" s="67" t="e">
        <f>#REF!</f>
        <v>#REF!</v>
      </c>
      <c r="F60" s="75" t="e">
        <f>#REF!</f>
        <v>#REF!</v>
      </c>
      <c r="G60" s="84" t="e">
        <f>IF(A60&lt;&gt;A61,SUMIF($A$5:A60,A60,$F$5:F60),"")</f>
        <v>#REF!</v>
      </c>
    </row>
    <row r="61" spans="1:7" x14ac:dyDescent="0.25">
      <c r="A61" s="7" t="e">
        <f>#REF!</f>
        <v>#REF!</v>
      </c>
      <c r="B61" s="6" t="e">
        <f>#REF!</f>
        <v>#REF!</v>
      </c>
      <c r="C61" s="2" t="e">
        <f>#REF!</f>
        <v>#REF!</v>
      </c>
      <c r="D61" s="26" t="e">
        <f>#REF!</f>
        <v>#REF!</v>
      </c>
      <c r="E61" s="67" t="e">
        <f>#REF!</f>
        <v>#REF!</v>
      </c>
      <c r="F61" s="75" t="e">
        <f>#REF!</f>
        <v>#REF!</v>
      </c>
      <c r="G61" s="84" t="e">
        <f>IF(A61&lt;&gt;A62,SUMIF($A$5:A61,A61,$F$5:F61),"")</f>
        <v>#REF!</v>
      </c>
    </row>
    <row r="62" spans="1:7" x14ac:dyDescent="0.25">
      <c r="A62" s="7" t="e">
        <f>#REF!</f>
        <v>#REF!</v>
      </c>
      <c r="B62" s="6" t="e">
        <f>#REF!</f>
        <v>#REF!</v>
      </c>
      <c r="C62" s="2" t="e">
        <f>#REF!</f>
        <v>#REF!</v>
      </c>
      <c r="D62" s="19" t="e">
        <f>#REF!</f>
        <v>#REF!</v>
      </c>
      <c r="E62" s="67" t="e">
        <f>#REF!</f>
        <v>#REF!</v>
      </c>
      <c r="F62" s="75" t="e">
        <f>#REF!</f>
        <v>#REF!</v>
      </c>
      <c r="G62" s="84" t="e">
        <f>IF(A62&lt;&gt;A63,SUMIF($A$5:A62,A62,$F$5:F62),"")</f>
        <v>#REF!</v>
      </c>
    </row>
    <row r="63" spans="1:7" x14ac:dyDescent="0.25">
      <c r="A63" s="7" t="e">
        <f>#REF!</f>
        <v>#REF!</v>
      </c>
      <c r="B63" s="6" t="e">
        <f>#REF!</f>
        <v>#REF!</v>
      </c>
      <c r="C63" s="2" t="e">
        <f>#REF!</f>
        <v>#REF!</v>
      </c>
      <c r="D63" s="19" t="e">
        <f>#REF!</f>
        <v>#REF!</v>
      </c>
      <c r="E63" s="67" t="e">
        <f>#REF!</f>
        <v>#REF!</v>
      </c>
      <c r="F63" s="75" t="e">
        <f>#REF!</f>
        <v>#REF!</v>
      </c>
      <c r="G63" s="84" t="e">
        <f>IF(A63&lt;&gt;A64,SUMIF($A$5:A63,A63,$F$5:F63),"")</f>
        <v>#REF!</v>
      </c>
    </row>
    <row r="64" spans="1:7" ht="14.25" customHeight="1" x14ac:dyDescent="0.25">
      <c r="A64" s="7" t="e">
        <f>#REF!</f>
        <v>#REF!</v>
      </c>
      <c r="B64" s="6" t="e">
        <f>#REF!</f>
        <v>#REF!</v>
      </c>
      <c r="C64" s="2" t="e">
        <f>#REF!</f>
        <v>#REF!</v>
      </c>
      <c r="D64" s="26" t="e">
        <f>#REF!</f>
        <v>#REF!</v>
      </c>
      <c r="E64" s="67" t="e">
        <f>#REF!</f>
        <v>#REF!</v>
      </c>
      <c r="F64" s="75" t="e">
        <f>#REF!</f>
        <v>#REF!</v>
      </c>
      <c r="G64" s="84" t="e">
        <f>IF(A64&lt;&gt;A65,SUMIF($A$5:A64,A64,$F$5:F64),"")</f>
        <v>#REF!</v>
      </c>
    </row>
    <row r="65" spans="1:7" x14ac:dyDescent="0.25">
      <c r="A65" s="7" t="e">
        <f>#REF!</f>
        <v>#REF!</v>
      </c>
      <c r="B65" s="6" t="e">
        <f>#REF!</f>
        <v>#REF!</v>
      </c>
      <c r="C65" s="2" t="e">
        <f>#REF!</f>
        <v>#REF!</v>
      </c>
      <c r="D65" s="26" t="e">
        <f>#REF!</f>
        <v>#REF!</v>
      </c>
      <c r="E65" s="67" t="e">
        <f>#REF!</f>
        <v>#REF!</v>
      </c>
      <c r="F65" s="75" t="e">
        <f>#REF!</f>
        <v>#REF!</v>
      </c>
      <c r="G65" s="84" t="e">
        <f>IF(A65&lt;&gt;A66,SUMIF($A$5:A65,A65,$F$5:F65),"")</f>
        <v>#REF!</v>
      </c>
    </row>
    <row r="66" spans="1:7" x14ac:dyDescent="0.25">
      <c r="A66" s="7" t="e">
        <f>#REF!</f>
        <v>#REF!</v>
      </c>
      <c r="B66" s="6" t="e">
        <f>#REF!</f>
        <v>#REF!</v>
      </c>
      <c r="C66" s="2" t="e">
        <f>#REF!</f>
        <v>#REF!</v>
      </c>
      <c r="D66" s="26" t="e">
        <f>#REF!</f>
        <v>#REF!</v>
      </c>
      <c r="E66" s="67" t="e">
        <f>#REF!</f>
        <v>#REF!</v>
      </c>
      <c r="F66" s="75" t="e">
        <f>#REF!</f>
        <v>#REF!</v>
      </c>
      <c r="G66" s="84" t="e">
        <f>IF(A66&lt;&gt;A67,SUMIF($A$5:A66,A66,$F$5:F66),"")</f>
        <v>#REF!</v>
      </c>
    </row>
    <row r="67" spans="1:7" x14ac:dyDescent="0.25">
      <c r="A67" s="7" t="e">
        <f>#REF!</f>
        <v>#REF!</v>
      </c>
      <c r="B67" s="6" t="e">
        <f>#REF!</f>
        <v>#REF!</v>
      </c>
      <c r="C67" s="2" t="e">
        <f>#REF!</f>
        <v>#REF!</v>
      </c>
      <c r="D67" s="26" t="e">
        <f>#REF!</f>
        <v>#REF!</v>
      </c>
      <c r="E67" s="67" t="e">
        <f>#REF!</f>
        <v>#REF!</v>
      </c>
      <c r="F67" s="75" t="e">
        <f>#REF!</f>
        <v>#REF!</v>
      </c>
      <c r="G67" s="84" t="e">
        <f>IF(A67&lt;&gt;A68,SUMIF($A$5:A67,A67,$F$5:F67),"")</f>
        <v>#REF!</v>
      </c>
    </row>
    <row r="68" spans="1:7" x14ac:dyDescent="0.25">
      <c r="A68" s="7" t="e">
        <f>#REF!</f>
        <v>#REF!</v>
      </c>
      <c r="B68" s="6" t="e">
        <f>#REF!</f>
        <v>#REF!</v>
      </c>
      <c r="C68" s="2" t="e">
        <f>#REF!</f>
        <v>#REF!</v>
      </c>
      <c r="D68" s="19" t="e">
        <f>#REF!</f>
        <v>#REF!</v>
      </c>
      <c r="E68" s="67" t="e">
        <f>#REF!</f>
        <v>#REF!</v>
      </c>
      <c r="F68" s="75" t="e">
        <f>#REF!</f>
        <v>#REF!</v>
      </c>
      <c r="G68" s="84" t="e">
        <f>IF(A68&lt;&gt;A69,SUMIF($A$5:A68,A68,$F$5:F68),"")</f>
        <v>#REF!</v>
      </c>
    </row>
    <row r="69" spans="1:7" x14ac:dyDescent="0.25">
      <c r="A69" s="7" t="e">
        <f>#REF!</f>
        <v>#REF!</v>
      </c>
      <c r="B69" s="6" t="e">
        <f>#REF!</f>
        <v>#REF!</v>
      </c>
      <c r="C69" s="2" t="e">
        <f>#REF!</f>
        <v>#REF!</v>
      </c>
      <c r="D69" s="26" t="e">
        <f>#REF!</f>
        <v>#REF!</v>
      </c>
      <c r="E69" s="67" t="e">
        <f>#REF!</f>
        <v>#REF!</v>
      </c>
      <c r="F69" s="75" t="e">
        <f>#REF!</f>
        <v>#REF!</v>
      </c>
      <c r="G69" s="84" t="e">
        <f>IF(A69&lt;&gt;A70,SUMIF($A$5:A69,A69,$F$5:F69),"")</f>
        <v>#REF!</v>
      </c>
    </row>
    <row r="70" spans="1:7" x14ac:dyDescent="0.25">
      <c r="A70" s="7" t="e">
        <f>#REF!</f>
        <v>#REF!</v>
      </c>
      <c r="B70" s="6" t="e">
        <f>#REF!</f>
        <v>#REF!</v>
      </c>
      <c r="C70" s="2" t="e">
        <f>#REF!</f>
        <v>#REF!</v>
      </c>
      <c r="D70" s="19" t="e">
        <f>#REF!</f>
        <v>#REF!</v>
      </c>
      <c r="E70" s="67" t="e">
        <f>#REF!</f>
        <v>#REF!</v>
      </c>
      <c r="F70" s="75" t="e">
        <f>#REF!</f>
        <v>#REF!</v>
      </c>
      <c r="G70" s="84" t="e">
        <f>IF(A70&lt;&gt;A71,SUMIF($A$5:A70,A70,$F$5:F70),"")</f>
        <v>#REF!</v>
      </c>
    </row>
    <row r="71" spans="1:7" x14ac:dyDescent="0.25">
      <c r="A71" s="7" t="e">
        <f>#REF!</f>
        <v>#REF!</v>
      </c>
      <c r="B71" s="6" t="e">
        <f>#REF!</f>
        <v>#REF!</v>
      </c>
      <c r="C71" s="2" t="e">
        <f>#REF!</f>
        <v>#REF!</v>
      </c>
      <c r="D71" s="19" t="e">
        <f>#REF!</f>
        <v>#REF!</v>
      </c>
      <c r="E71" s="67" t="e">
        <f>#REF!</f>
        <v>#REF!</v>
      </c>
      <c r="F71" s="75" t="e">
        <f>#REF!</f>
        <v>#REF!</v>
      </c>
      <c r="G71" s="84" t="e">
        <f>IF(A71&lt;&gt;A72,SUMIF($A$5:A71,A71,$F$5:F71),"")</f>
        <v>#REF!</v>
      </c>
    </row>
    <row r="72" spans="1:7" x14ac:dyDescent="0.25">
      <c r="A72" s="7" t="e">
        <f>#REF!</f>
        <v>#REF!</v>
      </c>
      <c r="B72" s="6" t="e">
        <f>#REF!</f>
        <v>#REF!</v>
      </c>
      <c r="C72" s="2" t="e">
        <f>#REF!</f>
        <v>#REF!</v>
      </c>
      <c r="D72" s="19" t="e">
        <f>#REF!</f>
        <v>#REF!</v>
      </c>
      <c r="E72" s="67" t="e">
        <f>#REF!</f>
        <v>#REF!</v>
      </c>
      <c r="F72" s="75" t="e">
        <f>#REF!</f>
        <v>#REF!</v>
      </c>
      <c r="G72" s="84" t="e">
        <f>IF(A72&lt;&gt;A73,SUMIF($A$5:A72,A72,$F$5:F72),"")</f>
        <v>#REF!</v>
      </c>
    </row>
    <row r="73" spans="1:7" x14ac:dyDescent="0.25">
      <c r="A73" s="7" t="e">
        <f>#REF!</f>
        <v>#REF!</v>
      </c>
      <c r="B73" s="6" t="e">
        <f>#REF!</f>
        <v>#REF!</v>
      </c>
      <c r="C73" s="2" t="e">
        <f>#REF!</f>
        <v>#REF!</v>
      </c>
      <c r="D73" s="26" t="e">
        <f>#REF!</f>
        <v>#REF!</v>
      </c>
      <c r="E73" s="67" t="e">
        <f>#REF!</f>
        <v>#REF!</v>
      </c>
      <c r="F73" s="75" t="e">
        <f>#REF!</f>
        <v>#REF!</v>
      </c>
      <c r="G73" s="84" t="e">
        <f>IF(A73&lt;&gt;A74,SUMIF($A$5:A73,A73,$F$5:F73),"")</f>
        <v>#REF!</v>
      </c>
    </row>
    <row r="74" spans="1:7" x14ac:dyDescent="0.25">
      <c r="A74" s="7" t="e">
        <f>#REF!</f>
        <v>#REF!</v>
      </c>
      <c r="B74" s="6" t="e">
        <f>#REF!</f>
        <v>#REF!</v>
      </c>
      <c r="C74" s="2" t="e">
        <f>#REF!</f>
        <v>#REF!</v>
      </c>
      <c r="D74" s="19" t="e">
        <f>#REF!</f>
        <v>#REF!</v>
      </c>
      <c r="E74" s="67" t="e">
        <f>#REF!</f>
        <v>#REF!</v>
      </c>
      <c r="F74" s="75" t="e">
        <f>#REF!</f>
        <v>#REF!</v>
      </c>
      <c r="G74" s="84" t="e">
        <f>IF(A74&lt;&gt;A75,SUMIF($A$5:A74,A74,$F$5:F74),"")</f>
        <v>#REF!</v>
      </c>
    </row>
    <row r="75" spans="1:7" x14ac:dyDescent="0.25">
      <c r="A75" s="7" t="e">
        <f>#REF!</f>
        <v>#REF!</v>
      </c>
      <c r="B75" s="6" t="e">
        <f>#REF!</f>
        <v>#REF!</v>
      </c>
      <c r="C75" s="2" t="e">
        <f>#REF!</f>
        <v>#REF!</v>
      </c>
      <c r="D75" s="26" t="e">
        <f>#REF!</f>
        <v>#REF!</v>
      </c>
      <c r="E75" s="67" t="e">
        <f>#REF!</f>
        <v>#REF!</v>
      </c>
      <c r="F75" s="75" t="e">
        <f>#REF!</f>
        <v>#REF!</v>
      </c>
      <c r="G75" s="84" t="e">
        <f>IF(A75&lt;&gt;A76,SUMIF($A$5:A75,A75,$F$5:F75),"")</f>
        <v>#REF!</v>
      </c>
    </row>
    <row r="76" spans="1:7" x14ac:dyDescent="0.25">
      <c r="A76" s="7" t="e">
        <f>#REF!</f>
        <v>#REF!</v>
      </c>
      <c r="B76" s="6" t="e">
        <f>#REF!</f>
        <v>#REF!</v>
      </c>
      <c r="C76" s="2" t="e">
        <f>#REF!</f>
        <v>#REF!</v>
      </c>
      <c r="D76" s="26" t="e">
        <f>#REF!</f>
        <v>#REF!</v>
      </c>
      <c r="E76" s="67" t="e">
        <f>#REF!</f>
        <v>#REF!</v>
      </c>
      <c r="F76" s="75" t="e">
        <f>#REF!</f>
        <v>#REF!</v>
      </c>
      <c r="G76" s="84" t="e">
        <f>IF(A76&lt;&gt;A77,SUMIF($A$5:A76,A76,$F$5:F76),"")</f>
        <v>#REF!</v>
      </c>
    </row>
    <row r="77" spans="1:7" x14ac:dyDescent="0.25">
      <c r="A77" s="7" t="e">
        <f>#REF!</f>
        <v>#REF!</v>
      </c>
      <c r="B77" s="6" t="e">
        <f>#REF!</f>
        <v>#REF!</v>
      </c>
      <c r="C77" s="2" t="e">
        <f>#REF!</f>
        <v>#REF!</v>
      </c>
      <c r="D77" s="26" t="e">
        <f>#REF!</f>
        <v>#REF!</v>
      </c>
      <c r="E77" s="67" t="e">
        <f>#REF!</f>
        <v>#REF!</v>
      </c>
      <c r="F77" s="75" t="e">
        <f>#REF!</f>
        <v>#REF!</v>
      </c>
      <c r="G77" s="84" t="e">
        <f>IF(A77&lt;&gt;A78,SUMIF($A$5:A77,A77,$F$5:F77),"")</f>
        <v>#REF!</v>
      </c>
    </row>
    <row r="78" spans="1:7" x14ac:dyDescent="0.25">
      <c r="A78" s="7" t="e">
        <f>#REF!</f>
        <v>#REF!</v>
      </c>
      <c r="B78" s="6" t="e">
        <f>#REF!</f>
        <v>#REF!</v>
      </c>
      <c r="C78" s="2" t="e">
        <f>#REF!</f>
        <v>#REF!</v>
      </c>
      <c r="D78" s="26" t="e">
        <f>#REF!</f>
        <v>#REF!</v>
      </c>
      <c r="E78" s="67" t="e">
        <f>#REF!</f>
        <v>#REF!</v>
      </c>
      <c r="F78" s="75" t="e">
        <f>#REF!</f>
        <v>#REF!</v>
      </c>
      <c r="G78" s="84" t="e">
        <f>IF(A78&lt;&gt;A79,SUMIF($A$5:A78,A78,$F$5:F78),"")</f>
        <v>#REF!</v>
      </c>
    </row>
    <row r="79" spans="1:7" x14ac:dyDescent="0.25">
      <c r="A79" s="7" t="e">
        <f>#REF!</f>
        <v>#REF!</v>
      </c>
      <c r="B79" s="6" t="e">
        <f>#REF!</f>
        <v>#REF!</v>
      </c>
      <c r="C79" s="2" t="e">
        <f>#REF!</f>
        <v>#REF!</v>
      </c>
      <c r="D79" s="26" t="e">
        <f>#REF!</f>
        <v>#REF!</v>
      </c>
      <c r="E79" s="67" t="e">
        <f>#REF!</f>
        <v>#REF!</v>
      </c>
      <c r="F79" s="75" t="e">
        <f>#REF!</f>
        <v>#REF!</v>
      </c>
      <c r="G79" s="84" t="e">
        <f>IF(A79&lt;&gt;A80,SUMIF($A$5:A79,A79,$F$5:F79),"")</f>
        <v>#REF!</v>
      </c>
    </row>
    <row r="80" spans="1:7" x14ac:dyDescent="0.25">
      <c r="A80" s="7" t="e">
        <f>#REF!</f>
        <v>#REF!</v>
      </c>
      <c r="B80" s="6" t="e">
        <f>#REF!</f>
        <v>#REF!</v>
      </c>
      <c r="C80" s="2" t="e">
        <f>#REF!</f>
        <v>#REF!</v>
      </c>
      <c r="D80" s="26" t="e">
        <f>#REF!</f>
        <v>#REF!</v>
      </c>
      <c r="E80" s="67" t="e">
        <f>#REF!</f>
        <v>#REF!</v>
      </c>
      <c r="F80" s="75" t="e">
        <f>#REF!</f>
        <v>#REF!</v>
      </c>
      <c r="G80" s="84" t="e">
        <f>IF(A80&lt;&gt;A81,SUMIF($A$5:A80,A80,$F$5:F80),"")</f>
        <v>#REF!</v>
      </c>
    </row>
    <row r="81" spans="1:7" ht="13.8" thickBot="1" x14ac:dyDescent="0.3">
      <c r="A81" s="83" t="e">
        <f>#REF!</f>
        <v>#REF!</v>
      </c>
      <c r="B81" s="80" t="e">
        <f>#REF!</f>
        <v>#REF!</v>
      </c>
      <c r="C81" s="58" t="e">
        <f>#REF!</f>
        <v>#REF!</v>
      </c>
      <c r="D81" s="59" t="e">
        <f>#REF!</f>
        <v>#REF!</v>
      </c>
      <c r="E81" s="71" t="e">
        <f>#REF!</f>
        <v>#REF!</v>
      </c>
      <c r="F81" s="81" t="e">
        <f>#REF!</f>
        <v>#REF!</v>
      </c>
      <c r="G81" s="60" t="e">
        <f>IF(A81&lt;&gt;A82,SUMIF($A$5:A81,A81,$F$5:F81),"")</f>
        <v>#REF!</v>
      </c>
    </row>
    <row r="82" spans="1:7" x14ac:dyDescent="0.25">
      <c r="A82" s="82" t="e">
        <f>#REF!</f>
        <v>#REF!</v>
      </c>
      <c r="B82" s="77" t="e">
        <f>#REF!</f>
        <v>#REF!</v>
      </c>
      <c r="C82" s="3" t="e">
        <f>#REF!</f>
        <v>#REF!</v>
      </c>
      <c r="D82" s="65" t="e">
        <f>#REF!</f>
        <v>#REF!</v>
      </c>
      <c r="E82" s="78" t="e">
        <f>#REF!</f>
        <v>#REF!</v>
      </c>
      <c r="F82" s="42" t="e">
        <f>#REF!</f>
        <v>#REF!</v>
      </c>
      <c r="G82" s="84" t="e">
        <f>IF(A82&lt;&gt;A83,SUMIF($A$5:A82,A82,$F$5:F82),"")</f>
        <v>#REF!</v>
      </c>
    </row>
    <row r="83" spans="1:7" x14ac:dyDescent="0.25">
      <c r="A83" s="7" t="e">
        <f>#REF!</f>
        <v>#REF!</v>
      </c>
      <c r="B83" s="6" t="e">
        <f>#REF!</f>
        <v>#REF!</v>
      </c>
      <c r="C83" s="2" t="e">
        <f>#REF!</f>
        <v>#REF!</v>
      </c>
      <c r="D83" s="26" t="e">
        <f>#REF!</f>
        <v>#REF!</v>
      </c>
      <c r="E83" s="67" t="e">
        <f>#REF!</f>
        <v>#REF!</v>
      </c>
      <c r="F83" s="75" t="e">
        <f>#REF!</f>
        <v>#REF!</v>
      </c>
      <c r="G83" s="84" t="e">
        <f>IF(A83&lt;&gt;A84,SUMIF($A$5:A83,A83,$F$5:F83),"")</f>
        <v>#REF!</v>
      </c>
    </row>
    <row r="84" spans="1:7" x14ac:dyDescent="0.25">
      <c r="A84" s="7" t="e">
        <f>#REF!</f>
        <v>#REF!</v>
      </c>
      <c r="B84" s="6" t="e">
        <f>#REF!</f>
        <v>#REF!</v>
      </c>
      <c r="C84" s="2" t="e">
        <f>#REF!</f>
        <v>#REF!</v>
      </c>
      <c r="D84" s="19" t="e">
        <f>#REF!</f>
        <v>#REF!</v>
      </c>
      <c r="E84" s="67" t="e">
        <f>#REF!</f>
        <v>#REF!</v>
      </c>
      <c r="F84" s="75" t="e">
        <f>#REF!</f>
        <v>#REF!</v>
      </c>
      <c r="G84" s="84" t="e">
        <f>IF(A84&lt;&gt;A85,SUMIF($A$5:A84,A84,$F$5:F84),"")</f>
        <v>#REF!</v>
      </c>
    </row>
    <row r="85" spans="1:7" x14ac:dyDescent="0.25">
      <c r="A85" s="7" t="e">
        <f>#REF!</f>
        <v>#REF!</v>
      </c>
      <c r="B85" s="6" t="e">
        <f>#REF!</f>
        <v>#REF!</v>
      </c>
      <c r="C85" s="2" t="e">
        <f>#REF!</f>
        <v>#REF!</v>
      </c>
      <c r="D85" s="26" t="e">
        <f>#REF!</f>
        <v>#REF!</v>
      </c>
      <c r="E85" s="67" t="e">
        <f>#REF!</f>
        <v>#REF!</v>
      </c>
      <c r="F85" s="75" t="e">
        <f>#REF!</f>
        <v>#REF!</v>
      </c>
      <c r="G85" s="84" t="e">
        <f>IF(A85&lt;&gt;A86,SUMIF($A$5:A85,A85,$F$5:F85),"")</f>
        <v>#REF!</v>
      </c>
    </row>
    <row r="86" spans="1:7" x14ac:dyDescent="0.25">
      <c r="A86" s="7" t="e">
        <f>#REF!</f>
        <v>#REF!</v>
      </c>
      <c r="B86" s="6" t="e">
        <f>#REF!</f>
        <v>#REF!</v>
      </c>
      <c r="C86" s="2" t="e">
        <f>#REF!</f>
        <v>#REF!</v>
      </c>
      <c r="D86" s="19" t="e">
        <f>#REF!</f>
        <v>#REF!</v>
      </c>
      <c r="E86" s="67" t="e">
        <f>#REF!</f>
        <v>#REF!</v>
      </c>
      <c r="F86" s="75" t="e">
        <f>#REF!</f>
        <v>#REF!</v>
      </c>
      <c r="G86" s="84" t="e">
        <f>IF(A86&lt;&gt;A87,SUMIF($A$5:A86,A86,$F$5:F86),"")</f>
        <v>#REF!</v>
      </c>
    </row>
    <row r="87" spans="1:7" x14ac:dyDescent="0.25">
      <c r="A87" s="7" t="e">
        <f>#REF!</f>
        <v>#REF!</v>
      </c>
      <c r="B87" s="6" t="e">
        <f>#REF!</f>
        <v>#REF!</v>
      </c>
      <c r="C87" s="2" t="e">
        <f>#REF!</f>
        <v>#REF!</v>
      </c>
      <c r="D87" s="26" t="e">
        <f>#REF!</f>
        <v>#REF!</v>
      </c>
      <c r="E87" s="67" t="e">
        <f>#REF!</f>
        <v>#REF!</v>
      </c>
      <c r="F87" s="75" t="e">
        <f>#REF!</f>
        <v>#REF!</v>
      </c>
      <c r="G87" s="84" t="e">
        <f>IF(A87&lt;&gt;A88,SUMIF($A$5:A87,A87,$F$5:F87),"")</f>
        <v>#REF!</v>
      </c>
    </row>
    <row r="88" spans="1:7" x14ac:dyDescent="0.25">
      <c r="A88" s="7" t="e">
        <f>#REF!</f>
        <v>#REF!</v>
      </c>
      <c r="B88" s="6" t="e">
        <f>#REF!</f>
        <v>#REF!</v>
      </c>
      <c r="C88" s="2" t="e">
        <f>#REF!</f>
        <v>#REF!</v>
      </c>
      <c r="D88" s="26" t="e">
        <f>#REF!</f>
        <v>#REF!</v>
      </c>
      <c r="E88" s="67" t="e">
        <f>#REF!</f>
        <v>#REF!</v>
      </c>
      <c r="F88" s="75" t="e">
        <f>#REF!</f>
        <v>#REF!</v>
      </c>
      <c r="G88" s="84" t="e">
        <f>IF(A88&lt;&gt;A89,SUMIF($A$5:A88,A88,$F$5:F88),"")</f>
        <v>#REF!</v>
      </c>
    </row>
    <row r="89" spans="1:7" x14ac:dyDescent="0.25">
      <c r="A89" s="7" t="e">
        <f>#REF!</f>
        <v>#REF!</v>
      </c>
      <c r="B89" s="6" t="e">
        <f>#REF!</f>
        <v>#REF!</v>
      </c>
      <c r="C89" s="2" t="e">
        <f>#REF!</f>
        <v>#REF!</v>
      </c>
      <c r="D89" s="26" t="e">
        <f>#REF!</f>
        <v>#REF!</v>
      </c>
      <c r="E89" s="67" t="e">
        <f>#REF!</f>
        <v>#REF!</v>
      </c>
      <c r="F89" s="75" t="e">
        <f>#REF!</f>
        <v>#REF!</v>
      </c>
      <c r="G89" s="84" t="e">
        <f>IF(A89&lt;&gt;A90,SUMIF($A$5:A89,A89,$F$5:F89),"")</f>
        <v>#REF!</v>
      </c>
    </row>
    <row r="90" spans="1:7" x14ac:dyDescent="0.25">
      <c r="A90" s="7" t="e">
        <f>#REF!</f>
        <v>#REF!</v>
      </c>
      <c r="B90" s="6" t="e">
        <f>#REF!</f>
        <v>#REF!</v>
      </c>
      <c r="C90" s="2" t="e">
        <f>#REF!</f>
        <v>#REF!</v>
      </c>
      <c r="D90" s="26" t="e">
        <f>#REF!</f>
        <v>#REF!</v>
      </c>
      <c r="E90" s="67" t="e">
        <f>#REF!</f>
        <v>#REF!</v>
      </c>
      <c r="F90" s="75" t="e">
        <f>#REF!</f>
        <v>#REF!</v>
      </c>
      <c r="G90" s="84" t="e">
        <f>IF(A90&lt;&gt;A91,SUMIF($A$5:A90,A90,$F$5:F90),"")</f>
        <v>#REF!</v>
      </c>
    </row>
    <row r="91" spans="1:7" x14ac:dyDescent="0.25">
      <c r="A91" s="7" t="e">
        <f>#REF!</f>
        <v>#REF!</v>
      </c>
      <c r="B91" s="6" t="e">
        <f>#REF!</f>
        <v>#REF!</v>
      </c>
      <c r="C91" s="2" t="e">
        <f>#REF!</f>
        <v>#REF!</v>
      </c>
      <c r="D91" s="19" t="e">
        <f>#REF!</f>
        <v>#REF!</v>
      </c>
      <c r="E91" s="67" t="e">
        <f>#REF!</f>
        <v>#REF!</v>
      </c>
      <c r="F91" s="75" t="e">
        <f>#REF!</f>
        <v>#REF!</v>
      </c>
      <c r="G91" s="84" t="e">
        <f>IF(A91&lt;&gt;A92,SUMIF($A$5:A91,A91,$F$5:F91),"")</f>
        <v>#REF!</v>
      </c>
    </row>
    <row r="92" spans="1:7" x14ac:dyDescent="0.25">
      <c r="A92" s="7" t="e">
        <f>#REF!</f>
        <v>#REF!</v>
      </c>
      <c r="B92" s="6" t="e">
        <f>#REF!</f>
        <v>#REF!</v>
      </c>
      <c r="C92" s="2" t="e">
        <f>#REF!</f>
        <v>#REF!</v>
      </c>
      <c r="D92" s="19" t="e">
        <f>#REF!</f>
        <v>#REF!</v>
      </c>
      <c r="E92" s="67" t="e">
        <f>#REF!</f>
        <v>#REF!</v>
      </c>
      <c r="F92" s="75" t="e">
        <f>#REF!</f>
        <v>#REF!</v>
      </c>
      <c r="G92" s="84" t="e">
        <f>IF(A92&lt;&gt;A93,SUMIF($A$5:A92,A92,$F$5:F92),"")</f>
        <v>#REF!</v>
      </c>
    </row>
    <row r="93" spans="1:7" x14ac:dyDescent="0.25">
      <c r="A93" s="7" t="e">
        <f>#REF!</f>
        <v>#REF!</v>
      </c>
      <c r="B93" s="6" t="e">
        <f>#REF!</f>
        <v>#REF!</v>
      </c>
      <c r="C93" s="2" t="e">
        <f>#REF!</f>
        <v>#REF!</v>
      </c>
      <c r="D93" s="26" t="e">
        <f>#REF!</f>
        <v>#REF!</v>
      </c>
      <c r="E93" s="67" t="e">
        <f>#REF!</f>
        <v>#REF!</v>
      </c>
      <c r="F93" s="75" t="e">
        <f>#REF!</f>
        <v>#REF!</v>
      </c>
      <c r="G93" s="84" t="e">
        <f>IF(A93&lt;&gt;A94,SUMIF($A$5:A93,A93,$F$5:F93),"")</f>
        <v>#REF!</v>
      </c>
    </row>
    <row r="94" spans="1:7" x14ac:dyDescent="0.25">
      <c r="A94" s="7" t="e">
        <f>#REF!</f>
        <v>#REF!</v>
      </c>
      <c r="B94" s="6" t="e">
        <f>#REF!</f>
        <v>#REF!</v>
      </c>
      <c r="C94" s="2" t="e">
        <f>#REF!</f>
        <v>#REF!</v>
      </c>
      <c r="D94" s="26" t="e">
        <f>#REF!</f>
        <v>#REF!</v>
      </c>
      <c r="E94" s="67" t="e">
        <f>#REF!</f>
        <v>#REF!</v>
      </c>
      <c r="F94" s="75" t="e">
        <f>#REF!</f>
        <v>#REF!</v>
      </c>
      <c r="G94" s="84" t="e">
        <f>IF(A94&lt;&gt;A95,SUMIF($A$5:A94,A94,$F$5:F94),"")</f>
        <v>#REF!</v>
      </c>
    </row>
    <row r="95" spans="1:7" x14ac:dyDescent="0.25">
      <c r="A95" s="7" t="e">
        <f>#REF!</f>
        <v>#REF!</v>
      </c>
      <c r="B95" s="6" t="e">
        <f>#REF!</f>
        <v>#REF!</v>
      </c>
      <c r="C95" s="2" t="e">
        <f>#REF!</f>
        <v>#REF!</v>
      </c>
      <c r="D95" s="26" t="e">
        <f>#REF!</f>
        <v>#REF!</v>
      </c>
      <c r="E95" s="67" t="e">
        <f>#REF!</f>
        <v>#REF!</v>
      </c>
      <c r="F95" s="75" t="e">
        <f>#REF!</f>
        <v>#REF!</v>
      </c>
      <c r="G95" s="84" t="e">
        <f>IF(A95&lt;&gt;A96,SUMIF($A$5:A95,A95,$F$5:F95),"")</f>
        <v>#REF!</v>
      </c>
    </row>
    <row r="96" spans="1:7" ht="13.8" thickBot="1" x14ac:dyDescent="0.3">
      <c r="A96" s="83" t="e">
        <f>#REF!</f>
        <v>#REF!</v>
      </c>
      <c r="B96" s="80" t="e">
        <f>#REF!</f>
        <v>#REF!</v>
      </c>
      <c r="C96" s="58" t="e">
        <f>#REF!</f>
        <v>#REF!</v>
      </c>
      <c r="D96" s="61" t="e">
        <f>#REF!</f>
        <v>#REF!</v>
      </c>
      <c r="E96" s="71" t="e">
        <f>#REF!</f>
        <v>#REF!</v>
      </c>
      <c r="F96" s="81" t="e">
        <f>#REF!</f>
        <v>#REF!</v>
      </c>
      <c r="G96" s="60" t="e">
        <f>IF(A96&lt;&gt;A97,SUMIF($A$5:A96,A96,$F$5:F96),"")</f>
        <v>#REF!</v>
      </c>
    </row>
    <row r="97" spans="1:7" x14ac:dyDescent="0.25">
      <c r="A97" s="114" t="e">
        <f>#REF!</f>
        <v>#REF!</v>
      </c>
      <c r="B97" s="115" t="e">
        <f>#REF!</f>
        <v>#REF!</v>
      </c>
      <c r="C97" s="57" t="e">
        <f>#REF!</f>
        <v>#REF!</v>
      </c>
      <c r="D97" s="62" t="e">
        <f>#REF!</f>
        <v>#REF!</v>
      </c>
      <c r="E97" s="70" t="e">
        <f>#REF!</f>
        <v>#REF!</v>
      </c>
      <c r="F97" s="121" t="e">
        <f>#REF!</f>
        <v>#REF!</v>
      </c>
      <c r="G97" s="116" t="e">
        <f>IF(A97&lt;&gt;A98,SUMIF($A$5:A97,A97,$F$5:F97),"")</f>
        <v>#REF!</v>
      </c>
    </row>
    <row r="98" spans="1:7" x14ac:dyDescent="0.25">
      <c r="A98" s="7" t="e">
        <f>#REF!</f>
        <v>#REF!</v>
      </c>
      <c r="B98" s="6" t="e">
        <f>#REF!</f>
        <v>#REF!</v>
      </c>
      <c r="C98" s="2" t="e">
        <f>#REF!</f>
        <v>#REF!</v>
      </c>
      <c r="D98" s="19" t="e">
        <f>#REF!</f>
        <v>#REF!</v>
      </c>
      <c r="E98" s="67" t="e">
        <f>#REF!</f>
        <v>#REF!</v>
      </c>
      <c r="F98" s="118" t="e">
        <f>#REF!</f>
        <v>#REF!</v>
      </c>
      <c r="G98" s="84" t="e">
        <f>IF(A98&lt;&gt;A99,SUMIF($A$5:A98,A98,$F$5:F98),"")</f>
        <v>#REF!</v>
      </c>
    </row>
    <row r="99" spans="1:7" x14ac:dyDescent="0.25">
      <c r="A99" s="7" t="e">
        <f>#REF!</f>
        <v>#REF!</v>
      </c>
      <c r="B99" s="6" t="e">
        <f>#REF!</f>
        <v>#REF!</v>
      </c>
      <c r="C99" s="2" t="e">
        <f>#REF!</f>
        <v>#REF!</v>
      </c>
      <c r="D99" s="26" t="e">
        <f>#REF!</f>
        <v>#REF!</v>
      </c>
      <c r="E99" s="67" t="e">
        <f>#REF!</f>
        <v>#REF!</v>
      </c>
      <c r="F99" s="118" t="e">
        <f>#REF!</f>
        <v>#REF!</v>
      </c>
      <c r="G99" s="84" t="e">
        <f>IF(A99&lt;&gt;A100,SUMIF($A$5:A99,A99,$F$5:F99),"")</f>
        <v>#REF!</v>
      </c>
    </row>
    <row r="100" spans="1:7" x14ac:dyDescent="0.25">
      <c r="A100" s="7" t="e">
        <f>#REF!</f>
        <v>#REF!</v>
      </c>
      <c r="B100" s="6" t="e">
        <f>#REF!</f>
        <v>#REF!</v>
      </c>
      <c r="C100" s="2" t="e">
        <f>#REF!</f>
        <v>#REF!</v>
      </c>
      <c r="D100" s="19" t="e">
        <f>#REF!</f>
        <v>#REF!</v>
      </c>
      <c r="E100" s="67" t="e">
        <f>#REF!</f>
        <v>#REF!</v>
      </c>
      <c r="F100" s="118" t="e">
        <f>#REF!</f>
        <v>#REF!</v>
      </c>
      <c r="G100" s="84" t="e">
        <f>IF(A100&lt;&gt;A101,SUMIF($A$5:A100,A100,$F$5:F100),"")</f>
        <v>#REF!</v>
      </c>
    </row>
    <row r="101" spans="1:7" x14ac:dyDescent="0.25">
      <c r="A101" s="7" t="e">
        <f>#REF!</f>
        <v>#REF!</v>
      </c>
      <c r="B101" s="6" t="e">
        <f>#REF!</f>
        <v>#REF!</v>
      </c>
      <c r="C101" s="2" t="e">
        <f>#REF!</f>
        <v>#REF!</v>
      </c>
      <c r="D101" s="26" t="e">
        <f>#REF!</f>
        <v>#REF!</v>
      </c>
      <c r="E101" s="67" t="e">
        <f>#REF!</f>
        <v>#REF!</v>
      </c>
      <c r="F101" s="118" t="e">
        <f>#REF!</f>
        <v>#REF!</v>
      </c>
      <c r="G101" s="84" t="e">
        <f>IF(A101&lt;&gt;A102,SUMIF($A$5:A101,A101,$F$5:F101),"")</f>
        <v>#REF!</v>
      </c>
    </row>
    <row r="102" spans="1:7" x14ac:dyDescent="0.25">
      <c r="A102" s="7" t="e">
        <f>#REF!</f>
        <v>#REF!</v>
      </c>
      <c r="B102" s="6" t="e">
        <f>#REF!</f>
        <v>#REF!</v>
      </c>
      <c r="C102" s="2" t="e">
        <f>#REF!</f>
        <v>#REF!</v>
      </c>
      <c r="D102" s="26" t="e">
        <f>#REF!</f>
        <v>#REF!</v>
      </c>
      <c r="E102" s="67" t="e">
        <f>#REF!</f>
        <v>#REF!</v>
      </c>
      <c r="F102" s="118" t="e">
        <f>#REF!</f>
        <v>#REF!</v>
      </c>
      <c r="G102" s="84" t="e">
        <f>IF(A102&lt;&gt;A103,SUMIF($A$5:A102,A102,$F$5:F102),"")</f>
        <v>#REF!</v>
      </c>
    </row>
    <row r="103" spans="1:7" x14ac:dyDescent="0.25">
      <c r="A103" s="7" t="e">
        <f>#REF!</f>
        <v>#REF!</v>
      </c>
      <c r="B103" s="6" t="e">
        <f>#REF!</f>
        <v>#REF!</v>
      </c>
      <c r="C103" s="2" t="e">
        <f>#REF!</f>
        <v>#REF!</v>
      </c>
      <c r="D103" s="26" t="e">
        <f>#REF!</f>
        <v>#REF!</v>
      </c>
      <c r="E103" s="67" t="e">
        <f>#REF!</f>
        <v>#REF!</v>
      </c>
      <c r="F103" s="118" t="e">
        <f>#REF!</f>
        <v>#REF!</v>
      </c>
      <c r="G103" s="84" t="e">
        <f>IF(A103&lt;&gt;A104,SUMIF($A$5:A103,A103,$F$5:F103),"")</f>
        <v>#REF!</v>
      </c>
    </row>
    <row r="104" spans="1:7" x14ac:dyDescent="0.25">
      <c r="A104" s="7" t="e">
        <f>#REF!</f>
        <v>#REF!</v>
      </c>
      <c r="B104" s="6" t="e">
        <f>#REF!</f>
        <v>#REF!</v>
      </c>
      <c r="C104" s="2" t="e">
        <f>#REF!</f>
        <v>#REF!</v>
      </c>
      <c r="D104" s="26" t="e">
        <f>#REF!</f>
        <v>#REF!</v>
      </c>
      <c r="E104" s="67" t="e">
        <f>#REF!</f>
        <v>#REF!</v>
      </c>
      <c r="F104" s="118" t="e">
        <f>#REF!</f>
        <v>#REF!</v>
      </c>
      <c r="G104" s="84" t="e">
        <f>IF(A104&lt;&gt;A105,SUMIF($A$5:A104,A104,$F$5:F104),"")</f>
        <v>#REF!</v>
      </c>
    </row>
    <row r="105" spans="1:7" x14ac:dyDescent="0.25">
      <c r="A105" s="7" t="e">
        <f>#REF!</f>
        <v>#REF!</v>
      </c>
      <c r="B105" s="6" t="e">
        <f>#REF!</f>
        <v>#REF!</v>
      </c>
      <c r="C105" s="2" t="e">
        <f>#REF!</f>
        <v>#REF!</v>
      </c>
      <c r="D105" s="26" t="e">
        <f>#REF!</f>
        <v>#REF!</v>
      </c>
      <c r="E105" s="67" t="e">
        <f>#REF!</f>
        <v>#REF!</v>
      </c>
      <c r="F105" s="118" t="e">
        <f>#REF!</f>
        <v>#REF!</v>
      </c>
      <c r="G105" s="84" t="e">
        <f>IF(A105&lt;&gt;A106,SUMIF($A$5:A105,A105,$F$5:F105),"")</f>
        <v>#REF!</v>
      </c>
    </row>
    <row r="106" spans="1:7" x14ac:dyDescent="0.25">
      <c r="A106" s="7" t="e">
        <f>#REF!</f>
        <v>#REF!</v>
      </c>
      <c r="B106" s="6" t="e">
        <f>#REF!</f>
        <v>#REF!</v>
      </c>
      <c r="C106" s="2" t="e">
        <f>#REF!</f>
        <v>#REF!</v>
      </c>
      <c r="D106" s="19" t="e">
        <f>#REF!</f>
        <v>#REF!</v>
      </c>
      <c r="E106" s="67" t="e">
        <f>#REF!</f>
        <v>#REF!</v>
      </c>
      <c r="F106" s="118" t="e">
        <f>#REF!</f>
        <v>#REF!</v>
      </c>
      <c r="G106" s="84" t="e">
        <f>IF(A106&lt;&gt;A107,SUMIF($A$5:A106,A106,$F$5:F106),"")</f>
        <v>#REF!</v>
      </c>
    </row>
    <row r="107" spans="1:7" x14ac:dyDescent="0.25">
      <c r="A107" s="7" t="e">
        <f>#REF!</f>
        <v>#REF!</v>
      </c>
      <c r="B107" s="6" t="e">
        <f>#REF!</f>
        <v>#REF!</v>
      </c>
      <c r="C107" s="2" t="e">
        <f>#REF!</f>
        <v>#REF!</v>
      </c>
      <c r="D107" s="26" t="e">
        <f>#REF!</f>
        <v>#REF!</v>
      </c>
      <c r="E107" s="67" t="e">
        <f>#REF!</f>
        <v>#REF!</v>
      </c>
      <c r="F107" s="118" t="e">
        <f>#REF!</f>
        <v>#REF!</v>
      </c>
      <c r="G107" s="84" t="e">
        <f>IF(A107&lt;&gt;A108,SUMIF($A$5:A107,A107,$F$5:F107),"")</f>
        <v>#REF!</v>
      </c>
    </row>
    <row r="108" spans="1:7" x14ac:dyDescent="0.25">
      <c r="A108" s="7" t="e">
        <f>#REF!</f>
        <v>#REF!</v>
      </c>
      <c r="B108" s="6" t="e">
        <f>#REF!</f>
        <v>#REF!</v>
      </c>
      <c r="C108" s="2" t="e">
        <f>#REF!</f>
        <v>#REF!</v>
      </c>
      <c r="D108" s="26" t="e">
        <f>#REF!</f>
        <v>#REF!</v>
      </c>
      <c r="E108" s="67" t="e">
        <f>#REF!</f>
        <v>#REF!</v>
      </c>
      <c r="F108" s="118" t="e">
        <f>#REF!</f>
        <v>#REF!</v>
      </c>
      <c r="G108" s="84" t="e">
        <f>IF(A108&lt;&gt;A109,SUMIF($A$5:A108,A108,$F$5:F108),"")</f>
        <v>#REF!</v>
      </c>
    </row>
    <row r="109" spans="1:7" x14ac:dyDescent="0.25">
      <c r="A109" s="7" t="e">
        <f>#REF!</f>
        <v>#REF!</v>
      </c>
      <c r="B109" s="6" t="e">
        <f>#REF!</f>
        <v>#REF!</v>
      </c>
      <c r="C109" s="2" t="e">
        <f>#REF!</f>
        <v>#REF!</v>
      </c>
      <c r="D109" s="19" t="e">
        <f>#REF!</f>
        <v>#REF!</v>
      </c>
      <c r="E109" s="67" t="e">
        <f>#REF!</f>
        <v>#REF!</v>
      </c>
      <c r="F109" s="118" t="e">
        <f>#REF!</f>
        <v>#REF!</v>
      </c>
      <c r="G109" s="84" t="e">
        <f>IF(A109&lt;&gt;A110,SUMIF($A$5:A109,A109,$F$5:F109),"")</f>
        <v>#REF!</v>
      </c>
    </row>
    <row r="110" spans="1:7" x14ac:dyDescent="0.25">
      <c r="A110" s="7" t="e">
        <f>#REF!</f>
        <v>#REF!</v>
      </c>
      <c r="B110" s="6" t="e">
        <f>#REF!</f>
        <v>#REF!</v>
      </c>
      <c r="C110" s="2" t="e">
        <f>#REF!</f>
        <v>#REF!</v>
      </c>
      <c r="D110" s="26" t="e">
        <f>#REF!</f>
        <v>#REF!</v>
      </c>
      <c r="E110" s="67" t="e">
        <f>#REF!</f>
        <v>#REF!</v>
      </c>
      <c r="F110" s="118" t="e">
        <f>#REF!</f>
        <v>#REF!</v>
      </c>
      <c r="G110" s="84" t="e">
        <f>IF(A110&lt;&gt;A111,SUMIF($A$5:A110,A110,$F$5:F110),"")</f>
        <v>#REF!</v>
      </c>
    </row>
    <row r="111" spans="1:7" x14ac:dyDescent="0.25">
      <c r="A111" s="7" t="e">
        <f>#REF!</f>
        <v>#REF!</v>
      </c>
      <c r="B111" s="6" t="e">
        <f>#REF!</f>
        <v>#REF!</v>
      </c>
      <c r="C111" s="2" t="e">
        <f>#REF!</f>
        <v>#REF!</v>
      </c>
      <c r="D111" s="26" t="e">
        <f>#REF!</f>
        <v>#REF!</v>
      </c>
      <c r="E111" s="67" t="e">
        <f>#REF!</f>
        <v>#REF!</v>
      </c>
      <c r="F111" s="118" t="e">
        <f>#REF!</f>
        <v>#REF!</v>
      </c>
      <c r="G111" s="84" t="e">
        <f>IF(A111&lt;&gt;A112,SUMIF($A$5:A111,A111,$F$5:F111),"")</f>
        <v>#REF!</v>
      </c>
    </row>
    <row r="112" spans="1:7" x14ac:dyDescent="0.25">
      <c r="A112" s="7" t="e">
        <f>#REF!</f>
        <v>#REF!</v>
      </c>
      <c r="B112" s="6" t="e">
        <f>#REF!</f>
        <v>#REF!</v>
      </c>
      <c r="C112" s="2" t="e">
        <f>#REF!</f>
        <v>#REF!</v>
      </c>
      <c r="D112" s="26" t="e">
        <f>#REF!</f>
        <v>#REF!</v>
      </c>
      <c r="E112" s="67" t="e">
        <f>#REF!</f>
        <v>#REF!</v>
      </c>
      <c r="F112" s="118" t="e">
        <f>#REF!</f>
        <v>#REF!</v>
      </c>
      <c r="G112" s="84" t="e">
        <f>IF(A112&lt;&gt;A113,SUMIF($A$5:A112,A112,$F$5:F112),"")</f>
        <v>#REF!</v>
      </c>
    </row>
    <row r="113" spans="1:7" x14ac:dyDescent="0.25">
      <c r="A113" s="7" t="e">
        <f>#REF!</f>
        <v>#REF!</v>
      </c>
      <c r="B113" s="6" t="e">
        <f>#REF!</f>
        <v>#REF!</v>
      </c>
      <c r="C113" s="2" t="e">
        <f>#REF!</f>
        <v>#REF!</v>
      </c>
      <c r="D113" s="19" t="e">
        <f>#REF!</f>
        <v>#REF!</v>
      </c>
      <c r="E113" s="67" t="e">
        <f>#REF!</f>
        <v>#REF!</v>
      </c>
      <c r="F113" s="118" t="e">
        <f>#REF!</f>
        <v>#REF!</v>
      </c>
      <c r="G113" s="84" t="e">
        <f>IF(A113&lt;&gt;A114,SUMIF($A$5:A113,A113,$F$5:F113),"")</f>
        <v>#REF!</v>
      </c>
    </row>
    <row r="114" spans="1:7" x14ac:dyDescent="0.25">
      <c r="A114" s="8" t="e">
        <f>#REF!</f>
        <v>#REF!</v>
      </c>
      <c r="B114" s="11" t="e">
        <f>#REF!</f>
        <v>#REF!</v>
      </c>
      <c r="C114" s="24" t="e">
        <f>#REF!</f>
        <v>#REF!</v>
      </c>
      <c r="D114" s="55" t="e">
        <f>#REF!</f>
        <v>#REF!</v>
      </c>
      <c r="E114" s="73" t="e">
        <f>#REF!</f>
        <v>#REF!</v>
      </c>
      <c r="F114" s="119" t="e">
        <f>#REF!</f>
        <v>#REF!</v>
      </c>
      <c r="G114" s="84" t="e">
        <f>IF(A114&lt;&gt;A115,SUMIF($A$5:A114,A114,$F$5:F114),"")</f>
        <v>#REF!</v>
      </c>
    </row>
    <row r="115" spans="1:7" x14ac:dyDescent="0.25">
      <c r="A115" s="7" t="e">
        <f>#REF!</f>
        <v>#REF!</v>
      </c>
      <c r="B115" s="6" t="e">
        <f>#REF!</f>
        <v>#REF!</v>
      </c>
      <c r="C115" s="2" t="e">
        <f>#REF!</f>
        <v>#REF!</v>
      </c>
      <c r="D115" s="26" t="e">
        <f>#REF!</f>
        <v>#REF!</v>
      </c>
      <c r="E115" s="67" t="e">
        <f>#REF!</f>
        <v>#REF!</v>
      </c>
      <c r="F115" s="118" t="e">
        <f>#REF!</f>
        <v>#REF!</v>
      </c>
      <c r="G115" s="84" t="e">
        <f>IF(A115&lt;&gt;A116,SUMIF($A$5:A115,A115,$F$5:F115),"")</f>
        <v>#REF!</v>
      </c>
    </row>
    <row r="116" spans="1:7" x14ac:dyDescent="0.25">
      <c r="A116" s="82" t="e">
        <f>#REF!</f>
        <v>#REF!</v>
      </c>
      <c r="B116" s="77" t="e">
        <f>#REF!</f>
        <v>#REF!</v>
      </c>
      <c r="C116" s="3" t="e">
        <f>#REF!</f>
        <v>#REF!</v>
      </c>
      <c r="D116" s="27" t="e">
        <f>#REF!</f>
        <v>#REF!</v>
      </c>
      <c r="E116" s="72" t="e">
        <f>#REF!</f>
        <v>#REF!</v>
      </c>
      <c r="F116" s="117" t="e">
        <f>#REF!</f>
        <v>#REF!</v>
      </c>
      <c r="G116" s="84" t="e">
        <f>IF(A116&lt;&gt;A117,SUMIF($A$5:A116,A116,$F$5:F116),"")</f>
        <v>#REF!</v>
      </c>
    </row>
    <row r="117" spans="1:7" x14ac:dyDescent="0.25">
      <c r="A117" s="7" t="e">
        <f>#REF!</f>
        <v>#REF!</v>
      </c>
      <c r="B117" s="6" t="e">
        <f>#REF!</f>
        <v>#REF!</v>
      </c>
      <c r="C117" s="2" t="e">
        <f>#REF!</f>
        <v>#REF!</v>
      </c>
      <c r="D117" s="26" t="e">
        <f>#REF!</f>
        <v>#REF!</v>
      </c>
      <c r="E117" s="67" t="e">
        <f>#REF!</f>
        <v>#REF!</v>
      </c>
      <c r="F117" s="118" t="e">
        <f>#REF!</f>
        <v>#REF!</v>
      </c>
      <c r="G117" s="84" t="e">
        <f>IF(A117&lt;&gt;A118,SUMIF($A$5:A117,A117,$F$5:F117),"")</f>
        <v>#REF!</v>
      </c>
    </row>
    <row r="118" spans="1:7" x14ac:dyDescent="0.25">
      <c r="A118" s="7" t="e">
        <f>#REF!</f>
        <v>#REF!</v>
      </c>
      <c r="B118" s="6" t="e">
        <f>#REF!</f>
        <v>#REF!</v>
      </c>
      <c r="C118" s="2" t="e">
        <f>#REF!</f>
        <v>#REF!</v>
      </c>
      <c r="D118" s="26" t="e">
        <f>#REF!</f>
        <v>#REF!</v>
      </c>
      <c r="E118" s="67" t="e">
        <f>#REF!</f>
        <v>#REF!</v>
      </c>
      <c r="F118" s="118" t="e">
        <f>#REF!</f>
        <v>#REF!</v>
      </c>
      <c r="G118" s="84" t="e">
        <f>IF(A118&lt;&gt;A119,SUMIF($A$5:A118,A118,$F$5:F118),"")</f>
        <v>#REF!</v>
      </c>
    </row>
    <row r="119" spans="1:7" ht="13.8" thickBot="1" x14ac:dyDescent="0.3">
      <c r="A119" s="83" t="e">
        <f>#REF!</f>
        <v>#REF!</v>
      </c>
      <c r="B119" s="80" t="e">
        <f>#REF!</f>
        <v>#REF!</v>
      </c>
      <c r="C119" s="58" t="e">
        <f>#REF!</f>
        <v>#REF!</v>
      </c>
      <c r="D119" s="59" t="e">
        <f>#REF!</f>
        <v>#REF!</v>
      </c>
      <c r="E119" s="71" t="e">
        <f>#REF!</f>
        <v>#REF!</v>
      </c>
      <c r="F119" s="120" t="e">
        <f>#REF!</f>
        <v>#REF!</v>
      </c>
      <c r="G119" s="60" t="e">
        <f>IF(A119&lt;&gt;A120,SUMIF($A$5:A119,A119,$F$5:F119),"")</f>
        <v>#REF!</v>
      </c>
    </row>
    <row r="120" spans="1:7" x14ac:dyDescent="0.25">
      <c r="A120" s="82" t="e">
        <f>#REF!</f>
        <v>#REF!</v>
      </c>
      <c r="B120" s="77" t="e">
        <f>#REF!</f>
        <v>#REF!</v>
      </c>
      <c r="C120" s="3" t="e">
        <f>#REF!</f>
        <v>#REF!</v>
      </c>
      <c r="D120" s="27" t="e">
        <f>#REF!</f>
        <v>#REF!</v>
      </c>
      <c r="E120" s="78" t="e">
        <f>#REF!</f>
        <v>#REF!</v>
      </c>
      <c r="F120" s="42" t="e">
        <f>#REF!</f>
        <v>#REF!</v>
      </c>
      <c r="G120" s="84" t="e">
        <f>IF(A120&lt;&gt;A121,SUMIF($A$5:A120,A120,$F$5:F120),"")</f>
        <v>#REF!</v>
      </c>
    </row>
    <row r="121" spans="1:7" x14ac:dyDescent="0.25">
      <c r="A121" s="7" t="e">
        <f>#REF!</f>
        <v>#REF!</v>
      </c>
      <c r="B121" s="6" t="e">
        <f>#REF!</f>
        <v>#REF!</v>
      </c>
      <c r="C121" s="2" t="e">
        <f>#REF!</f>
        <v>#REF!</v>
      </c>
      <c r="D121" s="26" t="e">
        <f>#REF!</f>
        <v>#REF!</v>
      </c>
      <c r="E121" s="67" t="e">
        <f>#REF!</f>
        <v>#REF!</v>
      </c>
      <c r="F121" s="75" t="e">
        <f>#REF!</f>
        <v>#REF!</v>
      </c>
      <c r="G121" s="84" t="e">
        <f>IF(A121&lt;&gt;A122,SUMIF($A$5:A121,A121,$F$5:F121),"")</f>
        <v>#REF!</v>
      </c>
    </row>
    <row r="122" spans="1:7" x14ac:dyDescent="0.25">
      <c r="A122" s="7" t="e">
        <f>#REF!</f>
        <v>#REF!</v>
      </c>
      <c r="B122" s="6" t="e">
        <f>#REF!</f>
        <v>#REF!</v>
      </c>
      <c r="C122" s="2" t="e">
        <f>#REF!</f>
        <v>#REF!</v>
      </c>
      <c r="D122" s="26" t="e">
        <f>#REF!</f>
        <v>#REF!</v>
      </c>
      <c r="E122" s="67" t="e">
        <f>#REF!</f>
        <v>#REF!</v>
      </c>
      <c r="F122" s="75" t="e">
        <f>#REF!</f>
        <v>#REF!</v>
      </c>
      <c r="G122" s="84" t="e">
        <f>IF(A122&lt;&gt;A123,SUMIF($A$5:A122,A122,$F$5:F122),"")</f>
        <v>#REF!</v>
      </c>
    </row>
    <row r="123" spans="1:7" x14ac:dyDescent="0.25">
      <c r="A123" s="7" t="e">
        <f>#REF!</f>
        <v>#REF!</v>
      </c>
      <c r="B123" s="6" t="e">
        <f>#REF!</f>
        <v>#REF!</v>
      </c>
      <c r="C123" s="2" t="e">
        <f>#REF!</f>
        <v>#REF!</v>
      </c>
      <c r="D123" s="26" t="e">
        <f>#REF!</f>
        <v>#REF!</v>
      </c>
      <c r="E123" s="67" t="e">
        <f>#REF!</f>
        <v>#REF!</v>
      </c>
      <c r="F123" s="75" t="e">
        <f>#REF!</f>
        <v>#REF!</v>
      </c>
      <c r="G123" s="84" t="e">
        <f>IF(A123&lt;&gt;A124,SUMIF($A$5:A123,A123,$F$5:F123),"")</f>
        <v>#REF!</v>
      </c>
    </row>
    <row r="124" spans="1:7" x14ac:dyDescent="0.25">
      <c r="A124" s="7" t="e">
        <f>#REF!</f>
        <v>#REF!</v>
      </c>
      <c r="B124" s="6" t="e">
        <f>#REF!</f>
        <v>#REF!</v>
      </c>
      <c r="C124" s="2" t="e">
        <f>#REF!</f>
        <v>#REF!</v>
      </c>
      <c r="D124" s="19" t="e">
        <f>#REF!</f>
        <v>#REF!</v>
      </c>
      <c r="E124" s="67" t="e">
        <f>#REF!</f>
        <v>#REF!</v>
      </c>
      <c r="F124" s="75" t="e">
        <f>#REF!</f>
        <v>#REF!</v>
      </c>
      <c r="G124" s="84" t="e">
        <f>IF(A124&lt;&gt;A125,SUMIF($A$5:A124,A124,$F$5:F124),"")</f>
        <v>#REF!</v>
      </c>
    </row>
    <row r="125" spans="1:7" x14ac:dyDescent="0.25">
      <c r="A125" s="7" t="e">
        <f>#REF!</f>
        <v>#REF!</v>
      </c>
      <c r="B125" s="6" t="e">
        <f>#REF!</f>
        <v>#REF!</v>
      </c>
      <c r="C125" s="2" t="e">
        <f>#REF!</f>
        <v>#REF!</v>
      </c>
      <c r="D125" s="26" t="e">
        <f>#REF!</f>
        <v>#REF!</v>
      </c>
      <c r="E125" s="67" t="e">
        <f>#REF!</f>
        <v>#REF!</v>
      </c>
      <c r="F125" s="75" t="e">
        <f>#REF!</f>
        <v>#REF!</v>
      </c>
      <c r="G125" s="84" t="e">
        <f>IF(A125&lt;&gt;A126,SUMIF($A$5:A125,A125,$F$5:F125),"")</f>
        <v>#REF!</v>
      </c>
    </row>
    <row r="126" spans="1:7" x14ac:dyDescent="0.25">
      <c r="A126" s="7" t="e">
        <f>#REF!</f>
        <v>#REF!</v>
      </c>
      <c r="B126" s="6" t="e">
        <f>#REF!</f>
        <v>#REF!</v>
      </c>
      <c r="C126" s="2" t="e">
        <f>#REF!</f>
        <v>#REF!</v>
      </c>
      <c r="D126" s="26" t="e">
        <f>#REF!</f>
        <v>#REF!</v>
      </c>
      <c r="E126" s="67" t="e">
        <f>#REF!</f>
        <v>#REF!</v>
      </c>
      <c r="F126" s="75" t="e">
        <f>#REF!</f>
        <v>#REF!</v>
      </c>
      <c r="G126" s="84" t="e">
        <f>IF(A126&lt;&gt;A127,SUMIF($A$5:A126,A126,$F$5:F126),"")</f>
        <v>#REF!</v>
      </c>
    </row>
    <row r="127" spans="1:7" x14ac:dyDescent="0.25">
      <c r="A127" s="7" t="e">
        <f>#REF!</f>
        <v>#REF!</v>
      </c>
      <c r="B127" s="6" t="e">
        <f>#REF!</f>
        <v>#REF!</v>
      </c>
      <c r="C127" s="2" t="e">
        <f>#REF!</f>
        <v>#REF!</v>
      </c>
      <c r="D127" s="26" t="e">
        <f>#REF!</f>
        <v>#REF!</v>
      </c>
      <c r="E127" s="67" t="e">
        <f>#REF!</f>
        <v>#REF!</v>
      </c>
      <c r="F127" s="75" t="e">
        <f>#REF!</f>
        <v>#REF!</v>
      </c>
      <c r="G127" s="84" t="e">
        <f>IF(A127&lt;&gt;A128,SUMIF($A$5:A127,A127,$F$5:F127),"")</f>
        <v>#REF!</v>
      </c>
    </row>
    <row r="128" spans="1:7" x14ac:dyDescent="0.25">
      <c r="A128" s="7" t="e">
        <f>#REF!</f>
        <v>#REF!</v>
      </c>
      <c r="B128" s="6" t="e">
        <f>#REF!</f>
        <v>#REF!</v>
      </c>
      <c r="C128" s="2" t="e">
        <f>#REF!</f>
        <v>#REF!</v>
      </c>
      <c r="D128" s="26" t="e">
        <f>#REF!</f>
        <v>#REF!</v>
      </c>
      <c r="E128" s="67" t="e">
        <f>#REF!</f>
        <v>#REF!</v>
      </c>
      <c r="F128" s="75" t="e">
        <f>#REF!</f>
        <v>#REF!</v>
      </c>
      <c r="G128" s="84" t="e">
        <f>IF(A128&lt;&gt;A129,SUMIF($A$5:A128,A128,$F$5:F128),"")</f>
        <v>#REF!</v>
      </c>
    </row>
    <row r="129" spans="1:7" x14ac:dyDescent="0.25">
      <c r="A129" s="7" t="e">
        <f>#REF!</f>
        <v>#REF!</v>
      </c>
      <c r="B129" s="6" t="e">
        <f>#REF!</f>
        <v>#REF!</v>
      </c>
      <c r="C129" s="2" t="e">
        <f>#REF!</f>
        <v>#REF!</v>
      </c>
      <c r="D129" s="26" t="e">
        <f>#REF!</f>
        <v>#REF!</v>
      </c>
      <c r="E129" s="67" t="e">
        <f>#REF!</f>
        <v>#REF!</v>
      </c>
      <c r="F129" s="75" t="e">
        <f>#REF!</f>
        <v>#REF!</v>
      </c>
      <c r="G129" s="84" t="e">
        <f>IF(A129&lt;&gt;A130,SUMIF($A$5:A129,A129,$F$5:F129),"")</f>
        <v>#REF!</v>
      </c>
    </row>
    <row r="130" spans="1:7" x14ac:dyDescent="0.25">
      <c r="A130" s="7" t="e">
        <f>#REF!</f>
        <v>#REF!</v>
      </c>
      <c r="B130" s="6" t="e">
        <f>#REF!</f>
        <v>#REF!</v>
      </c>
      <c r="C130" s="2" t="e">
        <f>#REF!</f>
        <v>#REF!</v>
      </c>
      <c r="D130" s="26" t="e">
        <f>#REF!</f>
        <v>#REF!</v>
      </c>
      <c r="E130" s="67" t="e">
        <f>#REF!</f>
        <v>#REF!</v>
      </c>
      <c r="F130" s="75" t="e">
        <f>#REF!</f>
        <v>#REF!</v>
      </c>
      <c r="G130" s="84" t="e">
        <f>IF(A130&lt;&gt;A131,SUMIF($A$5:A130,A130,$F$5:F130),"")</f>
        <v>#REF!</v>
      </c>
    </row>
    <row r="131" spans="1:7" x14ac:dyDescent="0.25">
      <c r="A131" s="7" t="e">
        <f>#REF!</f>
        <v>#REF!</v>
      </c>
      <c r="B131" s="6" t="e">
        <f>#REF!</f>
        <v>#REF!</v>
      </c>
      <c r="C131" s="2" t="e">
        <f>#REF!</f>
        <v>#REF!</v>
      </c>
      <c r="D131" s="26" t="e">
        <f>#REF!</f>
        <v>#REF!</v>
      </c>
      <c r="E131" s="67" t="e">
        <f>#REF!</f>
        <v>#REF!</v>
      </c>
      <c r="F131" s="75" t="e">
        <f>#REF!</f>
        <v>#REF!</v>
      </c>
      <c r="G131" s="84" t="e">
        <f>IF(A131&lt;&gt;A132,SUMIF($A$5:A131,A131,$F$5:F131),"")</f>
        <v>#REF!</v>
      </c>
    </row>
    <row r="132" spans="1:7" x14ac:dyDescent="0.25">
      <c r="A132" s="7" t="e">
        <f>#REF!</f>
        <v>#REF!</v>
      </c>
      <c r="B132" s="6" t="e">
        <f>#REF!</f>
        <v>#REF!</v>
      </c>
      <c r="C132" s="2" t="e">
        <f>#REF!</f>
        <v>#REF!</v>
      </c>
      <c r="D132" s="26" t="e">
        <f>#REF!</f>
        <v>#REF!</v>
      </c>
      <c r="E132" s="67" t="e">
        <f>#REF!</f>
        <v>#REF!</v>
      </c>
      <c r="F132" s="75" t="e">
        <f>#REF!</f>
        <v>#REF!</v>
      </c>
      <c r="G132" s="84" t="e">
        <f>IF(A132&lt;&gt;A133,SUMIF($A$5:A132,A132,$F$5:F132),"")</f>
        <v>#REF!</v>
      </c>
    </row>
    <row r="133" spans="1:7" x14ac:dyDescent="0.25">
      <c r="A133" s="7" t="e">
        <f>#REF!</f>
        <v>#REF!</v>
      </c>
      <c r="B133" s="6" t="e">
        <f>#REF!</f>
        <v>#REF!</v>
      </c>
      <c r="C133" s="2" t="e">
        <f>#REF!</f>
        <v>#REF!</v>
      </c>
      <c r="D133" s="26" t="e">
        <f>#REF!</f>
        <v>#REF!</v>
      </c>
      <c r="E133" s="67" t="e">
        <f>#REF!</f>
        <v>#REF!</v>
      </c>
      <c r="F133" s="75" t="e">
        <f>#REF!</f>
        <v>#REF!</v>
      </c>
      <c r="G133" s="84" t="e">
        <f>IF(A133&lt;&gt;A134,SUMIF($A$5:A133,A133,$F$5:F133),"")</f>
        <v>#REF!</v>
      </c>
    </row>
    <row r="134" spans="1:7" x14ac:dyDescent="0.25">
      <c r="A134" s="7" t="e">
        <f>#REF!</f>
        <v>#REF!</v>
      </c>
      <c r="B134" s="6" t="e">
        <f>#REF!</f>
        <v>#REF!</v>
      </c>
      <c r="C134" s="2" t="e">
        <f>#REF!</f>
        <v>#REF!</v>
      </c>
      <c r="D134" s="26" t="e">
        <f>#REF!</f>
        <v>#REF!</v>
      </c>
      <c r="E134" s="67" t="e">
        <f>#REF!</f>
        <v>#REF!</v>
      </c>
      <c r="F134" s="75" t="e">
        <f>#REF!</f>
        <v>#REF!</v>
      </c>
      <c r="G134" s="84" t="e">
        <f>IF(A134&lt;&gt;A135,SUMIF($A$5:A134,A134,$F$5:F134),"")</f>
        <v>#REF!</v>
      </c>
    </row>
    <row r="135" spans="1:7" x14ac:dyDescent="0.25">
      <c r="A135" s="7" t="e">
        <f>#REF!</f>
        <v>#REF!</v>
      </c>
      <c r="B135" s="6" t="e">
        <f>#REF!</f>
        <v>#REF!</v>
      </c>
      <c r="C135" s="2" t="e">
        <f>#REF!</f>
        <v>#REF!</v>
      </c>
      <c r="D135" s="26" t="e">
        <f>#REF!</f>
        <v>#REF!</v>
      </c>
      <c r="E135" s="67" t="e">
        <f>#REF!</f>
        <v>#REF!</v>
      </c>
      <c r="F135" s="75" t="e">
        <f>#REF!</f>
        <v>#REF!</v>
      </c>
      <c r="G135" s="84" t="e">
        <f>IF(A135&lt;&gt;A136,SUMIF($A$5:A135,A135,$F$5:F135),"")</f>
        <v>#REF!</v>
      </c>
    </row>
    <row r="136" spans="1:7" x14ac:dyDescent="0.25">
      <c r="A136" s="7" t="e">
        <f>#REF!</f>
        <v>#REF!</v>
      </c>
      <c r="B136" s="6" t="e">
        <f>#REF!</f>
        <v>#REF!</v>
      </c>
      <c r="C136" s="2" t="e">
        <f>#REF!</f>
        <v>#REF!</v>
      </c>
      <c r="D136" s="19" t="e">
        <f>#REF!</f>
        <v>#REF!</v>
      </c>
      <c r="E136" s="67" t="e">
        <f>#REF!</f>
        <v>#REF!</v>
      </c>
      <c r="F136" s="75" t="e">
        <f>#REF!</f>
        <v>#REF!</v>
      </c>
      <c r="G136" s="84" t="e">
        <f>IF(A136&lt;&gt;A137,SUMIF($A$5:A136,A136,$F$5:F136),"")</f>
        <v>#REF!</v>
      </c>
    </row>
    <row r="137" spans="1:7" x14ac:dyDescent="0.25">
      <c r="A137" s="7" t="e">
        <f>#REF!</f>
        <v>#REF!</v>
      </c>
      <c r="B137" s="6" t="e">
        <f>#REF!</f>
        <v>#REF!</v>
      </c>
      <c r="C137" s="2" t="e">
        <f>#REF!</f>
        <v>#REF!</v>
      </c>
      <c r="D137" s="26" t="e">
        <f>#REF!</f>
        <v>#REF!</v>
      </c>
      <c r="E137" s="67" t="e">
        <f>#REF!</f>
        <v>#REF!</v>
      </c>
      <c r="F137" s="75" t="e">
        <f>#REF!</f>
        <v>#REF!</v>
      </c>
      <c r="G137" s="84" t="e">
        <f>IF(A137&lt;&gt;A138,SUMIF($A$5:A137,A137,$F$5:F137),"")</f>
        <v>#REF!</v>
      </c>
    </row>
    <row r="138" spans="1:7" ht="13.8" thickBot="1" x14ac:dyDescent="0.3">
      <c r="A138" s="8" t="e">
        <f>#REF!</f>
        <v>#REF!</v>
      </c>
      <c r="B138" s="11" t="e">
        <f>#REF!</f>
        <v>#REF!</v>
      </c>
      <c r="C138" s="24" t="e">
        <f>#REF!</f>
        <v>#REF!</v>
      </c>
      <c r="D138" s="55" t="e">
        <f>#REF!</f>
        <v>#REF!</v>
      </c>
      <c r="E138" s="73" t="e">
        <f>#REF!</f>
        <v>#REF!</v>
      </c>
      <c r="F138" s="76" t="e">
        <f>#REF!</f>
        <v>#REF!</v>
      </c>
      <c r="G138" s="56" t="e">
        <f>IF(A138&lt;&gt;A139,SUMIF($A$5:A138,A138,$F$5:F138),"")</f>
        <v>#REF!</v>
      </c>
    </row>
    <row r="139" spans="1:7" ht="17.25" customHeight="1" thickBot="1" x14ac:dyDescent="0.3">
      <c r="A139" s="12"/>
      <c r="B139" s="13"/>
      <c r="C139" s="25" t="s">
        <v>132</v>
      </c>
      <c r="D139" s="108" t="e">
        <f ca="1">SUM(OFFSET(INDIRECT("d5"),0,0,ROW(D139)-5,1))</f>
        <v>#REF!</v>
      </c>
      <c r="E139" s="74" t="e">
        <f ca="1">SUM(OFFSET(INDIRECT("e5"),0,0,ROW(E139)-5,1))</f>
        <v>#REF!</v>
      </c>
      <c r="F139" s="74" t="e">
        <f ca="1">SUM(OFFSET(INDIRECT("f5"),0,0,ROW(F139)-5,1))</f>
        <v>#REF!</v>
      </c>
      <c r="G139" s="74" t="e">
        <f ca="1">SUM(OFFSET(INDIRECT("g5"),0,0,ROW(G139)-5,1))</f>
        <v>#REF!</v>
      </c>
    </row>
    <row r="140" spans="1:7" x14ac:dyDescent="0.25">
      <c r="D140" s="4"/>
      <c r="E140" s="20"/>
      <c r="F140" s="22"/>
    </row>
  </sheetData>
  <autoFilter ref="A4:G4" xr:uid="{00000000-0009-0000-0000-000002000000}"/>
  <sortState xmlns:xlrd2="http://schemas.microsoft.com/office/spreadsheetml/2017/richdata2"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</sheetPr>
  <dimension ref="A3:D36"/>
  <sheetViews>
    <sheetView workbookViewId="0">
      <selection activeCell="D3" sqref="D3"/>
    </sheetView>
  </sheetViews>
  <sheetFormatPr defaultRowHeight="13.2" x14ac:dyDescent="0.25"/>
  <cols>
    <col min="1" max="1" width="13.5546875" bestFit="1" customWidth="1"/>
    <col min="2" max="2" width="15.5546875" bestFit="1" customWidth="1"/>
    <col min="3" max="3" width="16.6640625" customWidth="1"/>
    <col min="4" max="4" width="14.88671875" bestFit="1" customWidth="1"/>
  </cols>
  <sheetData>
    <row r="3" spans="1:4" s="163" customFormat="1" ht="52.8" x14ac:dyDescent="0.25">
      <c r="A3" s="173" t="s">
        <v>207</v>
      </c>
      <c r="B3" s="174" t="s">
        <v>211</v>
      </c>
      <c r="C3" s="175" t="s">
        <v>209</v>
      </c>
      <c r="D3" s="176" t="s">
        <v>210</v>
      </c>
    </row>
    <row r="4" spans="1:4" x14ac:dyDescent="0.25">
      <c r="A4" s="169" t="s">
        <v>1</v>
      </c>
      <c r="B4" s="164">
        <v>539769.39794000005</v>
      </c>
      <c r="C4" s="167">
        <v>629490</v>
      </c>
      <c r="D4" s="164">
        <v>89720.602060000005</v>
      </c>
    </row>
    <row r="5" spans="1:4" x14ac:dyDescent="0.25">
      <c r="A5" s="170" t="s">
        <v>202</v>
      </c>
      <c r="B5" s="143">
        <v>44623</v>
      </c>
      <c r="C5" s="168">
        <v>68121</v>
      </c>
      <c r="D5" s="32">
        <v>23498</v>
      </c>
    </row>
    <row r="6" spans="1:4" x14ac:dyDescent="0.25">
      <c r="A6" s="171" t="s">
        <v>201</v>
      </c>
      <c r="B6" s="143">
        <v>403165.9192</v>
      </c>
      <c r="C6" s="168">
        <v>465087</v>
      </c>
      <c r="D6" s="32">
        <v>61921.080800000011</v>
      </c>
    </row>
    <row r="7" spans="1:4" x14ac:dyDescent="0.25">
      <c r="A7" s="172" t="s">
        <v>203</v>
      </c>
      <c r="B7" s="143">
        <v>91980.478740000006</v>
      </c>
      <c r="C7" s="168">
        <v>96282</v>
      </c>
      <c r="D7" s="32">
        <v>4301.5212599999977</v>
      </c>
    </row>
    <row r="8" spans="1:4" x14ac:dyDescent="0.25">
      <c r="A8" s="169" t="s">
        <v>145</v>
      </c>
      <c r="B8" s="164">
        <v>376578.43286</v>
      </c>
      <c r="C8" s="165">
        <v>414356</v>
      </c>
      <c r="D8" s="164">
        <v>37777.567140000006</v>
      </c>
    </row>
    <row r="9" spans="1:4" x14ac:dyDescent="0.25">
      <c r="A9" s="170" t="s">
        <v>202</v>
      </c>
      <c r="B9" s="143">
        <v>42513</v>
      </c>
      <c r="C9" s="168">
        <v>46364</v>
      </c>
      <c r="D9" s="32">
        <v>3851</v>
      </c>
    </row>
    <row r="10" spans="1:4" x14ac:dyDescent="0.25">
      <c r="A10" s="171" t="s">
        <v>201</v>
      </c>
      <c r="B10" s="143">
        <v>310317.93119999999</v>
      </c>
      <c r="C10" s="168">
        <v>342877</v>
      </c>
      <c r="D10" s="32">
        <v>32559.068800000005</v>
      </c>
    </row>
    <row r="11" spans="1:4" x14ac:dyDescent="0.25">
      <c r="A11" s="172" t="s">
        <v>203</v>
      </c>
      <c r="B11" s="143">
        <v>23747.501660000002</v>
      </c>
      <c r="C11" s="168">
        <v>25115</v>
      </c>
      <c r="D11" s="32">
        <v>1367.4983400000001</v>
      </c>
    </row>
    <row r="12" spans="1:4" x14ac:dyDescent="0.25">
      <c r="A12" s="169" t="s">
        <v>146</v>
      </c>
      <c r="B12" s="164">
        <v>429395.16800000001</v>
      </c>
      <c r="C12" s="165">
        <v>473782</v>
      </c>
      <c r="D12" s="164">
        <v>44386.832000000009</v>
      </c>
    </row>
    <row r="13" spans="1:4" x14ac:dyDescent="0.25">
      <c r="A13" s="170" t="s">
        <v>202</v>
      </c>
      <c r="B13" s="143">
        <v>42594</v>
      </c>
      <c r="C13" s="168">
        <v>46372</v>
      </c>
      <c r="D13" s="32">
        <v>3778</v>
      </c>
    </row>
    <row r="14" spans="1:4" x14ac:dyDescent="0.25">
      <c r="A14" s="171" t="s">
        <v>201</v>
      </c>
      <c r="B14" s="143">
        <v>382150.16800000001</v>
      </c>
      <c r="C14" s="168">
        <v>422336</v>
      </c>
      <c r="D14" s="32">
        <v>40185.832000000009</v>
      </c>
    </row>
    <row r="15" spans="1:4" x14ac:dyDescent="0.25">
      <c r="A15" s="172" t="s">
        <v>203</v>
      </c>
      <c r="B15" s="143">
        <v>4651</v>
      </c>
      <c r="C15" s="168">
        <v>5074</v>
      </c>
      <c r="D15" s="32">
        <v>423</v>
      </c>
    </row>
    <row r="16" spans="1:4" x14ac:dyDescent="0.25">
      <c r="A16" s="169" t="s">
        <v>35</v>
      </c>
      <c r="B16" s="164">
        <v>518764.59709999996</v>
      </c>
      <c r="C16" s="165">
        <v>570181</v>
      </c>
      <c r="D16" s="164">
        <v>51416.402900000001</v>
      </c>
    </row>
    <row r="17" spans="1:4" x14ac:dyDescent="0.25">
      <c r="A17" s="170" t="s">
        <v>202</v>
      </c>
      <c r="B17" s="143">
        <v>44532</v>
      </c>
      <c r="C17" s="168">
        <v>48247</v>
      </c>
      <c r="D17" s="32">
        <v>3715</v>
      </c>
    </row>
    <row r="18" spans="1:4" x14ac:dyDescent="0.25">
      <c r="A18" s="171" t="s">
        <v>201</v>
      </c>
      <c r="B18" s="143">
        <v>419678.19919999997</v>
      </c>
      <c r="C18" s="168">
        <v>463608</v>
      </c>
      <c r="D18" s="32">
        <v>43929.800800000005</v>
      </c>
    </row>
    <row r="19" spans="1:4" x14ac:dyDescent="0.25">
      <c r="A19" s="172" t="s">
        <v>203</v>
      </c>
      <c r="B19" s="143">
        <v>54554.397900000004</v>
      </c>
      <c r="C19" s="168">
        <v>58326</v>
      </c>
      <c r="D19" s="32">
        <v>3771.6021000000001</v>
      </c>
    </row>
    <row r="20" spans="1:4" x14ac:dyDescent="0.25">
      <c r="A20" s="169" t="s">
        <v>52</v>
      </c>
      <c r="B20" s="164">
        <v>679355.43047999998</v>
      </c>
      <c r="C20" s="165">
        <v>766008</v>
      </c>
      <c r="D20" s="164">
        <v>86652.569520000005</v>
      </c>
    </row>
    <row r="21" spans="1:4" x14ac:dyDescent="0.25">
      <c r="A21" s="170" t="s">
        <v>202</v>
      </c>
      <c r="B21" s="143">
        <v>62908</v>
      </c>
      <c r="C21" s="168">
        <v>68575</v>
      </c>
      <c r="D21" s="32">
        <v>5667</v>
      </c>
    </row>
    <row r="22" spans="1:4" x14ac:dyDescent="0.25">
      <c r="A22" s="171" t="s">
        <v>201</v>
      </c>
      <c r="B22" s="143">
        <v>564875.84</v>
      </c>
      <c r="C22" s="168">
        <v>643409</v>
      </c>
      <c r="D22" s="32">
        <v>78533.16</v>
      </c>
    </row>
    <row r="23" spans="1:4" x14ac:dyDescent="0.25">
      <c r="A23" s="172" t="s">
        <v>203</v>
      </c>
      <c r="B23" s="143">
        <v>51571.590479999999</v>
      </c>
      <c r="C23" s="168">
        <v>54024</v>
      </c>
      <c r="D23" s="32">
        <v>2452.4095199999992</v>
      </c>
    </row>
    <row r="24" spans="1:4" x14ac:dyDescent="0.25">
      <c r="A24" s="169" t="s">
        <v>76</v>
      </c>
      <c r="B24" s="164">
        <v>432362.90763999999</v>
      </c>
      <c r="C24" s="165">
        <v>474900</v>
      </c>
      <c r="D24" s="164">
        <v>42537.092359999995</v>
      </c>
    </row>
    <row r="25" spans="1:4" x14ac:dyDescent="0.25">
      <c r="A25" s="170" t="s">
        <v>202</v>
      </c>
      <c r="B25" s="143">
        <v>43523</v>
      </c>
      <c r="C25" s="168">
        <v>47227</v>
      </c>
      <c r="D25" s="32">
        <v>3704</v>
      </c>
    </row>
    <row r="26" spans="1:4" x14ac:dyDescent="0.25">
      <c r="A26" s="171" t="s">
        <v>201</v>
      </c>
      <c r="B26" s="143">
        <v>347205.53279999999</v>
      </c>
      <c r="C26" s="168">
        <v>383459</v>
      </c>
      <c r="D26" s="32">
        <v>36253.467199999999</v>
      </c>
    </row>
    <row r="27" spans="1:4" x14ac:dyDescent="0.25">
      <c r="A27" s="172" t="s">
        <v>203</v>
      </c>
      <c r="B27" s="143">
        <v>41634.374840000004</v>
      </c>
      <c r="C27" s="168">
        <v>44214</v>
      </c>
      <c r="D27" s="32">
        <v>2579.6251599999987</v>
      </c>
    </row>
    <row r="28" spans="1:4" x14ac:dyDescent="0.25">
      <c r="A28" s="169" t="s">
        <v>107</v>
      </c>
      <c r="B28" s="164">
        <v>909226.79931999999</v>
      </c>
      <c r="C28" s="165">
        <v>998099</v>
      </c>
      <c r="D28" s="164">
        <v>88872.20067999998</v>
      </c>
    </row>
    <row r="29" spans="1:4" x14ac:dyDescent="0.25">
      <c r="A29" s="170" t="s">
        <v>202</v>
      </c>
      <c r="B29" s="143">
        <v>63649</v>
      </c>
      <c r="C29" s="168">
        <v>69031</v>
      </c>
      <c r="D29" s="32">
        <v>5382</v>
      </c>
    </row>
    <row r="30" spans="1:4" x14ac:dyDescent="0.25">
      <c r="A30" s="171" t="s">
        <v>201</v>
      </c>
      <c r="B30" s="143">
        <v>747853.79799999995</v>
      </c>
      <c r="C30" s="168">
        <v>826381</v>
      </c>
      <c r="D30" s="32">
        <v>78527.20199999999</v>
      </c>
    </row>
    <row r="31" spans="1:4" x14ac:dyDescent="0.25">
      <c r="A31" s="172" t="s">
        <v>203</v>
      </c>
      <c r="B31" s="143">
        <v>97724.001319999996</v>
      </c>
      <c r="C31" s="168">
        <v>102687</v>
      </c>
      <c r="D31" s="32">
        <v>4962.998679999997</v>
      </c>
    </row>
    <row r="32" spans="1:4" x14ac:dyDescent="0.25">
      <c r="A32" s="169" t="s">
        <v>91</v>
      </c>
      <c r="B32" s="164">
        <v>746277.23772000009</v>
      </c>
      <c r="C32" s="165">
        <v>820183</v>
      </c>
      <c r="D32" s="164">
        <v>73905.762279999981</v>
      </c>
    </row>
    <row r="33" spans="1:4" x14ac:dyDescent="0.25">
      <c r="A33" s="170" t="s">
        <v>202</v>
      </c>
      <c r="B33" s="143">
        <v>63856</v>
      </c>
      <c r="C33" s="168">
        <v>69384</v>
      </c>
      <c r="D33" s="32">
        <v>5528</v>
      </c>
    </row>
    <row r="34" spans="1:4" x14ac:dyDescent="0.25">
      <c r="A34" s="171" t="s">
        <v>201</v>
      </c>
      <c r="B34" s="143">
        <v>588014.4752000001</v>
      </c>
      <c r="C34" s="168">
        <v>649008</v>
      </c>
      <c r="D34" s="32">
        <v>60993.524799999985</v>
      </c>
    </row>
    <row r="35" spans="1:4" x14ac:dyDescent="0.25">
      <c r="A35" s="172" t="s">
        <v>203</v>
      </c>
      <c r="B35" s="143">
        <v>94406.762519999989</v>
      </c>
      <c r="C35" s="168">
        <v>101791</v>
      </c>
      <c r="D35" s="32">
        <v>7384.2374799999989</v>
      </c>
    </row>
    <row r="36" spans="1:4" x14ac:dyDescent="0.25">
      <c r="A36" s="166" t="s">
        <v>208</v>
      </c>
      <c r="B36" s="32">
        <v>4631729.9710600004</v>
      </c>
      <c r="C36" s="32">
        <v>5146999</v>
      </c>
      <c r="D36" s="32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CCFFCC"/>
    <pageSetUpPr fitToPage="1"/>
  </sheetPr>
  <dimension ref="A1:Q214"/>
  <sheetViews>
    <sheetView tabSelected="1" view="pageBreakPreview" zoomScale="93" zoomScaleNormal="93" zoomScaleSheetLayoutView="93" workbookViewId="0">
      <pane ySplit="3" topLeftCell="A183" activePane="bottomLeft" state="frozen"/>
      <selection activeCell="E1" sqref="E1"/>
      <selection pane="bottomLeft" activeCell="A187" sqref="A187:M191"/>
    </sheetView>
  </sheetViews>
  <sheetFormatPr defaultRowHeight="13.2" x14ac:dyDescent="0.25"/>
  <cols>
    <col min="1" max="1" width="4" bestFit="1" customWidth="1"/>
    <col min="2" max="2" width="4" customWidth="1"/>
    <col min="3" max="3" width="4.109375" customWidth="1"/>
    <col min="4" max="4" width="59" customWidth="1"/>
    <col min="5" max="7" width="7.6640625" customWidth="1"/>
    <col min="8" max="8" width="6.5546875" style="1" customWidth="1"/>
    <col min="9" max="9" width="11" customWidth="1"/>
    <col min="10" max="10" width="9" customWidth="1"/>
    <col min="11" max="11" width="7.33203125" customWidth="1"/>
    <col min="12" max="13" width="11.109375" style="21" customWidth="1"/>
    <col min="14" max="14" width="10.88671875" style="21" customWidth="1"/>
    <col min="15" max="15" width="10.88671875" style="194" customWidth="1"/>
    <col min="16" max="16" width="10.88671875" style="21" customWidth="1"/>
  </cols>
  <sheetData>
    <row r="1" spans="1:16" ht="15.9" customHeight="1" x14ac:dyDescent="0.3">
      <c r="A1" s="380" t="s">
        <v>253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144"/>
      <c r="O1" s="188"/>
      <c r="P1" s="144"/>
    </row>
    <row r="2" spans="1:16" ht="16.2" thickBot="1" x14ac:dyDescent="0.3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52"/>
      <c r="M2" s="314" t="s">
        <v>251</v>
      </c>
      <c r="N2" s="314"/>
      <c r="O2" s="188"/>
      <c r="P2" s="52"/>
    </row>
    <row r="3" spans="1:16" s="1" customFormat="1" ht="67.2" thickBot="1" x14ac:dyDescent="0.3">
      <c r="A3" s="232" t="s">
        <v>130</v>
      </c>
      <c r="B3" s="233" t="s">
        <v>200</v>
      </c>
      <c r="C3" s="233" t="s">
        <v>197</v>
      </c>
      <c r="D3" s="234" t="s">
        <v>0</v>
      </c>
      <c r="E3" s="234" t="s">
        <v>244</v>
      </c>
      <c r="F3" s="234" t="s">
        <v>245</v>
      </c>
      <c r="G3" s="234" t="s">
        <v>220</v>
      </c>
      <c r="H3" s="233" t="s">
        <v>182</v>
      </c>
      <c r="I3" s="234" t="s">
        <v>142</v>
      </c>
      <c r="J3" s="234" t="s">
        <v>143</v>
      </c>
      <c r="K3" s="234" t="s">
        <v>181</v>
      </c>
      <c r="L3" s="310" t="s">
        <v>252</v>
      </c>
      <c r="M3" s="306" t="s">
        <v>246</v>
      </c>
      <c r="N3" s="179"/>
      <c r="O3" s="189"/>
      <c r="P3" s="179"/>
    </row>
    <row r="4" spans="1:16" s="1" customFormat="1" ht="18" customHeight="1" thickBot="1" x14ac:dyDescent="0.3">
      <c r="A4" s="327" t="s">
        <v>183</v>
      </c>
      <c r="B4" s="234" t="s">
        <v>184</v>
      </c>
      <c r="C4" s="234" t="s">
        <v>185</v>
      </c>
      <c r="D4" s="234" t="s">
        <v>222</v>
      </c>
      <c r="E4" s="234">
        <v>1</v>
      </c>
      <c r="F4" s="234">
        <v>2</v>
      </c>
      <c r="G4" s="234" t="s">
        <v>242</v>
      </c>
      <c r="H4" s="234">
        <v>4</v>
      </c>
      <c r="I4" s="234" t="s">
        <v>254</v>
      </c>
      <c r="J4" s="234" t="s">
        <v>255</v>
      </c>
      <c r="K4" s="234" t="s">
        <v>256</v>
      </c>
      <c r="L4" s="310" t="s">
        <v>257</v>
      </c>
      <c r="M4" s="306">
        <v>9</v>
      </c>
      <c r="N4" s="179"/>
      <c r="O4" s="189"/>
      <c r="P4" s="179"/>
    </row>
    <row r="5" spans="1:16" ht="18" customHeight="1" x14ac:dyDescent="0.3">
      <c r="A5" s="253" t="s">
        <v>1</v>
      </c>
      <c r="B5" s="244" t="s">
        <v>201</v>
      </c>
      <c r="C5" s="325">
        <v>101</v>
      </c>
      <c r="D5" s="326" t="s">
        <v>2</v>
      </c>
      <c r="E5" s="272">
        <v>3424</v>
      </c>
      <c r="F5" s="286">
        <v>1075</v>
      </c>
      <c r="G5" s="187">
        <f>SUBTOTAL(9,E5:F5)</f>
        <v>4499</v>
      </c>
      <c r="H5" s="318">
        <v>2</v>
      </c>
      <c r="I5" s="205">
        <f t="shared" ref="I5:I36" si="0">ROUND(H5*1269.5*12,0)</f>
        <v>30468</v>
      </c>
      <c r="J5" s="205">
        <f>ROUND(I5*0.3595,0)</f>
        <v>10953</v>
      </c>
      <c r="K5" s="205">
        <f t="shared" ref="K5:K36" si="1">ROUND(G5*0.5,0)</f>
        <v>2250</v>
      </c>
      <c r="L5" s="344">
        <f t="shared" ref="L5:L36" si="2">SUM(I5:K5)</f>
        <v>43671</v>
      </c>
      <c r="M5" s="373">
        <f>SUBTOTAL(9,L5:L19)</f>
        <v>737116</v>
      </c>
      <c r="N5" s="236"/>
      <c r="O5" s="190"/>
      <c r="P5" s="180"/>
    </row>
    <row r="6" spans="1:16" ht="13.8" x14ac:dyDescent="0.3">
      <c r="A6" s="251" t="s">
        <v>1</v>
      </c>
      <c r="B6" s="242" t="s">
        <v>201</v>
      </c>
      <c r="C6" s="153">
        <v>102</v>
      </c>
      <c r="D6" s="149" t="s">
        <v>199</v>
      </c>
      <c r="E6" s="269">
        <v>2104</v>
      </c>
      <c r="F6" s="284">
        <v>1072</v>
      </c>
      <c r="G6" s="160">
        <f t="shared" ref="G6:G59" si="3">SUBTOTAL(9,E6:F6)</f>
        <v>3176</v>
      </c>
      <c r="H6" s="317">
        <v>2</v>
      </c>
      <c r="I6" s="159">
        <f t="shared" si="0"/>
        <v>30468</v>
      </c>
      <c r="J6" s="159">
        <f t="shared" ref="J6:J69" si="4">ROUND(I6*0.3595,0)</f>
        <v>10953</v>
      </c>
      <c r="K6" s="159">
        <f t="shared" si="1"/>
        <v>1588</v>
      </c>
      <c r="L6" s="345">
        <f t="shared" si="2"/>
        <v>43009</v>
      </c>
      <c r="M6" s="373"/>
      <c r="N6" s="236"/>
      <c r="O6" s="190"/>
      <c r="P6" s="180"/>
    </row>
    <row r="7" spans="1:16" ht="13.8" x14ac:dyDescent="0.3">
      <c r="A7" s="251" t="s">
        <v>1</v>
      </c>
      <c r="B7" s="242" t="s">
        <v>201</v>
      </c>
      <c r="C7" s="153">
        <v>103</v>
      </c>
      <c r="D7" s="149" t="s">
        <v>3</v>
      </c>
      <c r="E7" s="269">
        <v>5788</v>
      </c>
      <c r="F7" s="284">
        <v>2318</v>
      </c>
      <c r="G7" s="160">
        <f t="shared" si="3"/>
        <v>8106</v>
      </c>
      <c r="H7" s="317">
        <v>4</v>
      </c>
      <c r="I7" s="159">
        <f t="shared" si="0"/>
        <v>60936</v>
      </c>
      <c r="J7" s="159">
        <f t="shared" si="4"/>
        <v>21906</v>
      </c>
      <c r="K7" s="159">
        <f t="shared" si="1"/>
        <v>4053</v>
      </c>
      <c r="L7" s="345">
        <f t="shared" si="2"/>
        <v>86895</v>
      </c>
      <c r="M7" s="373"/>
      <c r="N7" s="236"/>
      <c r="O7" s="190"/>
      <c r="P7" s="180"/>
    </row>
    <row r="8" spans="1:16" ht="13.8" x14ac:dyDescent="0.3">
      <c r="A8" s="251" t="s">
        <v>1</v>
      </c>
      <c r="B8" s="242" t="s">
        <v>201</v>
      </c>
      <c r="C8" s="153">
        <v>104</v>
      </c>
      <c r="D8" s="149" t="s">
        <v>4</v>
      </c>
      <c r="E8" s="269">
        <v>2118</v>
      </c>
      <c r="F8" s="284">
        <v>543</v>
      </c>
      <c r="G8" s="160">
        <f t="shared" si="3"/>
        <v>2661</v>
      </c>
      <c r="H8" s="317">
        <v>2</v>
      </c>
      <c r="I8" s="159">
        <f t="shared" si="0"/>
        <v>30468</v>
      </c>
      <c r="J8" s="159">
        <f t="shared" si="4"/>
        <v>10953</v>
      </c>
      <c r="K8" s="159">
        <f t="shared" si="1"/>
        <v>1331</v>
      </c>
      <c r="L8" s="345">
        <f t="shared" si="2"/>
        <v>42752</v>
      </c>
      <c r="M8" s="373"/>
      <c r="N8" s="236"/>
      <c r="O8" s="190"/>
      <c r="P8" s="180"/>
    </row>
    <row r="9" spans="1:16" ht="13.8" x14ac:dyDescent="0.3">
      <c r="A9" s="251" t="s">
        <v>1</v>
      </c>
      <c r="B9" s="242" t="s">
        <v>201</v>
      </c>
      <c r="C9" s="153">
        <v>105</v>
      </c>
      <c r="D9" s="149" t="s">
        <v>5</v>
      </c>
      <c r="E9" s="269">
        <v>3497</v>
      </c>
      <c r="F9" s="284">
        <v>981</v>
      </c>
      <c r="G9" s="160">
        <f t="shared" si="3"/>
        <v>4478</v>
      </c>
      <c r="H9" s="317">
        <v>2</v>
      </c>
      <c r="I9" s="159">
        <f t="shared" si="0"/>
        <v>30468</v>
      </c>
      <c r="J9" s="159">
        <f t="shared" si="4"/>
        <v>10953</v>
      </c>
      <c r="K9" s="159">
        <f t="shared" si="1"/>
        <v>2239</v>
      </c>
      <c r="L9" s="345">
        <f t="shared" si="2"/>
        <v>43660</v>
      </c>
      <c r="M9" s="373"/>
      <c r="N9" s="236"/>
      <c r="O9" s="190"/>
      <c r="P9" s="180"/>
    </row>
    <row r="10" spans="1:16" ht="13.8" x14ac:dyDescent="0.3">
      <c r="A10" s="251" t="s">
        <v>1</v>
      </c>
      <c r="B10" s="242" t="s">
        <v>201</v>
      </c>
      <c r="C10" s="153">
        <v>106</v>
      </c>
      <c r="D10" s="149" t="s">
        <v>6</v>
      </c>
      <c r="E10" s="269">
        <v>2439</v>
      </c>
      <c r="F10" s="284">
        <v>1024</v>
      </c>
      <c r="G10" s="160">
        <f t="shared" si="3"/>
        <v>3463</v>
      </c>
      <c r="H10" s="317">
        <v>2</v>
      </c>
      <c r="I10" s="159">
        <f t="shared" si="0"/>
        <v>30468</v>
      </c>
      <c r="J10" s="159">
        <f t="shared" si="4"/>
        <v>10953</v>
      </c>
      <c r="K10" s="159">
        <f t="shared" si="1"/>
        <v>1732</v>
      </c>
      <c r="L10" s="345">
        <f t="shared" si="2"/>
        <v>43153</v>
      </c>
      <c r="M10" s="373"/>
      <c r="N10" s="236"/>
      <c r="O10" s="190"/>
      <c r="P10" s="180"/>
    </row>
    <row r="11" spans="1:16" ht="13.8" x14ac:dyDescent="0.3">
      <c r="A11" s="251" t="s">
        <v>1</v>
      </c>
      <c r="B11" s="242" t="s">
        <v>201</v>
      </c>
      <c r="C11" s="153">
        <v>107</v>
      </c>
      <c r="D11" s="149" t="s">
        <v>198</v>
      </c>
      <c r="E11" s="269">
        <v>2367</v>
      </c>
      <c r="F11" s="284">
        <v>823</v>
      </c>
      <c r="G11" s="160">
        <f t="shared" si="3"/>
        <v>3190</v>
      </c>
      <c r="H11" s="317">
        <v>2</v>
      </c>
      <c r="I11" s="159">
        <f t="shared" si="0"/>
        <v>30468</v>
      </c>
      <c r="J11" s="159">
        <f t="shared" si="4"/>
        <v>10953</v>
      </c>
      <c r="K11" s="159">
        <f t="shared" si="1"/>
        <v>1595</v>
      </c>
      <c r="L11" s="345">
        <f t="shared" si="2"/>
        <v>43016</v>
      </c>
      <c r="M11" s="373"/>
      <c r="N11" s="236"/>
      <c r="O11" s="190"/>
      <c r="P11" s="180"/>
    </row>
    <row r="12" spans="1:16" ht="13.8" x14ac:dyDescent="0.3">
      <c r="A12" s="251" t="s">
        <v>1</v>
      </c>
      <c r="B12" s="242" t="s">
        <v>201</v>
      </c>
      <c r="C12" s="153">
        <v>108</v>
      </c>
      <c r="D12" s="149" t="s">
        <v>7</v>
      </c>
      <c r="E12" s="269">
        <v>3258</v>
      </c>
      <c r="F12" s="284">
        <v>1239</v>
      </c>
      <c r="G12" s="160">
        <f t="shared" si="3"/>
        <v>4497</v>
      </c>
      <c r="H12" s="317">
        <v>2</v>
      </c>
      <c r="I12" s="159">
        <f t="shared" si="0"/>
        <v>30468</v>
      </c>
      <c r="J12" s="159">
        <f t="shared" si="4"/>
        <v>10953</v>
      </c>
      <c r="K12" s="159">
        <f t="shared" si="1"/>
        <v>2249</v>
      </c>
      <c r="L12" s="345">
        <f t="shared" si="2"/>
        <v>43670</v>
      </c>
      <c r="M12" s="373"/>
      <c r="N12" s="236"/>
      <c r="O12" s="190"/>
      <c r="P12" s="180"/>
    </row>
    <row r="13" spans="1:16" ht="13.8" x14ac:dyDescent="0.3">
      <c r="A13" s="251" t="s">
        <v>1</v>
      </c>
      <c r="B13" s="242" t="s">
        <v>201</v>
      </c>
      <c r="C13" s="153">
        <v>109</v>
      </c>
      <c r="D13" s="149" t="s">
        <v>8</v>
      </c>
      <c r="E13" s="269">
        <v>2290</v>
      </c>
      <c r="F13" s="284">
        <v>936</v>
      </c>
      <c r="G13" s="160">
        <f t="shared" si="3"/>
        <v>3226</v>
      </c>
      <c r="H13" s="317">
        <v>2</v>
      </c>
      <c r="I13" s="159">
        <f t="shared" si="0"/>
        <v>30468</v>
      </c>
      <c r="J13" s="159">
        <f t="shared" si="4"/>
        <v>10953</v>
      </c>
      <c r="K13" s="159">
        <f t="shared" si="1"/>
        <v>1613</v>
      </c>
      <c r="L13" s="345">
        <f t="shared" si="2"/>
        <v>43034</v>
      </c>
      <c r="M13" s="373"/>
      <c r="N13" s="236"/>
      <c r="O13" s="190"/>
      <c r="P13" s="180"/>
    </row>
    <row r="14" spans="1:16" ht="13.8" x14ac:dyDescent="0.3">
      <c r="A14" s="251" t="s">
        <v>1</v>
      </c>
      <c r="B14" s="242" t="s">
        <v>201</v>
      </c>
      <c r="C14" s="153">
        <v>110</v>
      </c>
      <c r="D14" s="149" t="s">
        <v>9</v>
      </c>
      <c r="E14" s="269">
        <v>7351</v>
      </c>
      <c r="F14" s="284">
        <v>2898</v>
      </c>
      <c r="G14" s="160">
        <f t="shared" si="3"/>
        <v>10249</v>
      </c>
      <c r="H14" s="317">
        <v>4</v>
      </c>
      <c r="I14" s="159">
        <f t="shared" si="0"/>
        <v>60936</v>
      </c>
      <c r="J14" s="159">
        <f t="shared" si="4"/>
        <v>21906</v>
      </c>
      <c r="K14" s="159">
        <f t="shared" si="1"/>
        <v>5125</v>
      </c>
      <c r="L14" s="345">
        <f t="shared" si="2"/>
        <v>87967</v>
      </c>
      <c r="M14" s="373"/>
      <c r="N14" s="236"/>
      <c r="O14" s="190"/>
      <c r="P14" s="180"/>
    </row>
    <row r="15" spans="1:16" ht="13.8" x14ac:dyDescent="0.3">
      <c r="A15" s="251" t="s">
        <v>1</v>
      </c>
      <c r="B15" s="242" t="s">
        <v>201</v>
      </c>
      <c r="C15" s="153">
        <v>111</v>
      </c>
      <c r="D15" s="149" t="s">
        <v>10</v>
      </c>
      <c r="E15" s="269">
        <v>1876</v>
      </c>
      <c r="F15" s="284">
        <v>650</v>
      </c>
      <c r="G15" s="160">
        <f t="shared" si="3"/>
        <v>2526</v>
      </c>
      <c r="H15" s="317">
        <v>2</v>
      </c>
      <c r="I15" s="159">
        <f t="shared" si="0"/>
        <v>30468</v>
      </c>
      <c r="J15" s="159">
        <f t="shared" si="4"/>
        <v>10953</v>
      </c>
      <c r="K15" s="159">
        <f t="shared" si="1"/>
        <v>1263</v>
      </c>
      <c r="L15" s="345">
        <f t="shared" si="2"/>
        <v>42684</v>
      </c>
      <c r="M15" s="373"/>
      <c r="N15" s="236"/>
      <c r="O15" s="190"/>
      <c r="P15" s="180"/>
    </row>
    <row r="16" spans="1:16" ht="13.8" x14ac:dyDescent="0.3">
      <c r="A16" s="251" t="s">
        <v>1</v>
      </c>
      <c r="B16" s="242" t="s">
        <v>201</v>
      </c>
      <c r="C16" s="153">
        <v>112</v>
      </c>
      <c r="D16" s="149" t="s">
        <v>11</v>
      </c>
      <c r="E16" s="269">
        <v>5072</v>
      </c>
      <c r="F16" s="284">
        <v>1776</v>
      </c>
      <c r="G16" s="160">
        <f t="shared" si="3"/>
        <v>6848</v>
      </c>
      <c r="H16" s="317">
        <v>3</v>
      </c>
      <c r="I16" s="159">
        <f t="shared" si="0"/>
        <v>45702</v>
      </c>
      <c r="J16" s="159">
        <f t="shared" si="4"/>
        <v>16430</v>
      </c>
      <c r="K16" s="159">
        <f t="shared" si="1"/>
        <v>3424</v>
      </c>
      <c r="L16" s="345">
        <f t="shared" si="2"/>
        <v>65556</v>
      </c>
      <c r="M16" s="373"/>
      <c r="N16" s="236"/>
      <c r="O16" s="190"/>
      <c r="P16" s="180"/>
    </row>
    <row r="17" spans="1:16" ht="13.8" x14ac:dyDescent="0.3">
      <c r="A17" s="251" t="s">
        <v>1</v>
      </c>
      <c r="B17" s="242" t="s">
        <v>201</v>
      </c>
      <c r="C17" s="153">
        <v>114</v>
      </c>
      <c r="D17" s="149" t="s">
        <v>12</v>
      </c>
      <c r="E17" s="269">
        <v>4390</v>
      </c>
      <c r="F17" s="284">
        <v>1415</v>
      </c>
      <c r="G17" s="160">
        <f t="shared" si="3"/>
        <v>5805</v>
      </c>
      <c r="H17" s="317">
        <v>3</v>
      </c>
      <c r="I17" s="159">
        <f t="shared" si="0"/>
        <v>45702</v>
      </c>
      <c r="J17" s="159">
        <f t="shared" si="4"/>
        <v>16430</v>
      </c>
      <c r="K17" s="159">
        <f t="shared" si="1"/>
        <v>2903</v>
      </c>
      <c r="L17" s="345">
        <f t="shared" si="2"/>
        <v>65035</v>
      </c>
      <c r="M17" s="373"/>
      <c r="N17" s="236"/>
      <c r="O17" s="190"/>
      <c r="P17" s="180"/>
    </row>
    <row r="18" spans="1:16" ht="13.8" x14ac:dyDescent="0.3">
      <c r="A18" s="251" t="s">
        <v>1</v>
      </c>
      <c r="B18" s="242" t="s">
        <v>201</v>
      </c>
      <c r="C18" s="153">
        <v>115</v>
      </c>
      <c r="D18" s="149" t="s">
        <v>221</v>
      </c>
      <c r="E18" s="269">
        <v>1446</v>
      </c>
      <c r="F18" s="284">
        <v>500</v>
      </c>
      <c r="G18" s="160">
        <f t="shared" si="3"/>
        <v>1946</v>
      </c>
      <c r="H18" s="317">
        <v>1</v>
      </c>
      <c r="I18" s="159">
        <f t="shared" si="0"/>
        <v>15234</v>
      </c>
      <c r="J18" s="159">
        <f t="shared" si="4"/>
        <v>5477</v>
      </c>
      <c r="K18" s="159">
        <f t="shared" si="1"/>
        <v>973</v>
      </c>
      <c r="L18" s="345">
        <f t="shared" si="2"/>
        <v>21684</v>
      </c>
      <c r="M18" s="373"/>
      <c r="N18" s="236"/>
      <c r="O18" s="190"/>
      <c r="P18" s="180"/>
    </row>
    <row r="19" spans="1:16" ht="14.4" thickBot="1" x14ac:dyDescent="0.35">
      <c r="A19" s="254" t="s">
        <v>1</v>
      </c>
      <c r="B19" s="245" t="s">
        <v>201</v>
      </c>
      <c r="C19" s="201">
        <v>116</v>
      </c>
      <c r="D19" s="215" t="s">
        <v>223</v>
      </c>
      <c r="E19" s="274">
        <v>977</v>
      </c>
      <c r="F19" s="328">
        <v>261</v>
      </c>
      <c r="G19" s="186">
        <f t="shared" si="3"/>
        <v>1238</v>
      </c>
      <c r="H19" s="329">
        <v>1</v>
      </c>
      <c r="I19" s="203">
        <f t="shared" si="0"/>
        <v>15234</v>
      </c>
      <c r="J19" s="203">
        <f t="shared" si="4"/>
        <v>5477</v>
      </c>
      <c r="K19" s="203">
        <f t="shared" si="1"/>
        <v>619</v>
      </c>
      <c r="L19" s="346">
        <f t="shared" si="2"/>
        <v>21330</v>
      </c>
      <c r="M19" s="373"/>
      <c r="N19" s="236"/>
      <c r="O19" s="190"/>
      <c r="P19" s="180"/>
    </row>
    <row r="20" spans="1:16" ht="13.8" x14ac:dyDescent="0.3">
      <c r="A20" s="250" t="s">
        <v>145</v>
      </c>
      <c r="B20" s="241" t="s">
        <v>201</v>
      </c>
      <c r="C20" s="207">
        <v>201</v>
      </c>
      <c r="D20" s="219" t="s">
        <v>13</v>
      </c>
      <c r="E20" s="197">
        <v>5040</v>
      </c>
      <c r="F20" s="283">
        <v>1914</v>
      </c>
      <c r="G20" s="210">
        <f t="shared" si="3"/>
        <v>6954</v>
      </c>
      <c r="H20" s="316">
        <v>3</v>
      </c>
      <c r="I20" s="209">
        <f t="shared" si="0"/>
        <v>45702</v>
      </c>
      <c r="J20" s="209">
        <f t="shared" si="4"/>
        <v>16430</v>
      </c>
      <c r="K20" s="209">
        <f t="shared" si="1"/>
        <v>3477</v>
      </c>
      <c r="L20" s="347">
        <f t="shared" si="2"/>
        <v>65609</v>
      </c>
      <c r="M20" s="374">
        <f>SUBTOTAL(9,L20:L30)</f>
        <v>474813</v>
      </c>
      <c r="N20" s="236"/>
      <c r="O20" s="190"/>
      <c r="P20" s="180"/>
    </row>
    <row r="21" spans="1:16" ht="13.8" x14ac:dyDescent="0.3">
      <c r="A21" s="251" t="s">
        <v>145</v>
      </c>
      <c r="B21" s="242" t="s">
        <v>201</v>
      </c>
      <c r="C21" s="153">
        <v>202</v>
      </c>
      <c r="D21" s="149" t="s">
        <v>14</v>
      </c>
      <c r="E21" s="269">
        <v>2892</v>
      </c>
      <c r="F21" s="284">
        <v>821</v>
      </c>
      <c r="G21" s="160">
        <f t="shared" si="3"/>
        <v>3713</v>
      </c>
      <c r="H21" s="317">
        <v>2</v>
      </c>
      <c r="I21" s="159">
        <f t="shared" si="0"/>
        <v>30468</v>
      </c>
      <c r="J21" s="159">
        <f t="shared" si="4"/>
        <v>10953</v>
      </c>
      <c r="K21" s="159">
        <f t="shared" si="1"/>
        <v>1857</v>
      </c>
      <c r="L21" s="345">
        <f t="shared" si="2"/>
        <v>43278</v>
      </c>
      <c r="M21" s="373"/>
      <c r="N21" s="236"/>
      <c r="O21" s="190"/>
      <c r="P21" s="180"/>
    </row>
    <row r="22" spans="1:16" ht="13.8" x14ac:dyDescent="0.3">
      <c r="A22" s="251" t="s">
        <v>145</v>
      </c>
      <c r="B22" s="242" t="s">
        <v>201</v>
      </c>
      <c r="C22" s="153">
        <v>203</v>
      </c>
      <c r="D22" s="149" t="s">
        <v>15</v>
      </c>
      <c r="E22" s="269">
        <v>2126</v>
      </c>
      <c r="F22" s="284">
        <v>708</v>
      </c>
      <c r="G22" s="160">
        <f t="shared" si="3"/>
        <v>2834</v>
      </c>
      <c r="H22" s="317">
        <v>2</v>
      </c>
      <c r="I22" s="159">
        <f t="shared" si="0"/>
        <v>30468</v>
      </c>
      <c r="J22" s="159">
        <f t="shared" si="4"/>
        <v>10953</v>
      </c>
      <c r="K22" s="159">
        <f t="shared" si="1"/>
        <v>1417</v>
      </c>
      <c r="L22" s="345">
        <f t="shared" si="2"/>
        <v>42838</v>
      </c>
      <c r="M22" s="373"/>
      <c r="N22" s="236"/>
      <c r="O22" s="190"/>
      <c r="P22" s="180"/>
    </row>
    <row r="23" spans="1:16" ht="13.8" x14ac:dyDescent="0.3">
      <c r="A23" s="251" t="s">
        <v>145</v>
      </c>
      <c r="B23" s="242" t="s">
        <v>201</v>
      </c>
      <c r="C23" s="153">
        <v>204</v>
      </c>
      <c r="D23" s="149" t="s">
        <v>16</v>
      </c>
      <c r="E23" s="269">
        <v>1579</v>
      </c>
      <c r="F23" s="284">
        <v>517</v>
      </c>
      <c r="G23" s="160">
        <f t="shared" si="3"/>
        <v>2096</v>
      </c>
      <c r="H23" s="317">
        <v>1</v>
      </c>
      <c r="I23" s="159">
        <f t="shared" si="0"/>
        <v>15234</v>
      </c>
      <c r="J23" s="159">
        <f t="shared" si="4"/>
        <v>5477</v>
      </c>
      <c r="K23" s="159">
        <f t="shared" si="1"/>
        <v>1048</v>
      </c>
      <c r="L23" s="345">
        <f t="shared" si="2"/>
        <v>21759</v>
      </c>
      <c r="M23" s="373"/>
      <c r="N23" s="236"/>
      <c r="O23" s="190"/>
      <c r="P23" s="180"/>
    </row>
    <row r="24" spans="1:16" ht="13.8" x14ac:dyDescent="0.3">
      <c r="A24" s="251" t="s">
        <v>145</v>
      </c>
      <c r="B24" s="242" t="s">
        <v>201</v>
      </c>
      <c r="C24" s="153">
        <v>205</v>
      </c>
      <c r="D24" s="149" t="s">
        <v>17</v>
      </c>
      <c r="E24" s="269">
        <v>1976</v>
      </c>
      <c r="F24" s="284">
        <v>491</v>
      </c>
      <c r="G24" s="160">
        <f t="shared" si="3"/>
        <v>2467</v>
      </c>
      <c r="H24" s="319">
        <v>2</v>
      </c>
      <c r="I24" s="159">
        <f t="shared" si="0"/>
        <v>30468</v>
      </c>
      <c r="J24" s="159">
        <f t="shared" si="4"/>
        <v>10953</v>
      </c>
      <c r="K24" s="159">
        <f t="shared" si="1"/>
        <v>1234</v>
      </c>
      <c r="L24" s="345">
        <f t="shared" si="2"/>
        <v>42655</v>
      </c>
      <c r="M24" s="373"/>
      <c r="N24" s="236"/>
      <c r="O24" s="190"/>
      <c r="P24" s="180"/>
    </row>
    <row r="25" spans="1:16" ht="13.8" x14ac:dyDescent="0.3">
      <c r="A25" s="251" t="s">
        <v>145</v>
      </c>
      <c r="B25" s="242" t="s">
        <v>201</v>
      </c>
      <c r="C25" s="153">
        <v>206</v>
      </c>
      <c r="D25" s="149" t="s">
        <v>18</v>
      </c>
      <c r="E25" s="269">
        <v>1495</v>
      </c>
      <c r="F25" s="284">
        <v>494</v>
      </c>
      <c r="G25" s="160">
        <f t="shared" si="3"/>
        <v>1989</v>
      </c>
      <c r="H25" s="317">
        <v>1</v>
      </c>
      <c r="I25" s="159">
        <f t="shared" si="0"/>
        <v>15234</v>
      </c>
      <c r="J25" s="159">
        <f t="shared" si="4"/>
        <v>5477</v>
      </c>
      <c r="K25" s="159">
        <f t="shared" si="1"/>
        <v>995</v>
      </c>
      <c r="L25" s="345">
        <f t="shared" si="2"/>
        <v>21706</v>
      </c>
      <c r="M25" s="373"/>
      <c r="N25" s="236"/>
      <c r="O25" s="190"/>
      <c r="P25" s="180"/>
    </row>
    <row r="26" spans="1:16" ht="13.8" x14ac:dyDescent="0.3">
      <c r="A26" s="251" t="s">
        <v>145</v>
      </c>
      <c r="B26" s="242" t="s">
        <v>201</v>
      </c>
      <c r="C26" s="153">
        <v>208</v>
      </c>
      <c r="D26" s="149" t="s">
        <v>19</v>
      </c>
      <c r="E26" s="269">
        <v>3641</v>
      </c>
      <c r="F26" s="284">
        <v>1212</v>
      </c>
      <c r="G26" s="160">
        <f t="shared" si="3"/>
        <v>4853</v>
      </c>
      <c r="H26" s="317">
        <v>3</v>
      </c>
      <c r="I26" s="159">
        <f t="shared" si="0"/>
        <v>45702</v>
      </c>
      <c r="J26" s="159">
        <f t="shared" si="4"/>
        <v>16430</v>
      </c>
      <c r="K26" s="159">
        <f t="shared" si="1"/>
        <v>2427</v>
      </c>
      <c r="L26" s="345">
        <f t="shared" si="2"/>
        <v>64559</v>
      </c>
      <c r="M26" s="373"/>
      <c r="N26" s="236"/>
      <c r="O26" s="190"/>
      <c r="P26" s="180"/>
    </row>
    <row r="27" spans="1:16" ht="13.8" x14ac:dyDescent="0.3">
      <c r="A27" s="251" t="s">
        <v>145</v>
      </c>
      <c r="B27" s="242" t="s">
        <v>201</v>
      </c>
      <c r="C27" s="153">
        <v>209</v>
      </c>
      <c r="D27" s="149" t="s">
        <v>20</v>
      </c>
      <c r="E27" s="269">
        <v>2154</v>
      </c>
      <c r="F27" s="284">
        <v>869</v>
      </c>
      <c r="G27" s="160">
        <f t="shared" si="3"/>
        <v>3023</v>
      </c>
      <c r="H27" s="317">
        <v>2</v>
      </c>
      <c r="I27" s="159">
        <f t="shared" si="0"/>
        <v>30468</v>
      </c>
      <c r="J27" s="159">
        <f t="shared" si="4"/>
        <v>10953</v>
      </c>
      <c r="K27" s="159">
        <f t="shared" si="1"/>
        <v>1512</v>
      </c>
      <c r="L27" s="345">
        <f t="shared" si="2"/>
        <v>42933</v>
      </c>
      <c r="M27" s="373"/>
      <c r="N27" s="236"/>
      <c r="O27" s="190"/>
      <c r="P27" s="180"/>
    </row>
    <row r="28" spans="1:16" ht="13.8" x14ac:dyDescent="0.3">
      <c r="A28" s="251" t="s">
        <v>145</v>
      </c>
      <c r="B28" s="242" t="s">
        <v>201</v>
      </c>
      <c r="C28" s="153">
        <v>210</v>
      </c>
      <c r="D28" s="149" t="s">
        <v>21</v>
      </c>
      <c r="E28" s="269">
        <v>1136</v>
      </c>
      <c r="F28" s="284">
        <v>368</v>
      </c>
      <c r="G28" s="160">
        <f t="shared" si="3"/>
        <v>1504</v>
      </c>
      <c r="H28" s="317">
        <v>1</v>
      </c>
      <c r="I28" s="159">
        <f t="shared" si="0"/>
        <v>15234</v>
      </c>
      <c r="J28" s="159">
        <f t="shared" si="4"/>
        <v>5477</v>
      </c>
      <c r="K28" s="159">
        <f t="shared" si="1"/>
        <v>752</v>
      </c>
      <c r="L28" s="345">
        <f t="shared" si="2"/>
        <v>21463</v>
      </c>
      <c r="M28" s="373"/>
      <c r="N28" s="236"/>
      <c r="O28" s="190"/>
      <c r="P28" s="180"/>
    </row>
    <row r="29" spans="1:16" ht="13.8" x14ac:dyDescent="0.3">
      <c r="A29" s="251" t="s">
        <v>145</v>
      </c>
      <c r="B29" s="242" t="s">
        <v>201</v>
      </c>
      <c r="C29" s="153">
        <v>211</v>
      </c>
      <c r="D29" s="149" t="s">
        <v>22</v>
      </c>
      <c r="E29" s="269">
        <v>3725</v>
      </c>
      <c r="F29" s="284">
        <v>1391</v>
      </c>
      <c r="G29" s="160">
        <f t="shared" si="3"/>
        <v>5116</v>
      </c>
      <c r="H29" s="317">
        <v>3</v>
      </c>
      <c r="I29" s="159">
        <f t="shared" si="0"/>
        <v>45702</v>
      </c>
      <c r="J29" s="159">
        <f t="shared" si="4"/>
        <v>16430</v>
      </c>
      <c r="K29" s="159">
        <f t="shared" si="1"/>
        <v>2558</v>
      </c>
      <c r="L29" s="345">
        <f t="shared" si="2"/>
        <v>64690</v>
      </c>
      <c r="M29" s="373"/>
      <c r="N29" s="236"/>
      <c r="O29" s="190"/>
      <c r="P29" s="180"/>
    </row>
    <row r="30" spans="1:16" ht="14.4" thickBot="1" x14ac:dyDescent="0.35">
      <c r="A30" s="252" t="s">
        <v>145</v>
      </c>
      <c r="B30" s="243" t="s">
        <v>201</v>
      </c>
      <c r="C30" s="211">
        <v>212</v>
      </c>
      <c r="D30" s="212" t="s">
        <v>23</v>
      </c>
      <c r="E30" s="271">
        <v>2803</v>
      </c>
      <c r="F30" s="285">
        <v>1001</v>
      </c>
      <c r="G30" s="214">
        <f t="shared" si="3"/>
        <v>3804</v>
      </c>
      <c r="H30" s="320">
        <v>2</v>
      </c>
      <c r="I30" s="213">
        <f t="shared" si="0"/>
        <v>30468</v>
      </c>
      <c r="J30" s="213">
        <f t="shared" si="4"/>
        <v>10953</v>
      </c>
      <c r="K30" s="213">
        <f t="shared" si="1"/>
        <v>1902</v>
      </c>
      <c r="L30" s="348">
        <f t="shared" si="2"/>
        <v>43323</v>
      </c>
      <c r="M30" s="375"/>
      <c r="N30" s="236"/>
      <c r="O30" s="190"/>
      <c r="P30" s="180"/>
    </row>
    <row r="31" spans="1:16" ht="13.8" x14ac:dyDescent="0.3">
      <c r="A31" s="258" t="s">
        <v>146</v>
      </c>
      <c r="B31" s="244" t="s">
        <v>201</v>
      </c>
      <c r="C31" s="217">
        <v>301</v>
      </c>
      <c r="D31" s="218" t="s">
        <v>24</v>
      </c>
      <c r="E31" s="272">
        <v>4796</v>
      </c>
      <c r="F31" s="286">
        <v>1550</v>
      </c>
      <c r="G31" s="187">
        <f t="shared" si="3"/>
        <v>6346</v>
      </c>
      <c r="H31" s="318">
        <v>3</v>
      </c>
      <c r="I31" s="205">
        <f t="shared" si="0"/>
        <v>45702</v>
      </c>
      <c r="J31" s="205">
        <f t="shared" si="4"/>
        <v>16430</v>
      </c>
      <c r="K31" s="205">
        <f t="shared" si="1"/>
        <v>3173</v>
      </c>
      <c r="L31" s="344">
        <f t="shared" si="2"/>
        <v>65305</v>
      </c>
      <c r="M31" s="373">
        <f>SUBTOTAL(9,L31:L43)</f>
        <v>455736</v>
      </c>
      <c r="N31" s="236"/>
      <c r="O31" s="190"/>
      <c r="P31" s="180"/>
    </row>
    <row r="32" spans="1:16" ht="13.8" x14ac:dyDescent="0.3">
      <c r="A32" s="256" t="s">
        <v>146</v>
      </c>
      <c r="B32" s="242" t="s">
        <v>201</v>
      </c>
      <c r="C32" s="153">
        <v>302</v>
      </c>
      <c r="D32" s="149" t="s">
        <v>25</v>
      </c>
      <c r="E32" s="269">
        <v>1672</v>
      </c>
      <c r="F32" s="284">
        <v>541</v>
      </c>
      <c r="G32" s="160">
        <f t="shared" si="3"/>
        <v>2213</v>
      </c>
      <c r="H32" s="317">
        <v>1</v>
      </c>
      <c r="I32" s="159">
        <f t="shared" si="0"/>
        <v>15234</v>
      </c>
      <c r="J32" s="159">
        <f t="shared" si="4"/>
        <v>5477</v>
      </c>
      <c r="K32" s="159">
        <f t="shared" si="1"/>
        <v>1107</v>
      </c>
      <c r="L32" s="345">
        <f t="shared" si="2"/>
        <v>21818</v>
      </c>
      <c r="M32" s="373"/>
      <c r="N32" s="236"/>
      <c r="O32" s="190"/>
      <c r="P32" s="180"/>
    </row>
    <row r="33" spans="1:17" ht="13.8" x14ac:dyDescent="0.3">
      <c r="A33" s="256" t="s">
        <v>146</v>
      </c>
      <c r="B33" s="242" t="s">
        <v>201</v>
      </c>
      <c r="C33" s="153">
        <v>303</v>
      </c>
      <c r="D33" s="149" t="s">
        <v>26</v>
      </c>
      <c r="E33" s="269">
        <v>1490</v>
      </c>
      <c r="F33" s="284">
        <v>428</v>
      </c>
      <c r="G33" s="160">
        <f t="shared" si="3"/>
        <v>1918</v>
      </c>
      <c r="H33" s="317">
        <v>1</v>
      </c>
      <c r="I33" s="159">
        <f t="shared" si="0"/>
        <v>15234</v>
      </c>
      <c r="J33" s="159">
        <f t="shared" si="4"/>
        <v>5477</v>
      </c>
      <c r="K33" s="159">
        <f t="shared" si="1"/>
        <v>959</v>
      </c>
      <c r="L33" s="345">
        <f t="shared" si="2"/>
        <v>21670</v>
      </c>
      <c r="M33" s="373"/>
      <c r="N33" s="236"/>
      <c r="O33" s="190"/>
      <c r="P33" s="180"/>
    </row>
    <row r="34" spans="1:17" ht="13.8" x14ac:dyDescent="0.3">
      <c r="A34" s="256" t="s">
        <v>146</v>
      </c>
      <c r="B34" s="242" t="s">
        <v>201</v>
      </c>
      <c r="C34" s="153">
        <v>304</v>
      </c>
      <c r="D34" s="149" t="s">
        <v>27</v>
      </c>
      <c r="E34" s="269">
        <v>3013</v>
      </c>
      <c r="F34" s="284">
        <v>1024</v>
      </c>
      <c r="G34" s="160">
        <f t="shared" si="3"/>
        <v>4037</v>
      </c>
      <c r="H34" s="317">
        <v>2</v>
      </c>
      <c r="I34" s="159">
        <f t="shared" si="0"/>
        <v>30468</v>
      </c>
      <c r="J34" s="159">
        <f t="shared" si="4"/>
        <v>10953</v>
      </c>
      <c r="K34" s="159">
        <f t="shared" si="1"/>
        <v>2019</v>
      </c>
      <c r="L34" s="345">
        <f t="shared" si="2"/>
        <v>43440</v>
      </c>
      <c r="M34" s="373"/>
      <c r="N34" s="236"/>
      <c r="O34" s="190"/>
      <c r="P34" s="180"/>
    </row>
    <row r="35" spans="1:17" ht="13.8" x14ac:dyDescent="0.3">
      <c r="A35" s="256" t="s">
        <v>146</v>
      </c>
      <c r="B35" s="242" t="s">
        <v>201</v>
      </c>
      <c r="C35" s="153">
        <v>305</v>
      </c>
      <c r="D35" s="149" t="s">
        <v>28</v>
      </c>
      <c r="E35" s="269">
        <v>2959</v>
      </c>
      <c r="F35" s="284">
        <v>1224</v>
      </c>
      <c r="G35" s="160">
        <f t="shared" si="3"/>
        <v>4183</v>
      </c>
      <c r="H35" s="317">
        <v>2</v>
      </c>
      <c r="I35" s="159">
        <f t="shared" si="0"/>
        <v>30468</v>
      </c>
      <c r="J35" s="159">
        <f t="shared" si="4"/>
        <v>10953</v>
      </c>
      <c r="K35" s="159">
        <f t="shared" si="1"/>
        <v>2092</v>
      </c>
      <c r="L35" s="345">
        <f t="shared" si="2"/>
        <v>43513</v>
      </c>
      <c r="M35" s="373"/>
      <c r="N35" s="236"/>
      <c r="O35" s="190"/>
      <c r="P35" s="180"/>
    </row>
    <row r="36" spans="1:17" ht="13.8" x14ac:dyDescent="0.3">
      <c r="A36" s="256" t="s">
        <v>146</v>
      </c>
      <c r="B36" s="242" t="s">
        <v>201</v>
      </c>
      <c r="C36" s="153">
        <v>306</v>
      </c>
      <c r="D36" s="149" t="s">
        <v>29</v>
      </c>
      <c r="E36" s="269">
        <v>1008</v>
      </c>
      <c r="F36" s="284">
        <v>393</v>
      </c>
      <c r="G36" s="160">
        <f t="shared" si="3"/>
        <v>1401</v>
      </c>
      <c r="H36" s="317">
        <v>1</v>
      </c>
      <c r="I36" s="159">
        <f t="shared" si="0"/>
        <v>15234</v>
      </c>
      <c r="J36" s="159">
        <f t="shared" si="4"/>
        <v>5477</v>
      </c>
      <c r="K36" s="159">
        <f t="shared" si="1"/>
        <v>701</v>
      </c>
      <c r="L36" s="345">
        <f t="shared" si="2"/>
        <v>21412</v>
      </c>
      <c r="M36" s="373"/>
      <c r="N36" s="236"/>
      <c r="O36" s="190"/>
      <c r="P36" s="180"/>
    </row>
    <row r="37" spans="1:17" ht="13.8" x14ac:dyDescent="0.3">
      <c r="A37" s="256" t="s">
        <v>146</v>
      </c>
      <c r="B37" s="242" t="s">
        <v>201</v>
      </c>
      <c r="C37" s="153">
        <v>307</v>
      </c>
      <c r="D37" s="149" t="s">
        <v>30</v>
      </c>
      <c r="E37" s="269">
        <v>2940</v>
      </c>
      <c r="F37" s="284">
        <v>978</v>
      </c>
      <c r="G37" s="160">
        <f t="shared" si="3"/>
        <v>3918</v>
      </c>
      <c r="H37" s="317">
        <v>2</v>
      </c>
      <c r="I37" s="159">
        <f t="shared" ref="I37:I68" si="5">ROUND(H37*1269.5*12,0)</f>
        <v>30468</v>
      </c>
      <c r="J37" s="159">
        <f t="shared" si="4"/>
        <v>10953</v>
      </c>
      <c r="K37" s="159">
        <f t="shared" ref="K37:K68" si="6">ROUND(G37*0.5,0)</f>
        <v>1959</v>
      </c>
      <c r="L37" s="345">
        <f t="shared" ref="L37:L68" si="7">SUM(I37:K37)</f>
        <v>43380</v>
      </c>
      <c r="M37" s="373"/>
      <c r="N37" s="236"/>
      <c r="O37" s="190"/>
      <c r="P37" s="180"/>
    </row>
    <row r="38" spans="1:17" ht="13.8" x14ac:dyDescent="0.3">
      <c r="A38" s="256" t="s">
        <v>146</v>
      </c>
      <c r="B38" s="242" t="s">
        <v>201</v>
      </c>
      <c r="C38" s="153">
        <v>308</v>
      </c>
      <c r="D38" s="149" t="s">
        <v>31</v>
      </c>
      <c r="E38" s="269">
        <v>1621</v>
      </c>
      <c r="F38" s="284">
        <v>610</v>
      </c>
      <c r="G38" s="160">
        <f t="shared" si="3"/>
        <v>2231</v>
      </c>
      <c r="H38" s="317">
        <v>1</v>
      </c>
      <c r="I38" s="159">
        <f t="shared" si="5"/>
        <v>15234</v>
      </c>
      <c r="J38" s="159">
        <f t="shared" si="4"/>
        <v>5477</v>
      </c>
      <c r="K38" s="159">
        <f t="shared" si="6"/>
        <v>1116</v>
      </c>
      <c r="L38" s="345">
        <f t="shared" si="7"/>
        <v>21827</v>
      </c>
      <c r="M38" s="373"/>
      <c r="N38" s="236"/>
      <c r="O38" s="190"/>
      <c r="P38" s="180"/>
    </row>
    <row r="39" spans="1:17" ht="13.8" x14ac:dyDescent="0.3">
      <c r="A39" s="256" t="s">
        <v>146</v>
      </c>
      <c r="B39" s="242" t="s">
        <v>201</v>
      </c>
      <c r="C39" s="153">
        <v>309</v>
      </c>
      <c r="D39" s="149" t="s">
        <v>32</v>
      </c>
      <c r="E39" s="269">
        <v>3076</v>
      </c>
      <c r="F39" s="284">
        <v>986</v>
      </c>
      <c r="G39" s="160">
        <f t="shared" si="3"/>
        <v>4062</v>
      </c>
      <c r="H39" s="317">
        <v>2</v>
      </c>
      <c r="I39" s="159">
        <f t="shared" si="5"/>
        <v>30468</v>
      </c>
      <c r="J39" s="159">
        <f t="shared" si="4"/>
        <v>10953</v>
      </c>
      <c r="K39" s="159">
        <f t="shared" si="6"/>
        <v>2031</v>
      </c>
      <c r="L39" s="345">
        <f t="shared" si="7"/>
        <v>43452</v>
      </c>
      <c r="M39" s="373"/>
      <c r="N39" s="236"/>
      <c r="O39" s="190"/>
      <c r="P39" s="180"/>
    </row>
    <row r="40" spans="1:17" ht="13.8" x14ac:dyDescent="0.3">
      <c r="A40" s="256" t="s">
        <v>146</v>
      </c>
      <c r="B40" s="242" t="s">
        <v>201</v>
      </c>
      <c r="C40" s="153">
        <v>310</v>
      </c>
      <c r="D40" s="149" t="s">
        <v>241</v>
      </c>
      <c r="E40" s="269">
        <v>2836</v>
      </c>
      <c r="F40" s="284">
        <v>894</v>
      </c>
      <c r="G40" s="160">
        <f t="shared" si="3"/>
        <v>3730</v>
      </c>
      <c r="H40" s="317">
        <v>2</v>
      </c>
      <c r="I40" s="159">
        <f t="shared" si="5"/>
        <v>30468</v>
      </c>
      <c r="J40" s="159">
        <f t="shared" si="4"/>
        <v>10953</v>
      </c>
      <c r="K40" s="159">
        <f t="shared" si="6"/>
        <v>1865</v>
      </c>
      <c r="L40" s="345">
        <f t="shared" si="7"/>
        <v>43286</v>
      </c>
      <c r="M40" s="373"/>
      <c r="N40" s="236"/>
      <c r="O40" s="190"/>
      <c r="P40" s="180"/>
    </row>
    <row r="41" spans="1:17" ht="13.8" x14ac:dyDescent="0.3">
      <c r="A41" s="256" t="s">
        <v>146</v>
      </c>
      <c r="B41" s="242" t="s">
        <v>201</v>
      </c>
      <c r="C41" s="153">
        <v>312</v>
      </c>
      <c r="D41" s="154" t="s">
        <v>33</v>
      </c>
      <c r="E41" s="269">
        <v>2704</v>
      </c>
      <c r="F41" s="284">
        <v>808</v>
      </c>
      <c r="G41" s="160">
        <f t="shared" si="3"/>
        <v>3512</v>
      </c>
      <c r="H41" s="317">
        <v>2</v>
      </c>
      <c r="I41" s="159">
        <f t="shared" si="5"/>
        <v>30468</v>
      </c>
      <c r="J41" s="159">
        <f t="shared" si="4"/>
        <v>10953</v>
      </c>
      <c r="K41" s="159">
        <f t="shared" si="6"/>
        <v>1756</v>
      </c>
      <c r="L41" s="345">
        <f t="shared" si="7"/>
        <v>43177</v>
      </c>
      <c r="M41" s="373"/>
      <c r="N41" s="236"/>
      <c r="O41" s="190"/>
      <c r="P41" s="180"/>
    </row>
    <row r="42" spans="1:17" ht="13.8" x14ac:dyDescent="0.3">
      <c r="A42" s="256" t="s">
        <v>146</v>
      </c>
      <c r="B42" s="242" t="s">
        <v>201</v>
      </c>
      <c r="C42" s="153">
        <v>313</v>
      </c>
      <c r="D42" s="154" t="s">
        <v>250</v>
      </c>
      <c r="E42" s="269">
        <v>0</v>
      </c>
      <c r="F42" s="284">
        <v>0</v>
      </c>
      <c r="G42" s="160">
        <f t="shared" si="3"/>
        <v>0</v>
      </c>
      <c r="H42" s="317">
        <v>0</v>
      </c>
      <c r="I42" s="159">
        <f t="shared" si="5"/>
        <v>0</v>
      </c>
      <c r="J42" s="159">
        <f t="shared" si="4"/>
        <v>0</v>
      </c>
      <c r="K42" s="159">
        <f t="shared" si="6"/>
        <v>0</v>
      </c>
      <c r="L42" s="345">
        <f t="shared" si="7"/>
        <v>0</v>
      </c>
      <c r="M42" s="373"/>
      <c r="N42" s="236"/>
      <c r="O42" s="190"/>
      <c r="P42" s="180"/>
    </row>
    <row r="43" spans="1:17" ht="14.4" thickBot="1" x14ac:dyDescent="0.35">
      <c r="A43" s="259" t="s">
        <v>146</v>
      </c>
      <c r="B43" s="245" t="s">
        <v>201</v>
      </c>
      <c r="C43" s="201">
        <v>315</v>
      </c>
      <c r="D43" s="202" t="s">
        <v>34</v>
      </c>
      <c r="E43" s="274">
        <v>3222</v>
      </c>
      <c r="F43" s="328">
        <v>847</v>
      </c>
      <c r="G43" s="186">
        <f t="shared" si="3"/>
        <v>4069</v>
      </c>
      <c r="H43" s="330">
        <v>2</v>
      </c>
      <c r="I43" s="203">
        <f t="shared" si="5"/>
        <v>30468</v>
      </c>
      <c r="J43" s="203">
        <f t="shared" si="4"/>
        <v>10953</v>
      </c>
      <c r="K43" s="203">
        <f t="shared" si="6"/>
        <v>2035</v>
      </c>
      <c r="L43" s="346">
        <f t="shared" si="7"/>
        <v>43456</v>
      </c>
      <c r="M43" s="373"/>
      <c r="N43" s="236"/>
      <c r="O43" s="190"/>
      <c r="P43" s="180"/>
      <c r="Q43" s="4">
        <f>M5+M20+M31+M44+M60+M84+M99+M122+M141+M142+M143+M144+M145+M146+M147+M148+M149+M158+M162+M164+M174+M183+M187+M192</f>
        <v>6549455</v>
      </c>
    </row>
    <row r="44" spans="1:17" ht="13.8" x14ac:dyDescent="0.3">
      <c r="A44" s="255" t="s">
        <v>35</v>
      </c>
      <c r="B44" s="241" t="s">
        <v>201</v>
      </c>
      <c r="C44" s="207">
        <v>401</v>
      </c>
      <c r="D44" s="208" t="s">
        <v>36</v>
      </c>
      <c r="E44" s="197">
        <v>3984</v>
      </c>
      <c r="F44" s="283">
        <v>1208</v>
      </c>
      <c r="G44" s="210">
        <f t="shared" si="3"/>
        <v>5192</v>
      </c>
      <c r="H44" s="316">
        <v>3</v>
      </c>
      <c r="I44" s="209">
        <f t="shared" si="5"/>
        <v>45702</v>
      </c>
      <c r="J44" s="209">
        <f t="shared" si="4"/>
        <v>16430</v>
      </c>
      <c r="K44" s="209">
        <f t="shared" si="6"/>
        <v>2596</v>
      </c>
      <c r="L44" s="347">
        <f t="shared" si="7"/>
        <v>64728</v>
      </c>
      <c r="M44" s="374">
        <f>SUBTOTAL(9,L44:L59)</f>
        <v>605961</v>
      </c>
      <c r="N44" s="236"/>
      <c r="O44" s="190"/>
      <c r="P44" s="180"/>
    </row>
    <row r="45" spans="1:17" ht="13.8" x14ac:dyDescent="0.3">
      <c r="A45" s="256" t="s">
        <v>35</v>
      </c>
      <c r="B45" s="242" t="s">
        <v>201</v>
      </c>
      <c r="C45" s="153">
        <v>402</v>
      </c>
      <c r="D45" s="154" t="s">
        <v>37</v>
      </c>
      <c r="E45" s="269">
        <v>1597</v>
      </c>
      <c r="F45" s="284">
        <v>554</v>
      </c>
      <c r="G45" s="160">
        <f t="shared" si="3"/>
        <v>2151</v>
      </c>
      <c r="H45" s="317">
        <v>1</v>
      </c>
      <c r="I45" s="159">
        <f t="shared" si="5"/>
        <v>15234</v>
      </c>
      <c r="J45" s="159">
        <f t="shared" si="4"/>
        <v>5477</v>
      </c>
      <c r="K45" s="159">
        <f t="shared" si="6"/>
        <v>1076</v>
      </c>
      <c r="L45" s="345">
        <f t="shared" si="7"/>
        <v>21787</v>
      </c>
      <c r="M45" s="373"/>
      <c r="N45" s="236"/>
      <c r="O45" s="190"/>
      <c r="P45" s="180"/>
    </row>
    <row r="46" spans="1:17" ht="13.8" x14ac:dyDescent="0.3">
      <c r="A46" s="256" t="s">
        <v>35</v>
      </c>
      <c r="B46" s="242" t="s">
        <v>201</v>
      </c>
      <c r="C46" s="153">
        <v>403</v>
      </c>
      <c r="D46" s="154" t="s">
        <v>38</v>
      </c>
      <c r="E46" s="269">
        <v>1108</v>
      </c>
      <c r="F46" s="284">
        <v>424</v>
      </c>
      <c r="G46" s="160">
        <f t="shared" si="3"/>
        <v>1532</v>
      </c>
      <c r="H46" s="317">
        <v>1</v>
      </c>
      <c r="I46" s="159">
        <f t="shared" si="5"/>
        <v>15234</v>
      </c>
      <c r="J46" s="159">
        <f t="shared" si="4"/>
        <v>5477</v>
      </c>
      <c r="K46" s="159">
        <f t="shared" si="6"/>
        <v>766</v>
      </c>
      <c r="L46" s="345">
        <f t="shared" si="7"/>
        <v>21477</v>
      </c>
      <c r="M46" s="373"/>
      <c r="N46" s="236"/>
      <c r="O46" s="190"/>
      <c r="P46" s="180"/>
    </row>
    <row r="47" spans="1:17" ht="13.8" x14ac:dyDescent="0.3">
      <c r="A47" s="256" t="s">
        <v>35</v>
      </c>
      <c r="B47" s="242" t="s">
        <v>201</v>
      </c>
      <c r="C47" s="153">
        <v>405</v>
      </c>
      <c r="D47" s="154" t="s">
        <v>39</v>
      </c>
      <c r="E47" s="269">
        <v>2807</v>
      </c>
      <c r="F47" s="284">
        <v>899</v>
      </c>
      <c r="G47" s="160">
        <f t="shared" si="3"/>
        <v>3706</v>
      </c>
      <c r="H47" s="317">
        <v>2</v>
      </c>
      <c r="I47" s="159">
        <f t="shared" si="5"/>
        <v>30468</v>
      </c>
      <c r="J47" s="159">
        <f t="shared" si="4"/>
        <v>10953</v>
      </c>
      <c r="K47" s="159">
        <f t="shared" si="6"/>
        <v>1853</v>
      </c>
      <c r="L47" s="345">
        <f t="shared" si="7"/>
        <v>43274</v>
      </c>
      <c r="M47" s="373"/>
      <c r="N47" s="236"/>
      <c r="O47" s="190"/>
      <c r="P47" s="180"/>
    </row>
    <row r="48" spans="1:17" ht="13.8" x14ac:dyDescent="0.3">
      <c r="A48" s="256" t="s">
        <v>35</v>
      </c>
      <c r="B48" s="242" t="s">
        <v>201</v>
      </c>
      <c r="C48" s="153">
        <v>406</v>
      </c>
      <c r="D48" s="154" t="s">
        <v>40</v>
      </c>
      <c r="E48" s="269">
        <v>1838</v>
      </c>
      <c r="F48" s="284">
        <v>762</v>
      </c>
      <c r="G48" s="160">
        <f t="shared" si="3"/>
        <v>2600</v>
      </c>
      <c r="H48" s="317">
        <v>2</v>
      </c>
      <c r="I48" s="159">
        <f t="shared" si="5"/>
        <v>30468</v>
      </c>
      <c r="J48" s="159">
        <f t="shared" si="4"/>
        <v>10953</v>
      </c>
      <c r="K48" s="159">
        <f t="shared" si="6"/>
        <v>1300</v>
      </c>
      <c r="L48" s="345">
        <f t="shared" si="7"/>
        <v>42721</v>
      </c>
      <c r="M48" s="373"/>
      <c r="N48" s="236"/>
      <c r="O48" s="190"/>
      <c r="P48" s="180"/>
    </row>
    <row r="49" spans="1:16" ht="13.8" x14ac:dyDescent="0.3">
      <c r="A49" s="256" t="s">
        <v>35</v>
      </c>
      <c r="B49" s="242" t="s">
        <v>201</v>
      </c>
      <c r="C49" s="153">
        <v>407</v>
      </c>
      <c r="D49" s="154" t="s">
        <v>41</v>
      </c>
      <c r="E49" s="269">
        <v>1170</v>
      </c>
      <c r="F49" s="284">
        <v>323</v>
      </c>
      <c r="G49" s="160">
        <f t="shared" si="3"/>
        <v>1493</v>
      </c>
      <c r="H49" s="317">
        <v>1</v>
      </c>
      <c r="I49" s="159">
        <f t="shared" si="5"/>
        <v>15234</v>
      </c>
      <c r="J49" s="159">
        <f t="shared" si="4"/>
        <v>5477</v>
      </c>
      <c r="K49" s="159">
        <f t="shared" si="6"/>
        <v>747</v>
      </c>
      <c r="L49" s="345">
        <f t="shared" si="7"/>
        <v>21458</v>
      </c>
      <c r="M49" s="373"/>
      <c r="N49" s="236"/>
      <c r="O49" s="190"/>
      <c r="P49" s="180"/>
    </row>
    <row r="50" spans="1:16" ht="13.8" x14ac:dyDescent="0.3">
      <c r="A50" s="256" t="s">
        <v>35</v>
      </c>
      <c r="B50" s="242" t="s">
        <v>201</v>
      </c>
      <c r="C50" s="153">
        <v>408</v>
      </c>
      <c r="D50" s="154" t="s">
        <v>42</v>
      </c>
      <c r="E50" s="269">
        <v>1718</v>
      </c>
      <c r="F50" s="284">
        <v>505</v>
      </c>
      <c r="G50" s="160">
        <f t="shared" si="3"/>
        <v>2223</v>
      </c>
      <c r="H50" s="317">
        <v>1</v>
      </c>
      <c r="I50" s="159">
        <f t="shared" si="5"/>
        <v>15234</v>
      </c>
      <c r="J50" s="159">
        <f t="shared" si="4"/>
        <v>5477</v>
      </c>
      <c r="K50" s="159">
        <f t="shared" si="6"/>
        <v>1112</v>
      </c>
      <c r="L50" s="345">
        <f t="shared" si="7"/>
        <v>21823</v>
      </c>
      <c r="M50" s="373"/>
      <c r="N50" s="236"/>
      <c r="O50" s="190"/>
      <c r="P50" s="180"/>
    </row>
    <row r="51" spans="1:16" ht="13.8" x14ac:dyDescent="0.3">
      <c r="A51" s="256" t="s">
        <v>35</v>
      </c>
      <c r="B51" s="242" t="s">
        <v>201</v>
      </c>
      <c r="C51" s="153">
        <v>409</v>
      </c>
      <c r="D51" s="154" t="s">
        <v>43</v>
      </c>
      <c r="E51" s="269">
        <v>7127</v>
      </c>
      <c r="F51" s="284">
        <v>2581</v>
      </c>
      <c r="G51" s="160">
        <f t="shared" si="3"/>
        <v>9708</v>
      </c>
      <c r="H51" s="317">
        <v>4</v>
      </c>
      <c r="I51" s="159">
        <f t="shared" si="5"/>
        <v>60936</v>
      </c>
      <c r="J51" s="159">
        <f t="shared" si="4"/>
        <v>21906</v>
      </c>
      <c r="K51" s="159">
        <f t="shared" si="6"/>
        <v>4854</v>
      </c>
      <c r="L51" s="345">
        <f t="shared" si="7"/>
        <v>87696</v>
      </c>
      <c r="M51" s="373"/>
      <c r="N51" s="236"/>
      <c r="O51" s="190"/>
      <c r="P51" s="180"/>
    </row>
    <row r="52" spans="1:16" ht="13.8" x14ac:dyDescent="0.3">
      <c r="A52" s="256" t="s">
        <v>35</v>
      </c>
      <c r="B52" s="242" t="s">
        <v>201</v>
      </c>
      <c r="C52" s="153">
        <v>411</v>
      </c>
      <c r="D52" s="154" t="s">
        <v>44</v>
      </c>
      <c r="E52" s="269">
        <v>1216</v>
      </c>
      <c r="F52" s="284">
        <v>327</v>
      </c>
      <c r="G52" s="160">
        <f t="shared" si="3"/>
        <v>1543</v>
      </c>
      <c r="H52" s="317">
        <v>1</v>
      </c>
      <c r="I52" s="159">
        <f t="shared" si="5"/>
        <v>15234</v>
      </c>
      <c r="J52" s="159">
        <f t="shared" si="4"/>
        <v>5477</v>
      </c>
      <c r="K52" s="159">
        <f t="shared" si="6"/>
        <v>772</v>
      </c>
      <c r="L52" s="345">
        <f t="shared" si="7"/>
        <v>21483</v>
      </c>
      <c r="M52" s="373"/>
      <c r="N52" s="236"/>
      <c r="O52" s="190"/>
      <c r="P52" s="180"/>
    </row>
    <row r="53" spans="1:16" ht="13.8" x14ac:dyDescent="0.3">
      <c r="A53" s="256" t="s">
        <v>35</v>
      </c>
      <c r="B53" s="242" t="s">
        <v>201</v>
      </c>
      <c r="C53" s="153">
        <v>412</v>
      </c>
      <c r="D53" s="154" t="s">
        <v>45</v>
      </c>
      <c r="E53" s="269">
        <v>3337</v>
      </c>
      <c r="F53" s="284">
        <v>964</v>
      </c>
      <c r="G53" s="160">
        <f t="shared" si="3"/>
        <v>4301</v>
      </c>
      <c r="H53" s="317">
        <v>2</v>
      </c>
      <c r="I53" s="159">
        <f t="shared" si="5"/>
        <v>30468</v>
      </c>
      <c r="J53" s="159">
        <f t="shared" si="4"/>
        <v>10953</v>
      </c>
      <c r="K53" s="159">
        <f t="shared" si="6"/>
        <v>2151</v>
      </c>
      <c r="L53" s="345">
        <f t="shared" si="7"/>
        <v>43572</v>
      </c>
      <c r="M53" s="373"/>
      <c r="N53" s="236"/>
      <c r="O53" s="190"/>
      <c r="P53" s="180"/>
    </row>
    <row r="54" spans="1:16" ht="13.8" x14ac:dyDescent="0.3">
      <c r="A54" s="256" t="s">
        <v>35</v>
      </c>
      <c r="B54" s="242" t="s">
        <v>201</v>
      </c>
      <c r="C54" s="153">
        <v>413</v>
      </c>
      <c r="D54" s="154" t="s">
        <v>46</v>
      </c>
      <c r="E54" s="269">
        <v>2322</v>
      </c>
      <c r="F54" s="284">
        <v>762</v>
      </c>
      <c r="G54" s="160">
        <f t="shared" si="3"/>
        <v>3084</v>
      </c>
      <c r="H54" s="317">
        <v>2</v>
      </c>
      <c r="I54" s="159">
        <f t="shared" si="5"/>
        <v>30468</v>
      </c>
      <c r="J54" s="159">
        <f t="shared" si="4"/>
        <v>10953</v>
      </c>
      <c r="K54" s="159">
        <f t="shared" si="6"/>
        <v>1542</v>
      </c>
      <c r="L54" s="345">
        <f t="shared" si="7"/>
        <v>42963</v>
      </c>
      <c r="M54" s="373"/>
      <c r="N54" s="236"/>
      <c r="O54" s="190"/>
      <c r="P54" s="180"/>
    </row>
    <row r="55" spans="1:16" ht="13.8" x14ac:dyDescent="0.3">
      <c r="A55" s="256" t="s">
        <v>35</v>
      </c>
      <c r="B55" s="242" t="s">
        <v>201</v>
      </c>
      <c r="C55" s="153">
        <v>414</v>
      </c>
      <c r="D55" s="154" t="s">
        <v>47</v>
      </c>
      <c r="E55" s="269">
        <v>1870</v>
      </c>
      <c r="F55" s="284">
        <v>526</v>
      </c>
      <c r="G55" s="160">
        <f t="shared" si="3"/>
        <v>2396</v>
      </c>
      <c r="H55" s="319">
        <v>1</v>
      </c>
      <c r="I55" s="159">
        <f t="shared" si="5"/>
        <v>15234</v>
      </c>
      <c r="J55" s="159">
        <f t="shared" si="4"/>
        <v>5477</v>
      </c>
      <c r="K55" s="159">
        <f t="shared" si="6"/>
        <v>1198</v>
      </c>
      <c r="L55" s="345">
        <f t="shared" si="7"/>
        <v>21909</v>
      </c>
      <c r="M55" s="373"/>
      <c r="N55" s="236"/>
      <c r="O55" s="190"/>
      <c r="P55" s="180"/>
    </row>
    <row r="56" spans="1:16" ht="13.8" x14ac:dyDescent="0.3">
      <c r="A56" s="256" t="s">
        <v>35</v>
      </c>
      <c r="B56" s="242" t="s">
        <v>201</v>
      </c>
      <c r="C56" s="153">
        <v>415</v>
      </c>
      <c r="D56" s="154" t="s">
        <v>48</v>
      </c>
      <c r="E56" s="269">
        <v>1261</v>
      </c>
      <c r="F56" s="284">
        <v>423</v>
      </c>
      <c r="G56" s="160">
        <f t="shared" si="3"/>
        <v>1684</v>
      </c>
      <c r="H56" s="317">
        <v>1</v>
      </c>
      <c r="I56" s="159">
        <f t="shared" si="5"/>
        <v>15234</v>
      </c>
      <c r="J56" s="159">
        <f t="shared" si="4"/>
        <v>5477</v>
      </c>
      <c r="K56" s="159">
        <f t="shared" si="6"/>
        <v>842</v>
      </c>
      <c r="L56" s="345">
        <f t="shared" si="7"/>
        <v>21553</v>
      </c>
      <c r="M56" s="373"/>
      <c r="N56" s="236"/>
      <c r="O56" s="190"/>
      <c r="P56" s="180"/>
    </row>
    <row r="57" spans="1:16" ht="13.8" x14ac:dyDescent="0.3">
      <c r="A57" s="256" t="s">
        <v>35</v>
      </c>
      <c r="B57" s="242" t="s">
        <v>201</v>
      </c>
      <c r="C57" s="153">
        <v>416</v>
      </c>
      <c r="D57" s="154" t="s">
        <v>49</v>
      </c>
      <c r="E57" s="269">
        <v>4198</v>
      </c>
      <c r="F57" s="284">
        <v>1398</v>
      </c>
      <c r="G57" s="160">
        <f t="shared" si="3"/>
        <v>5596</v>
      </c>
      <c r="H57" s="317">
        <v>3</v>
      </c>
      <c r="I57" s="159">
        <f t="shared" si="5"/>
        <v>45702</v>
      </c>
      <c r="J57" s="159">
        <f t="shared" si="4"/>
        <v>16430</v>
      </c>
      <c r="K57" s="159">
        <f t="shared" si="6"/>
        <v>2798</v>
      </c>
      <c r="L57" s="345">
        <f t="shared" si="7"/>
        <v>64930</v>
      </c>
      <c r="M57" s="373"/>
      <c r="N57" s="236"/>
      <c r="O57" s="190"/>
      <c r="P57" s="180"/>
    </row>
    <row r="58" spans="1:16" ht="13.8" x14ac:dyDescent="0.3">
      <c r="A58" s="256" t="s">
        <v>35</v>
      </c>
      <c r="B58" s="242" t="s">
        <v>201</v>
      </c>
      <c r="C58" s="153">
        <v>417</v>
      </c>
      <c r="D58" s="154" t="s">
        <v>50</v>
      </c>
      <c r="E58" s="269">
        <v>2102</v>
      </c>
      <c r="F58" s="284">
        <v>904</v>
      </c>
      <c r="G58" s="160">
        <f t="shared" si="3"/>
        <v>3006</v>
      </c>
      <c r="H58" s="317">
        <v>2</v>
      </c>
      <c r="I58" s="159">
        <f t="shared" si="5"/>
        <v>30468</v>
      </c>
      <c r="J58" s="159">
        <f t="shared" si="4"/>
        <v>10953</v>
      </c>
      <c r="K58" s="159">
        <f t="shared" si="6"/>
        <v>1503</v>
      </c>
      <c r="L58" s="345">
        <f t="shared" si="7"/>
        <v>42924</v>
      </c>
      <c r="M58" s="373"/>
      <c r="N58" s="236"/>
      <c r="O58" s="190"/>
      <c r="P58" s="180"/>
    </row>
    <row r="59" spans="1:16" ht="14.4" thickBot="1" x14ac:dyDescent="0.35">
      <c r="A59" s="257" t="s">
        <v>35</v>
      </c>
      <c r="B59" s="243" t="s">
        <v>201</v>
      </c>
      <c r="C59" s="211">
        <v>418</v>
      </c>
      <c r="D59" s="220" t="s">
        <v>51</v>
      </c>
      <c r="E59" s="271">
        <v>1483</v>
      </c>
      <c r="F59" s="285">
        <v>420</v>
      </c>
      <c r="G59" s="214">
        <f t="shared" si="3"/>
        <v>1903</v>
      </c>
      <c r="H59" s="320">
        <v>1</v>
      </c>
      <c r="I59" s="213">
        <f t="shared" si="5"/>
        <v>15234</v>
      </c>
      <c r="J59" s="213">
        <f t="shared" si="4"/>
        <v>5477</v>
      </c>
      <c r="K59" s="213">
        <f t="shared" si="6"/>
        <v>952</v>
      </c>
      <c r="L59" s="348">
        <f t="shared" si="7"/>
        <v>21663</v>
      </c>
      <c r="M59" s="375"/>
      <c r="N59" s="236"/>
      <c r="O59" s="190"/>
      <c r="P59" s="180"/>
    </row>
    <row r="60" spans="1:16" ht="13.8" x14ac:dyDescent="0.3">
      <c r="A60" s="258" t="s">
        <v>52</v>
      </c>
      <c r="B60" s="244" t="s">
        <v>201</v>
      </c>
      <c r="C60" s="217">
        <v>501</v>
      </c>
      <c r="D60" s="235" t="s">
        <v>53</v>
      </c>
      <c r="E60" s="272">
        <v>6445</v>
      </c>
      <c r="F60" s="286">
        <v>2354</v>
      </c>
      <c r="G60" s="187">
        <f t="shared" ref="G60:G83" si="8">SUBTOTAL(9,E60:F60)</f>
        <v>8799</v>
      </c>
      <c r="H60" s="318">
        <v>4</v>
      </c>
      <c r="I60" s="205">
        <f t="shared" si="5"/>
        <v>60936</v>
      </c>
      <c r="J60" s="205">
        <f t="shared" si="4"/>
        <v>21906</v>
      </c>
      <c r="K60" s="205">
        <f t="shared" si="6"/>
        <v>4400</v>
      </c>
      <c r="L60" s="344">
        <f t="shared" si="7"/>
        <v>87242</v>
      </c>
      <c r="M60" s="373">
        <f>SUBTOTAL(9,L60:L83)</f>
        <v>864063</v>
      </c>
      <c r="N60" s="236"/>
      <c r="O60" s="190"/>
      <c r="P60" s="180"/>
    </row>
    <row r="61" spans="1:16" ht="13.8" x14ac:dyDescent="0.3">
      <c r="A61" s="256" t="s">
        <v>52</v>
      </c>
      <c r="B61" s="242" t="s">
        <v>201</v>
      </c>
      <c r="C61" s="153">
        <v>502</v>
      </c>
      <c r="D61" s="154" t="s">
        <v>54</v>
      </c>
      <c r="E61" s="269">
        <v>2756</v>
      </c>
      <c r="F61" s="284">
        <v>1196</v>
      </c>
      <c r="G61" s="160">
        <f t="shared" si="8"/>
        <v>3952</v>
      </c>
      <c r="H61" s="317">
        <v>2</v>
      </c>
      <c r="I61" s="159">
        <f t="shared" si="5"/>
        <v>30468</v>
      </c>
      <c r="J61" s="159">
        <f t="shared" si="4"/>
        <v>10953</v>
      </c>
      <c r="K61" s="159">
        <f t="shared" si="6"/>
        <v>1976</v>
      </c>
      <c r="L61" s="345">
        <f t="shared" si="7"/>
        <v>43397</v>
      </c>
      <c r="M61" s="373"/>
      <c r="N61" s="236"/>
      <c r="O61" s="190"/>
      <c r="P61" s="180"/>
    </row>
    <row r="62" spans="1:16" ht="13.8" x14ac:dyDescent="0.3">
      <c r="A62" s="256" t="s">
        <v>52</v>
      </c>
      <c r="B62" s="242" t="s">
        <v>201</v>
      </c>
      <c r="C62" s="153">
        <v>503</v>
      </c>
      <c r="D62" s="154" t="s">
        <v>55</v>
      </c>
      <c r="E62" s="269">
        <v>2546</v>
      </c>
      <c r="F62" s="284">
        <v>873</v>
      </c>
      <c r="G62" s="160">
        <f t="shared" si="8"/>
        <v>3419</v>
      </c>
      <c r="H62" s="317">
        <v>2</v>
      </c>
      <c r="I62" s="159">
        <f t="shared" si="5"/>
        <v>30468</v>
      </c>
      <c r="J62" s="159">
        <f t="shared" si="4"/>
        <v>10953</v>
      </c>
      <c r="K62" s="159">
        <f t="shared" si="6"/>
        <v>1710</v>
      </c>
      <c r="L62" s="345">
        <f t="shared" si="7"/>
        <v>43131</v>
      </c>
      <c r="M62" s="373"/>
      <c r="N62" s="236"/>
      <c r="O62" s="190"/>
      <c r="P62" s="180"/>
    </row>
    <row r="63" spans="1:16" ht="13.8" x14ac:dyDescent="0.3">
      <c r="A63" s="256" t="s">
        <v>52</v>
      </c>
      <c r="B63" s="242" t="s">
        <v>201</v>
      </c>
      <c r="C63" s="153">
        <v>504</v>
      </c>
      <c r="D63" s="154" t="s">
        <v>56</v>
      </c>
      <c r="E63" s="269">
        <v>1274</v>
      </c>
      <c r="F63" s="284">
        <v>392</v>
      </c>
      <c r="G63" s="160">
        <f t="shared" si="8"/>
        <v>1666</v>
      </c>
      <c r="H63" s="317">
        <v>1</v>
      </c>
      <c r="I63" s="159">
        <f t="shared" si="5"/>
        <v>15234</v>
      </c>
      <c r="J63" s="159">
        <f t="shared" si="4"/>
        <v>5477</v>
      </c>
      <c r="K63" s="159">
        <f t="shared" si="6"/>
        <v>833</v>
      </c>
      <c r="L63" s="345">
        <f t="shared" si="7"/>
        <v>21544</v>
      </c>
      <c r="M63" s="373"/>
      <c r="N63" s="236"/>
      <c r="O63" s="190"/>
      <c r="P63" s="180"/>
    </row>
    <row r="64" spans="1:16" ht="13.8" x14ac:dyDescent="0.3">
      <c r="A64" s="256" t="s">
        <v>52</v>
      </c>
      <c r="B64" s="242" t="s">
        <v>201</v>
      </c>
      <c r="C64" s="153">
        <v>506</v>
      </c>
      <c r="D64" s="154" t="s">
        <v>57</v>
      </c>
      <c r="E64" s="269">
        <v>1861</v>
      </c>
      <c r="F64" s="284">
        <v>720</v>
      </c>
      <c r="G64" s="160">
        <f t="shared" si="8"/>
        <v>2581</v>
      </c>
      <c r="H64" s="317">
        <v>2</v>
      </c>
      <c r="I64" s="159">
        <f t="shared" si="5"/>
        <v>30468</v>
      </c>
      <c r="J64" s="159">
        <f t="shared" si="4"/>
        <v>10953</v>
      </c>
      <c r="K64" s="159">
        <f t="shared" si="6"/>
        <v>1291</v>
      </c>
      <c r="L64" s="345">
        <f t="shared" si="7"/>
        <v>42712</v>
      </c>
      <c r="M64" s="373"/>
      <c r="N64" s="236"/>
      <c r="O64" s="190"/>
      <c r="P64" s="180"/>
    </row>
    <row r="65" spans="1:16" ht="14.25" customHeight="1" x14ac:dyDescent="0.3">
      <c r="A65" s="256" t="s">
        <v>52</v>
      </c>
      <c r="B65" s="242" t="s">
        <v>201</v>
      </c>
      <c r="C65" s="153">
        <v>507</v>
      </c>
      <c r="D65" s="154" t="s">
        <v>58</v>
      </c>
      <c r="E65" s="269">
        <v>2936</v>
      </c>
      <c r="F65" s="284">
        <v>1211</v>
      </c>
      <c r="G65" s="160">
        <f t="shared" si="8"/>
        <v>4147</v>
      </c>
      <c r="H65" s="317">
        <v>2</v>
      </c>
      <c r="I65" s="159">
        <f t="shared" si="5"/>
        <v>30468</v>
      </c>
      <c r="J65" s="159">
        <f t="shared" si="4"/>
        <v>10953</v>
      </c>
      <c r="K65" s="159">
        <f t="shared" si="6"/>
        <v>2074</v>
      </c>
      <c r="L65" s="345">
        <f t="shared" si="7"/>
        <v>43495</v>
      </c>
      <c r="M65" s="373"/>
      <c r="N65" s="236"/>
      <c r="O65" s="190"/>
      <c r="P65" s="180"/>
    </row>
    <row r="66" spans="1:16" ht="13.8" x14ac:dyDescent="0.3">
      <c r="A66" s="256" t="s">
        <v>52</v>
      </c>
      <c r="B66" s="242" t="s">
        <v>201</v>
      </c>
      <c r="C66" s="153">
        <v>508</v>
      </c>
      <c r="D66" s="154" t="s">
        <v>59</v>
      </c>
      <c r="E66" s="269">
        <v>1128</v>
      </c>
      <c r="F66" s="284">
        <v>432</v>
      </c>
      <c r="G66" s="160">
        <f t="shared" si="8"/>
        <v>1560</v>
      </c>
      <c r="H66" s="317">
        <v>1</v>
      </c>
      <c r="I66" s="159">
        <f t="shared" si="5"/>
        <v>15234</v>
      </c>
      <c r="J66" s="159">
        <f t="shared" si="4"/>
        <v>5477</v>
      </c>
      <c r="K66" s="159">
        <f t="shared" si="6"/>
        <v>780</v>
      </c>
      <c r="L66" s="345">
        <f t="shared" si="7"/>
        <v>21491</v>
      </c>
      <c r="M66" s="373"/>
      <c r="N66" s="236"/>
      <c r="O66" s="190"/>
      <c r="P66" s="180"/>
    </row>
    <row r="67" spans="1:16" ht="13.8" x14ac:dyDescent="0.3">
      <c r="A67" s="256" t="s">
        <v>52</v>
      </c>
      <c r="B67" s="242" t="s">
        <v>201</v>
      </c>
      <c r="C67" s="153">
        <v>509</v>
      </c>
      <c r="D67" s="154" t="s">
        <v>60</v>
      </c>
      <c r="E67" s="269">
        <v>2306</v>
      </c>
      <c r="F67" s="284">
        <v>964</v>
      </c>
      <c r="G67" s="160">
        <f t="shared" si="8"/>
        <v>3270</v>
      </c>
      <c r="H67" s="317">
        <v>2</v>
      </c>
      <c r="I67" s="159">
        <f t="shared" si="5"/>
        <v>30468</v>
      </c>
      <c r="J67" s="159">
        <f t="shared" si="4"/>
        <v>10953</v>
      </c>
      <c r="K67" s="159">
        <f t="shared" si="6"/>
        <v>1635</v>
      </c>
      <c r="L67" s="345">
        <f t="shared" si="7"/>
        <v>43056</v>
      </c>
      <c r="M67" s="373"/>
      <c r="N67" s="236"/>
      <c r="O67" s="190"/>
      <c r="P67" s="180"/>
    </row>
    <row r="68" spans="1:16" ht="13.8" x14ac:dyDescent="0.3">
      <c r="A68" s="256" t="s">
        <v>52</v>
      </c>
      <c r="B68" s="242" t="s">
        <v>201</v>
      </c>
      <c r="C68" s="153">
        <v>510</v>
      </c>
      <c r="D68" s="154" t="s">
        <v>61</v>
      </c>
      <c r="E68" s="269">
        <v>1127</v>
      </c>
      <c r="F68" s="284">
        <v>414</v>
      </c>
      <c r="G68" s="160">
        <f t="shared" si="8"/>
        <v>1541</v>
      </c>
      <c r="H68" s="317">
        <v>1</v>
      </c>
      <c r="I68" s="159">
        <f t="shared" si="5"/>
        <v>15234</v>
      </c>
      <c r="J68" s="159">
        <f t="shared" si="4"/>
        <v>5477</v>
      </c>
      <c r="K68" s="159">
        <f t="shared" si="6"/>
        <v>771</v>
      </c>
      <c r="L68" s="345">
        <f t="shared" si="7"/>
        <v>21482</v>
      </c>
      <c r="M68" s="373"/>
      <c r="N68" s="236"/>
      <c r="O68" s="190"/>
      <c r="P68" s="180"/>
    </row>
    <row r="69" spans="1:16" ht="13.8" x14ac:dyDescent="0.3">
      <c r="A69" s="256" t="s">
        <v>52</v>
      </c>
      <c r="B69" s="242" t="s">
        <v>201</v>
      </c>
      <c r="C69" s="153">
        <v>511</v>
      </c>
      <c r="D69" s="154" t="s">
        <v>62</v>
      </c>
      <c r="E69" s="269">
        <v>1989</v>
      </c>
      <c r="F69" s="284">
        <v>567</v>
      </c>
      <c r="G69" s="160">
        <f t="shared" si="8"/>
        <v>2556</v>
      </c>
      <c r="H69" s="317">
        <v>2</v>
      </c>
      <c r="I69" s="159">
        <f t="shared" ref="I69:I100" si="9">ROUND(H69*1269.5*12,0)</f>
        <v>30468</v>
      </c>
      <c r="J69" s="159">
        <f t="shared" si="4"/>
        <v>10953</v>
      </c>
      <c r="K69" s="159">
        <f t="shared" ref="K69:K100" si="10">ROUND(G69*0.5,0)</f>
        <v>1278</v>
      </c>
      <c r="L69" s="345">
        <f t="shared" ref="L69:L100" si="11">SUM(I69:K69)</f>
        <v>42699</v>
      </c>
      <c r="M69" s="373"/>
      <c r="N69" s="236"/>
      <c r="O69" s="190"/>
      <c r="P69" s="180"/>
    </row>
    <row r="70" spans="1:16" ht="13.8" x14ac:dyDescent="0.3">
      <c r="A70" s="256" t="s">
        <v>52</v>
      </c>
      <c r="B70" s="242" t="s">
        <v>201</v>
      </c>
      <c r="C70" s="153">
        <v>512</v>
      </c>
      <c r="D70" s="154" t="s">
        <v>63</v>
      </c>
      <c r="E70" s="269">
        <v>1235</v>
      </c>
      <c r="F70" s="284">
        <v>380</v>
      </c>
      <c r="G70" s="160">
        <f t="shared" si="8"/>
        <v>1615</v>
      </c>
      <c r="H70" s="317">
        <v>1</v>
      </c>
      <c r="I70" s="159">
        <f t="shared" si="9"/>
        <v>15234</v>
      </c>
      <c r="J70" s="159">
        <f t="shared" ref="J70:J133" si="12">ROUND(I70*0.3595,0)</f>
        <v>5477</v>
      </c>
      <c r="K70" s="159">
        <f t="shared" si="10"/>
        <v>808</v>
      </c>
      <c r="L70" s="345">
        <f t="shared" si="11"/>
        <v>21519</v>
      </c>
      <c r="M70" s="373"/>
      <c r="N70" s="236"/>
      <c r="O70" s="190"/>
      <c r="P70" s="180"/>
    </row>
    <row r="71" spans="1:16" ht="13.8" x14ac:dyDescent="0.3">
      <c r="A71" s="256" t="s">
        <v>52</v>
      </c>
      <c r="B71" s="242" t="s">
        <v>201</v>
      </c>
      <c r="C71" s="153">
        <v>513</v>
      </c>
      <c r="D71" s="154" t="s">
        <v>64</v>
      </c>
      <c r="E71" s="269">
        <v>1316</v>
      </c>
      <c r="F71" s="284">
        <v>444</v>
      </c>
      <c r="G71" s="160">
        <f t="shared" si="8"/>
        <v>1760</v>
      </c>
      <c r="H71" s="317">
        <v>1</v>
      </c>
      <c r="I71" s="159">
        <f t="shared" si="9"/>
        <v>15234</v>
      </c>
      <c r="J71" s="159">
        <f t="shared" si="12"/>
        <v>5477</v>
      </c>
      <c r="K71" s="159">
        <f t="shared" si="10"/>
        <v>880</v>
      </c>
      <c r="L71" s="345">
        <f t="shared" si="11"/>
        <v>21591</v>
      </c>
      <c r="M71" s="373"/>
      <c r="N71" s="236"/>
      <c r="O71" s="190"/>
      <c r="P71" s="180"/>
    </row>
    <row r="72" spans="1:16" ht="13.8" x14ac:dyDescent="0.3">
      <c r="A72" s="256" t="s">
        <v>52</v>
      </c>
      <c r="B72" s="242" t="s">
        <v>201</v>
      </c>
      <c r="C72" s="153">
        <v>514</v>
      </c>
      <c r="D72" s="154" t="s">
        <v>65</v>
      </c>
      <c r="E72" s="269">
        <v>2153</v>
      </c>
      <c r="F72" s="284">
        <v>743</v>
      </c>
      <c r="G72" s="160">
        <f t="shared" si="8"/>
        <v>2896</v>
      </c>
      <c r="H72" s="317">
        <v>2</v>
      </c>
      <c r="I72" s="159">
        <f t="shared" si="9"/>
        <v>30468</v>
      </c>
      <c r="J72" s="159">
        <f t="shared" si="12"/>
        <v>10953</v>
      </c>
      <c r="K72" s="159">
        <f t="shared" si="10"/>
        <v>1448</v>
      </c>
      <c r="L72" s="345">
        <f t="shared" si="11"/>
        <v>42869</v>
      </c>
      <c r="M72" s="373"/>
      <c r="N72" s="236"/>
      <c r="O72" s="190"/>
      <c r="P72" s="180"/>
    </row>
    <row r="73" spans="1:16" ht="13.8" x14ac:dyDescent="0.3">
      <c r="A73" s="256" t="s">
        <v>52</v>
      </c>
      <c r="B73" s="242" t="s">
        <v>201</v>
      </c>
      <c r="C73" s="155">
        <v>515</v>
      </c>
      <c r="D73" s="154" t="s">
        <v>196</v>
      </c>
      <c r="E73" s="269">
        <v>1149</v>
      </c>
      <c r="F73" s="284">
        <v>374</v>
      </c>
      <c r="G73" s="160">
        <f t="shared" si="8"/>
        <v>1523</v>
      </c>
      <c r="H73" s="317">
        <v>1</v>
      </c>
      <c r="I73" s="159">
        <f t="shared" si="9"/>
        <v>15234</v>
      </c>
      <c r="J73" s="159">
        <f t="shared" si="12"/>
        <v>5477</v>
      </c>
      <c r="K73" s="159">
        <f t="shared" si="10"/>
        <v>762</v>
      </c>
      <c r="L73" s="345">
        <f t="shared" si="11"/>
        <v>21473</v>
      </c>
      <c r="M73" s="373"/>
      <c r="N73" s="236"/>
      <c r="O73" s="190"/>
      <c r="P73" s="180"/>
    </row>
    <row r="74" spans="1:16" ht="13.8" x14ac:dyDescent="0.3">
      <c r="A74" s="256" t="s">
        <v>52</v>
      </c>
      <c r="B74" s="242" t="s">
        <v>201</v>
      </c>
      <c r="C74" s="153">
        <v>516</v>
      </c>
      <c r="D74" s="154" t="s">
        <v>66</v>
      </c>
      <c r="E74" s="269">
        <v>2433</v>
      </c>
      <c r="F74" s="284">
        <v>909</v>
      </c>
      <c r="G74" s="160">
        <f t="shared" si="8"/>
        <v>3342</v>
      </c>
      <c r="H74" s="317">
        <v>2</v>
      </c>
      <c r="I74" s="159">
        <f t="shared" si="9"/>
        <v>30468</v>
      </c>
      <c r="J74" s="159">
        <f t="shared" si="12"/>
        <v>10953</v>
      </c>
      <c r="K74" s="159">
        <f t="shared" si="10"/>
        <v>1671</v>
      </c>
      <c r="L74" s="345">
        <f t="shared" si="11"/>
        <v>43092</v>
      </c>
      <c r="M74" s="373"/>
      <c r="N74" s="236"/>
      <c r="O74" s="190"/>
      <c r="P74" s="180"/>
    </row>
    <row r="75" spans="1:16" ht="13.8" x14ac:dyDescent="0.3">
      <c r="A75" s="256" t="s">
        <v>52</v>
      </c>
      <c r="B75" s="242" t="s">
        <v>201</v>
      </c>
      <c r="C75" s="153">
        <v>517</v>
      </c>
      <c r="D75" s="154" t="s">
        <v>67</v>
      </c>
      <c r="E75" s="269">
        <v>1356</v>
      </c>
      <c r="F75" s="284">
        <v>289</v>
      </c>
      <c r="G75" s="160">
        <f t="shared" si="8"/>
        <v>1645</v>
      </c>
      <c r="H75" s="317">
        <v>1</v>
      </c>
      <c r="I75" s="159">
        <f t="shared" si="9"/>
        <v>15234</v>
      </c>
      <c r="J75" s="159">
        <f t="shared" si="12"/>
        <v>5477</v>
      </c>
      <c r="K75" s="159">
        <f t="shared" si="10"/>
        <v>823</v>
      </c>
      <c r="L75" s="345">
        <f t="shared" si="11"/>
        <v>21534</v>
      </c>
      <c r="M75" s="373"/>
      <c r="N75" s="236"/>
      <c r="O75" s="190"/>
      <c r="P75" s="180"/>
    </row>
    <row r="76" spans="1:16" ht="13.8" x14ac:dyDescent="0.3">
      <c r="A76" s="256" t="s">
        <v>52</v>
      </c>
      <c r="B76" s="242" t="s">
        <v>201</v>
      </c>
      <c r="C76" s="153">
        <v>518</v>
      </c>
      <c r="D76" s="154" t="s">
        <v>68</v>
      </c>
      <c r="E76" s="269">
        <v>3912</v>
      </c>
      <c r="F76" s="284">
        <v>1140</v>
      </c>
      <c r="G76" s="160">
        <f t="shared" si="8"/>
        <v>5052</v>
      </c>
      <c r="H76" s="317">
        <v>3</v>
      </c>
      <c r="I76" s="159">
        <f t="shared" si="9"/>
        <v>45702</v>
      </c>
      <c r="J76" s="159">
        <f t="shared" si="12"/>
        <v>16430</v>
      </c>
      <c r="K76" s="159">
        <f t="shared" si="10"/>
        <v>2526</v>
      </c>
      <c r="L76" s="345">
        <f t="shared" si="11"/>
        <v>64658</v>
      </c>
      <c r="M76" s="373"/>
      <c r="N76" s="236"/>
      <c r="O76" s="190"/>
      <c r="P76" s="180"/>
    </row>
    <row r="77" spans="1:16" ht="13.8" x14ac:dyDescent="0.3">
      <c r="A77" s="256" t="s">
        <v>52</v>
      </c>
      <c r="B77" s="242" t="s">
        <v>201</v>
      </c>
      <c r="C77" s="153">
        <v>519</v>
      </c>
      <c r="D77" s="154" t="s">
        <v>69</v>
      </c>
      <c r="E77" s="269">
        <v>1296</v>
      </c>
      <c r="F77" s="284">
        <v>510</v>
      </c>
      <c r="G77" s="160">
        <f t="shared" si="8"/>
        <v>1806</v>
      </c>
      <c r="H77" s="317">
        <v>1</v>
      </c>
      <c r="I77" s="159">
        <f t="shared" si="9"/>
        <v>15234</v>
      </c>
      <c r="J77" s="159">
        <f t="shared" si="12"/>
        <v>5477</v>
      </c>
      <c r="K77" s="159">
        <f t="shared" si="10"/>
        <v>903</v>
      </c>
      <c r="L77" s="345">
        <f t="shared" si="11"/>
        <v>21614</v>
      </c>
      <c r="M77" s="373"/>
      <c r="N77" s="236"/>
      <c r="O77" s="190"/>
      <c r="P77" s="180"/>
    </row>
    <row r="78" spans="1:16" ht="13.8" x14ac:dyDescent="0.3">
      <c r="A78" s="256" t="s">
        <v>52</v>
      </c>
      <c r="B78" s="242" t="s">
        <v>201</v>
      </c>
      <c r="C78" s="153">
        <v>521</v>
      </c>
      <c r="D78" s="154" t="s">
        <v>70</v>
      </c>
      <c r="E78" s="269">
        <v>6154</v>
      </c>
      <c r="F78" s="284">
        <v>2266</v>
      </c>
      <c r="G78" s="160">
        <f t="shared" si="8"/>
        <v>8420</v>
      </c>
      <c r="H78" s="317">
        <v>4</v>
      </c>
      <c r="I78" s="159">
        <f t="shared" si="9"/>
        <v>60936</v>
      </c>
      <c r="J78" s="159">
        <f t="shared" si="12"/>
        <v>21906</v>
      </c>
      <c r="K78" s="159">
        <f t="shared" si="10"/>
        <v>4210</v>
      </c>
      <c r="L78" s="345">
        <f t="shared" si="11"/>
        <v>87052</v>
      </c>
      <c r="M78" s="373"/>
      <c r="N78" s="236"/>
      <c r="O78" s="190"/>
      <c r="P78" s="180"/>
    </row>
    <row r="79" spans="1:16" ht="13.8" x14ac:dyDescent="0.3">
      <c r="A79" s="256" t="s">
        <v>52</v>
      </c>
      <c r="B79" s="242" t="s">
        <v>201</v>
      </c>
      <c r="C79" s="153">
        <v>522</v>
      </c>
      <c r="D79" s="154" t="s">
        <v>71</v>
      </c>
      <c r="E79" s="269">
        <v>1344</v>
      </c>
      <c r="F79" s="284">
        <v>554</v>
      </c>
      <c r="G79" s="160">
        <f t="shared" si="8"/>
        <v>1898</v>
      </c>
      <c r="H79" s="317">
        <v>1</v>
      </c>
      <c r="I79" s="159">
        <f t="shared" si="9"/>
        <v>15234</v>
      </c>
      <c r="J79" s="159">
        <f t="shared" si="12"/>
        <v>5477</v>
      </c>
      <c r="K79" s="159">
        <f t="shared" si="10"/>
        <v>949</v>
      </c>
      <c r="L79" s="345">
        <f t="shared" si="11"/>
        <v>21660</v>
      </c>
      <c r="M79" s="373"/>
      <c r="N79" s="236"/>
      <c r="O79" s="190"/>
      <c r="P79" s="180"/>
    </row>
    <row r="80" spans="1:16" ht="13.8" x14ac:dyDescent="0.3">
      <c r="A80" s="256" t="s">
        <v>52</v>
      </c>
      <c r="B80" s="242" t="s">
        <v>201</v>
      </c>
      <c r="C80" s="153">
        <v>523</v>
      </c>
      <c r="D80" s="154" t="s">
        <v>72</v>
      </c>
      <c r="E80" s="269">
        <v>1524</v>
      </c>
      <c r="F80" s="284">
        <v>624</v>
      </c>
      <c r="G80" s="160">
        <f t="shared" si="8"/>
        <v>2148</v>
      </c>
      <c r="H80" s="317">
        <v>1</v>
      </c>
      <c r="I80" s="159">
        <f t="shared" si="9"/>
        <v>15234</v>
      </c>
      <c r="J80" s="159">
        <f t="shared" si="12"/>
        <v>5477</v>
      </c>
      <c r="K80" s="159">
        <f t="shared" si="10"/>
        <v>1074</v>
      </c>
      <c r="L80" s="345">
        <f t="shared" si="11"/>
        <v>21785</v>
      </c>
      <c r="M80" s="373"/>
      <c r="N80" s="236"/>
      <c r="O80" s="190"/>
      <c r="P80" s="180"/>
    </row>
    <row r="81" spans="1:16" ht="13.8" x14ac:dyDescent="0.3">
      <c r="A81" s="256" t="s">
        <v>52</v>
      </c>
      <c r="B81" s="242" t="s">
        <v>201</v>
      </c>
      <c r="C81" s="153">
        <v>524</v>
      </c>
      <c r="D81" s="154" t="s">
        <v>73</v>
      </c>
      <c r="E81" s="269">
        <v>1391</v>
      </c>
      <c r="F81" s="284">
        <v>501</v>
      </c>
      <c r="G81" s="160">
        <f t="shared" si="8"/>
        <v>1892</v>
      </c>
      <c r="H81" s="317">
        <v>1</v>
      </c>
      <c r="I81" s="159">
        <f t="shared" si="9"/>
        <v>15234</v>
      </c>
      <c r="J81" s="159">
        <f t="shared" si="12"/>
        <v>5477</v>
      </c>
      <c r="K81" s="159">
        <f t="shared" si="10"/>
        <v>946</v>
      </c>
      <c r="L81" s="345">
        <f t="shared" si="11"/>
        <v>21657</v>
      </c>
      <c r="M81" s="373"/>
      <c r="N81" s="236"/>
      <c r="O81" s="190"/>
      <c r="P81" s="180"/>
    </row>
    <row r="82" spans="1:16" ht="13.8" x14ac:dyDescent="0.3">
      <c r="A82" s="256" t="s">
        <v>52</v>
      </c>
      <c r="B82" s="242" t="s">
        <v>201</v>
      </c>
      <c r="C82" s="153">
        <v>525</v>
      </c>
      <c r="D82" s="154" t="s">
        <v>74</v>
      </c>
      <c r="E82" s="269">
        <v>1628</v>
      </c>
      <c r="F82" s="284">
        <v>701</v>
      </c>
      <c r="G82" s="160">
        <f t="shared" si="8"/>
        <v>2329</v>
      </c>
      <c r="H82" s="317">
        <v>1</v>
      </c>
      <c r="I82" s="159">
        <f t="shared" si="9"/>
        <v>15234</v>
      </c>
      <c r="J82" s="159">
        <f t="shared" si="12"/>
        <v>5477</v>
      </c>
      <c r="K82" s="159">
        <f t="shared" si="10"/>
        <v>1165</v>
      </c>
      <c r="L82" s="345">
        <f t="shared" si="11"/>
        <v>21876</v>
      </c>
      <c r="M82" s="373"/>
      <c r="N82" s="236"/>
      <c r="O82" s="190"/>
      <c r="P82" s="180"/>
    </row>
    <row r="83" spans="1:16" ht="14.4" thickBot="1" x14ac:dyDescent="0.35">
      <c r="A83" s="259" t="s">
        <v>52</v>
      </c>
      <c r="B83" s="245" t="s">
        <v>201</v>
      </c>
      <c r="C83" s="201">
        <v>526</v>
      </c>
      <c r="D83" s="202" t="s">
        <v>75</v>
      </c>
      <c r="E83" s="274">
        <v>1064</v>
      </c>
      <c r="F83" s="328">
        <v>381</v>
      </c>
      <c r="G83" s="186">
        <f t="shared" si="8"/>
        <v>1445</v>
      </c>
      <c r="H83" s="330">
        <v>1</v>
      </c>
      <c r="I83" s="203">
        <f t="shared" si="9"/>
        <v>15234</v>
      </c>
      <c r="J83" s="203">
        <f t="shared" si="12"/>
        <v>5477</v>
      </c>
      <c r="K83" s="203">
        <f t="shared" si="10"/>
        <v>723</v>
      </c>
      <c r="L83" s="346">
        <f t="shared" si="11"/>
        <v>21434</v>
      </c>
      <c r="M83" s="373"/>
      <c r="N83" s="236"/>
      <c r="O83" s="190"/>
      <c r="P83" s="180"/>
    </row>
    <row r="84" spans="1:16" ht="13.8" x14ac:dyDescent="0.3">
      <c r="A84" s="255" t="s">
        <v>76</v>
      </c>
      <c r="B84" s="241" t="s">
        <v>201</v>
      </c>
      <c r="C84" s="207">
        <v>601</v>
      </c>
      <c r="D84" s="208" t="s">
        <v>77</v>
      </c>
      <c r="E84" s="197">
        <v>6105</v>
      </c>
      <c r="F84" s="283">
        <v>2095</v>
      </c>
      <c r="G84" s="210">
        <f t="shared" ref="G84:G132" si="13">SUBTOTAL(9,E84:F84)</f>
        <v>8200</v>
      </c>
      <c r="H84" s="316">
        <v>4</v>
      </c>
      <c r="I84" s="209">
        <f t="shared" si="9"/>
        <v>60936</v>
      </c>
      <c r="J84" s="209">
        <f t="shared" si="12"/>
        <v>21906</v>
      </c>
      <c r="K84" s="209">
        <f t="shared" si="10"/>
        <v>4100</v>
      </c>
      <c r="L84" s="347">
        <f t="shared" si="11"/>
        <v>86942</v>
      </c>
      <c r="M84" s="374">
        <f>SUBTOTAL(9,L84:L98)</f>
        <v>519111</v>
      </c>
      <c r="N84" s="236"/>
      <c r="O84" s="190"/>
      <c r="P84" s="180"/>
    </row>
    <row r="85" spans="1:16" ht="13.8" x14ac:dyDescent="0.3">
      <c r="A85" s="258" t="s">
        <v>76</v>
      </c>
      <c r="B85" s="244" t="s">
        <v>201</v>
      </c>
      <c r="C85" s="217">
        <v>602</v>
      </c>
      <c r="D85" s="235" t="s">
        <v>243</v>
      </c>
      <c r="E85" s="272">
        <v>906</v>
      </c>
      <c r="F85" s="286">
        <v>428</v>
      </c>
      <c r="G85" s="187">
        <f t="shared" si="13"/>
        <v>1334</v>
      </c>
      <c r="H85" s="318">
        <v>1</v>
      </c>
      <c r="I85" s="205">
        <f t="shared" si="9"/>
        <v>15234</v>
      </c>
      <c r="J85" s="205">
        <f t="shared" si="12"/>
        <v>5477</v>
      </c>
      <c r="K85" s="205">
        <f t="shared" si="10"/>
        <v>667</v>
      </c>
      <c r="L85" s="344">
        <f t="shared" si="11"/>
        <v>21378</v>
      </c>
      <c r="M85" s="373"/>
      <c r="N85" s="236"/>
      <c r="O85" s="190"/>
      <c r="P85" s="180"/>
    </row>
    <row r="86" spans="1:16" ht="13.8" x14ac:dyDescent="0.3">
      <c r="A86" s="256" t="s">
        <v>76</v>
      </c>
      <c r="B86" s="242" t="s">
        <v>201</v>
      </c>
      <c r="C86" s="153">
        <v>603</v>
      </c>
      <c r="D86" s="154" t="s">
        <v>78</v>
      </c>
      <c r="E86" s="269">
        <v>1743</v>
      </c>
      <c r="F86" s="284">
        <v>567</v>
      </c>
      <c r="G86" s="160">
        <f t="shared" si="13"/>
        <v>2310</v>
      </c>
      <c r="H86" s="317">
        <v>1</v>
      </c>
      <c r="I86" s="159">
        <f t="shared" si="9"/>
        <v>15234</v>
      </c>
      <c r="J86" s="159">
        <f t="shared" si="12"/>
        <v>5477</v>
      </c>
      <c r="K86" s="159">
        <f t="shared" si="10"/>
        <v>1155</v>
      </c>
      <c r="L86" s="345">
        <f t="shared" si="11"/>
        <v>21866</v>
      </c>
      <c r="M86" s="373"/>
      <c r="N86" s="236"/>
      <c r="O86" s="190"/>
      <c r="P86" s="180"/>
    </row>
    <row r="87" spans="1:16" ht="13.8" x14ac:dyDescent="0.3">
      <c r="A87" s="256" t="s">
        <v>76</v>
      </c>
      <c r="B87" s="242" t="s">
        <v>201</v>
      </c>
      <c r="C87" s="153">
        <v>604</v>
      </c>
      <c r="D87" s="154" t="s">
        <v>79</v>
      </c>
      <c r="E87" s="269">
        <v>2177</v>
      </c>
      <c r="F87" s="284">
        <v>836</v>
      </c>
      <c r="G87" s="160">
        <f t="shared" si="13"/>
        <v>3013</v>
      </c>
      <c r="H87" s="317">
        <v>2</v>
      </c>
      <c r="I87" s="159">
        <f t="shared" si="9"/>
        <v>30468</v>
      </c>
      <c r="J87" s="159">
        <f t="shared" si="12"/>
        <v>10953</v>
      </c>
      <c r="K87" s="159">
        <f t="shared" si="10"/>
        <v>1507</v>
      </c>
      <c r="L87" s="345">
        <f t="shared" si="11"/>
        <v>42928</v>
      </c>
      <c r="M87" s="373"/>
      <c r="N87" s="236"/>
      <c r="O87" s="190"/>
      <c r="P87" s="180"/>
    </row>
    <row r="88" spans="1:16" ht="13.8" x14ac:dyDescent="0.3">
      <c r="A88" s="256" t="s">
        <v>76</v>
      </c>
      <c r="B88" s="242" t="s">
        <v>201</v>
      </c>
      <c r="C88" s="153">
        <v>605</v>
      </c>
      <c r="D88" s="154" t="s">
        <v>80</v>
      </c>
      <c r="E88" s="269">
        <v>1269</v>
      </c>
      <c r="F88" s="284">
        <v>280</v>
      </c>
      <c r="G88" s="160">
        <f t="shared" si="13"/>
        <v>1549</v>
      </c>
      <c r="H88" s="317">
        <v>1</v>
      </c>
      <c r="I88" s="159">
        <f t="shared" si="9"/>
        <v>15234</v>
      </c>
      <c r="J88" s="159">
        <f t="shared" si="12"/>
        <v>5477</v>
      </c>
      <c r="K88" s="159">
        <f t="shared" si="10"/>
        <v>775</v>
      </c>
      <c r="L88" s="345">
        <f t="shared" si="11"/>
        <v>21486</v>
      </c>
      <c r="M88" s="373"/>
      <c r="N88" s="236"/>
      <c r="O88" s="190"/>
      <c r="P88" s="180"/>
    </row>
    <row r="89" spans="1:16" ht="13.8" x14ac:dyDescent="0.3">
      <c r="A89" s="256" t="s">
        <v>76</v>
      </c>
      <c r="B89" s="242" t="s">
        <v>201</v>
      </c>
      <c r="C89" s="153">
        <v>606</v>
      </c>
      <c r="D89" s="154" t="s">
        <v>81</v>
      </c>
      <c r="E89" s="269">
        <v>1357</v>
      </c>
      <c r="F89" s="284">
        <v>352</v>
      </c>
      <c r="G89" s="160">
        <f t="shared" si="13"/>
        <v>1709</v>
      </c>
      <c r="H89" s="317">
        <v>1</v>
      </c>
      <c r="I89" s="159">
        <f t="shared" si="9"/>
        <v>15234</v>
      </c>
      <c r="J89" s="159">
        <f t="shared" si="12"/>
        <v>5477</v>
      </c>
      <c r="K89" s="159">
        <f t="shared" si="10"/>
        <v>855</v>
      </c>
      <c r="L89" s="345">
        <f t="shared" si="11"/>
        <v>21566</v>
      </c>
      <c r="M89" s="373"/>
      <c r="N89" s="236"/>
      <c r="O89" s="190"/>
      <c r="P89" s="180"/>
    </row>
    <row r="90" spans="1:16" ht="13.8" x14ac:dyDescent="0.3">
      <c r="A90" s="256" t="s">
        <v>76</v>
      </c>
      <c r="B90" s="242" t="s">
        <v>201</v>
      </c>
      <c r="C90" s="153">
        <v>607</v>
      </c>
      <c r="D90" s="154" t="s">
        <v>82</v>
      </c>
      <c r="E90" s="269">
        <v>1370</v>
      </c>
      <c r="F90" s="284">
        <v>440</v>
      </c>
      <c r="G90" s="160">
        <f t="shared" si="13"/>
        <v>1810</v>
      </c>
      <c r="H90" s="317">
        <v>1</v>
      </c>
      <c r="I90" s="159">
        <f t="shared" si="9"/>
        <v>15234</v>
      </c>
      <c r="J90" s="159">
        <f t="shared" si="12"/>
        <v>5477</v>
      </c>
      <c r="K90" s="159">
        <f t="shared" si="10"/>
        <v>905</v>
      </c>
      <c r="L90" s="345">
        <f t="shared" si="11"/>
        <v>21616</v>
      </c>
      <c r="M90" s="373"/>
      <c r="N90" s="236"/>
      <c r="O90" s="190"/>
      <c r="P90" s="180"/>
    </row>
    <row r="91" spans="1:16" ht="13.8" x14ac:dyDescent="0.3">
      <c r="A91" s="256" t="s">
        <v>76</v>
      </c>
      <c r="B91" s="242" t="s">
        <v>201</v>
      </c>
      <c r="C91" s="153">
        <v>608</v>
      </c>
      <c r="D91" s="154" t="s">
        <v>83</v>
      </c>
      <c r="E91" s="269">
        <v>3210</v>
      </c>
      <c r="F91" s="284">
        <v>955</v>
      </c>
      <c r="G91" s="160">
        <f t="shared" si="13"/>
        <v>4165</v>
      </c>
      <c r="H91" s="317">
        <v>2</v>
      </c>
      <c r="I91" s="159">
        <f t="shared" si="9"/>
        <v>30468</v>
      </c>
      <c r="J91" s="159">
        <f t="shared" si="12"/>
        <v>10953</v>
      </c>
      <c r="K91" s="159">
        <f t="shared" si="10"/>
        <v>2083</v>
      </c>
      <c r="L91" s="345">
        <f t="shared" si="11"/>
        <v>43504</v>
      </c>
      <c r="M91" s="373"/>
      <c r="N91" s="236"/>
      <c r="O91" s="190"/>
      <c r="P91" s="180"/>
    </row>
    <row r="92" spans="1:16" ht="13.8" x14ac:dyDescent="0.3">
      <c r="A92" s="256" t="s">
        <v>76</v>
      </c>
      <c r="B92" s="242" t="s">
        <v>201</v>
      </c>
      <c r="C92" s="153">
        <v>609</v>
      </c>
      <c r="D92" s="154" t="s">
        <v>84</v>
      </c>
      <c r="E92" s="269">
        <v>1245</v>
      </c>
      <c r="F92" s="284">
        <v>301</v>
      </c>
      <c r="G92" s="160">
        <f t="shared" si="13"/>
        <v>1546</v>
      </c>
      <c r="H92" s="317">
        <v>1</v>
      </c>
      <c r="I92" s="159">
        <f t="shared" si="9"/>
        <v>15234</v>
      </c>
      <c r="J92" s="159">
        <f t="shared" si="12"/>
        <v>5477</v>
      </c>
      <c r="K92" s="159">
        <f t="shared" si="10"/>
        <v>773</v>
      </c>
      <c r="L92" s="345">
        <f t="shared" si="11"/>
        <v>21484</v>
      </c>
      <c r="M92" s="373"/>
      <c r="N92" s="236"/>
      <c r="O92" s="190"/>
      <c r="P92" s="180"/>
    </row>
    <row r="93" spans="1:16" ht="13.8" x14ac:dyDescent="0.3">
      <c r="A93" s="256" t="s">
        <v>76</v>
      </c>
      <c r="B93" s="242" t="s">
        <v>201</v>
      </c>
      <c r="C93" s="153">
        <v>610</v>
      </c>
      <c r="D93" s="154" t="s">
        <v>85</v>
      </c>
      <c r="E93" s="269">
        <v>1053</v>
      </c>
      <c r="F93" s="284">
        <v>257</v>
      </c>
      <c r="G93" s="160">
        <f t="shared" si="13"/>
        <v>1310</v>
      </c>
      <c r="H93" s="317">
        <v>1</v>
      </c>
      <c r="I93" s="159">
        <f t="shared" si="9"/>
        <v>15234</v>
      </c>
      <c r="J93" s="159">
        <f t="shared" si="12"/>
        <v>5477</v>
      </c>
      <c r="K93" s="159">
        <f t="shared" si="10"/>
        <v>655</v>
      </c>
      <c r="L93" s="345">
        <f t="shared" si="11"/>
        <v>21366</v>
      </c>
      <c r="M93" s="373"/>
      <c r="N93" s="236"/>
      <c r="O93" s="190"/>
      <c r="P93" s="180"/>
    </row>
    <row r="94" spans="1:16" ht="13.8" x14ac:dyDescent="0.3">
      <c r="A94" s="256" t="s">
        <v>76</v>
      </c>
      <c r="B94" s="242" t="s">
        <v>201</v>
      </c>
      <c r="C94" s="153">
        <v>611</v>
      </c>
      <c r="D94" s="154" t="s">
        <v>86</v>
      </c>
      <c r="E94" s="269">
        <v>1762</v>
      </c>
      <c r="F94" s="284">
        <v>618</v>
      </c>
      <c r="G94" s="160">
        <f t="shared" si="13"/>
        <v>2380</v>
      </c>
      <c r="H94" s="321">
        <v>1</v>
      </c>
      <c r="I94" s="159">
        <f t="shared" si="9"/>
        <v>15234</v>
      </c>
      <c r="J94" s="159">
        <f t="shared" si="12"/>
        <v>5477</v>
      </c>
      <c r="K94" s="159">
        <f t="shared" si="10"/>
        <v>1190</v>
      </c>
      <c r="L94" s="345">
        <f t="shared" si="11"/>
        <v>21901</v>
      </c>
      <c r="M94" s="373"/>
      <c r="N94" s="236"/>
      <c r="O94" s="190"/>
      <c r="P94" s="180"/>
    </row>
    <row r="95" spans="1:16" ht="13.8" x14ac:dyDescent="0.3">
      <c r="A95" s="256" t="s">
        <v>76</v>
      </c>
      <c r="B95" s="242" t="s">
        <v>201</v>
      </c>
      <c r="C95" s="153">
        <v>612</v>
      </c>
      <c r="D95" s="154" t="s">
        <v>87</v>
      </c>
      <c r="E95" s="269">
        <v>2989</v>
      </c>
      <c r="F95" s="284">
        <v>538</v>
      </c>
      <c r="G95" s="160">
        <f t="shared" si="13"/>
        <v>3527</v>
      </c>
      <c r="H95" s="317">
        <v>2</v>
      </c>
      <c r="I95" s="159">
        <f t="shared" si="9"/>
        <v>30468</v>
      </c>
      <c r="J95" s="159">
        <f t="shared" si="12"/>
        <v>10953</v>
      </c>
      <c r="K95" s="159">
        <f t="shared" si="10"/>
        <v>1764</v>
      </c>
      <c r="L95" s="345">
        <f t="shared" si="11"/>
        <v>43185</v>
      </c>
      <c r="M95" s="373"/>
      <c r="N95" s="236"/>
      <c r="O95" s="190"/>
      <c r="P95" s="180"/>
    </row>
    <row r="96" spans="1:16" ht="13.8" x14ac:dyDescent="0.3">
      <c r="A96" s="256" t="s">
        <v>76</v>
      </c>
      <c r="B96" s="242" t="s">
        <v>201</v>
      </c>
      <c r="C96" s="153">
        <v>613</v>
      </c>
      <c r="D96" s="154" t="s">
        <v>88</v>
      </c>
      <c r="E96" s="269">
        <v>2265</v>
      </c>
      <c r="F96" s="284">
        <v>506</v>
      </c>
      <c r="G96" s="160">
        <f t="shared" si="13"/>
        <v>2771</v>
      </c>
      <c r="H96" s="317">
        <v>2</v>
      </c>
      <c r="I96" s="159">
        <f t="shared" si="9"/>
        <v>30468</v>
      </c>
      <c r="J96" s="159">
        <f t="shared" si="12"/>
        <v>10953</v>
      </c>
      <c r="K96" s="159">
        <f t="shared" si="10"/>
        <v>1386</v>
      </c>
      <c r="L96" s="345">
        <f t="shared" si="11"/>
        <v>42807</v>
      </c>
      <c r="M96" s="373"/>
      <c r="N96" s="236"/>
      <c r="O96" s="190"/>
      <c r="P96" s="180"/>
    </row>
    <row r="97" spans="1:16" ht="13.8" x14ac:dyDescent="0.3">
      <c r="A97" s="256" t="s">
        <v>76</v>
      </c>
      <c r="B97" s="242" t="s">
        <v>201</v>
      </c>
      <c r="C97" s="153">
        <v>614</v>
      </c>
      <c r="D97" s="154" t="s">
        <v>89</v>
      </c>
      <c r="E97" s="269">
        <v>4765</v>
      </c>
      <c r="F97" s="284">
        <v>1794</v>
      </c>
      <c r="G97" s="160">
        <f t="shared" si="13"/>
        <v>6559</v>
      </c>
      <c r="H97" s="317">
        <v>3</v>
      </c>
      <c r="I97" s="159">
        <f t="shared" si="9"/>
        <v>45702</v>
      </c>
      <c r="J97" s="159">
        <f t="shared" si="12"/>
        <v>16430</v>
      </c>
      <c r="K97" s="159">
        <f t="shared" si="10"/>
        <v>3280</v>
      </c>
      <c r="L97" s="345">
        <f t="shared" si="11"/>
        <v>65412</v>
      </c>
      <c r="M97" s="373"/>
      <c r="N97" s="236"/>
      <c r="O97" s="190"/>
      <c r="P97" s="180"/>
    </row>
    <row r="98" spans="1:16" ht="14.4" thickBot="1" x14ac:dyDescent="0.35">
      <c r="A98" s="257" t="s">
        <v>76</v>
      </c>
      <c r="B98" s="243" t="s">
        <v>201</v>
      </c>
      <c r="C98" s="211">
        <v>615</v>
      </c>
      <c r="D98" s="220" t="s">
        <v>90</v>
      </c>
      <c r="E98" s="271">
        <v>1412</v>
      </c>
      <c r="F98" s="285">
        <v>505</v>
      </c>
      <c r="G98" s="214">
        <f t="shared" si="13"/>
        <v>1917</v>
      </c>
      <c r="H98" s="320">
        <v>1</v>
      </c>
      <c r="I98" s="213">
        <f t="shared" si="9"/>
        <v>15234</v>
      </c>
      <c r="J98" s="213">
        <f t="shared" si="12"/>
        <v>5477</v>
      </c>
      <c r="K98" s="213">
        <f t="shared" si="10"/>
        <v>959</v>
      </c>
      <c r="L98" s="348">
        <f t="shared" si="11"/>
        <v>21670</v>
      </c>
      <c r="M98" s="375"/>
      <c r="N98" s="236"/>
      <c r="O98" s="190"/>
      <c r="P98" s="180"/>
    </row>
    <row r="99" spans="1:16" ht="13.8" x14ac:dyDescent="0.3">
      <c r="A99" s="258" t="s">
        <v>107</v>
      </c>
      <c r="B99" s="244" t="s">
        <v>201</v>
      </c>
      <c r="C99" s="217">
        <v>801</v>
      </c>
      <c r="D99" s="235" t="s">
        <v>108</v>
      </c>
      <c r="E99" s="272">
        <v>12791</v>
      </c>
      <c r="F99" s="286">
        <v>4135</v>
      </c>
      <c r="G99" s="187">
        <f t="shared" si="13"/>
        <v>16926</v>
      </c>
      <c r="H99" s="318">
        <v>5</v>
      </c>
      <c r="I99" s="205">
        <f t="shared" si="9"/>
        <v>76170</v>
      </c>
      <c r="J99" s="205">
        <f t="shared" si="12"/>
        <v>27383</v>
      </c>
      <c r="K99" s="205">
        <f t="shared" si="10"/>
        <v>8463</v>
      </c>
      <c r="L99" s="344">
        <f t="shared" si="11"/>
        <v>112016</v>
      </c>
      <c r="M99" s="373">
        <f>SUBTOTAL(9,L99:L121)</f>
        <v>998321</v>
      </c>
      <c r="N99" s="236"/>
      <c r="O99" s="190"/>
      <c r="P99" s="180"/>
    </row>
    <row r="100" spans="1:16" ht="13.8" x14ac:dyDescent="0.3">
      <c r="A100" s="256" t="s">
        <v>107</v>
      </c>
      <c r="B100" s="242" t="s">
        <v>201</v>
      </c>
      <c r="C100" s="153">
        <v>803</v>
      </c>
      <c r="D100" s="154" t="s">
        <v>109</v>
      </c>
      <c r="E100" s="269">
        <v>2947</v>
      </c>
      <c r="F100" s="284">
        <v>875</v>
      </c>
      <c r="G100" s="160">
        <f t="shared" si="13"/>
        <v>3822</v>
      </c>
      <c r="H100" s="317">
        <v>2</v>
      </c>
      <c r="I100" s="159">
        <f t="shared" si="9"/>
        <v>30468</v>
      </c>
      <c r="J100" s="159">
        <f t="shared" si="12"/>
        <v>10953</v>
      </c>
      <c r="K100" s="159">
        <f t="shared" si="10"/>
        <v>1911</v>
      </c>
      <c r="L100" s="345">
        <f t="shared" si="11"/>
        <v>43332</v>
      </c>
      <c r="M100" s="373"/>
      <c r="N100" s="236"/>
      <c r="O100" s="190"/>
      <c r="P100" s="180"/>
    </row>
    <row r="101" spans="1:16" ht="13.8" x14ac:dyDescent="0.3">
      <c r="A101" s="256" t="s">
        <v>107</v>
      </c>
      <c r="B101" s="242" t="s">
        <v>201</v>
      </c>
      <c r="C101" s="153">
        <v>804</v>
      </c>
      <c r="D101" s="154" t="s">
        <v>110</v>
      </c>
      <c r="E101" s="269">
        <v>3503</v>
      </c>
      <c r="F101" s="284">
        <v>1277</v>
      </c>
      <c r="G101" s="160">
        <f t="shared" si="13"/>
        <v>4780</v>
      </c>
      <c r="H101" s="317">
        <v>2</v>
      </c>
      <c r="I101" s="159">
        <f t="shared" ref="I101:I132" si="14">ROUND(H101*1269.5*12,0)</f>
        <v>30468</v>
      </c>
      <c r="J101" s="159">
        <f t="shared" si="12"/>
        <v>10953</v>
      </c>
      <c r="K101" s="159">
        <f t="shared" ref="K101:K132" si="15">ROUND(G101*0.5,0)</f>
        <v>2390</v>
      </c>
      <c r="L101" s="345">
        <f t="shared" ref="L101:L132" si="16">SUM(I101:K101)</f>
        <v>43811</v>
      </c>
      <c r="M101" s="373"/>
      <c r="N101" s="236"/>
      <c r="O101" s="190"/>
      <c r="P101" s="180"/>
    </row>
    <row r="102" spans="1:16" ht="13.8" x14ac:dyDescent="0.3">
      <c r="A102" s="256" t="s">
        <v>107</v>
      </c>
      <c r="B102" s="242" t="s">
        <v>201</v>
      </c>
      <c r="C102" s="153">
        <v>806</v>
      </c>
      <c r="D102" s="154" t="s">
        <v>111</v>
      </c>
      <c r="E102" s="269">
        <v>3159</v>
      </c>
      <c r="F102" s="284">
        <v>834</v>
      </c>
      <c r="G102" s="160">
        <f t="shared" si="13"/>
        <v>3993</v>
      </c>
      <c r="H102" s="317">
        <v>2</v>
      </c>
      <c r="I102" s="159">
        <f t="shared" si="14"/>
        <v>30468</v>
      </c>
      <c r="J102" s="159">
        <f t="shared" si="12"/>
        <v>10953</v>
      </c>
      <c r="K102" s="159">
        <f t="shared" si="15"/>
        <v>1997</v>
      </c>
      <c r="L102" s="345">
        <f t="shared" si="16"/>
        <v>43418</v>
      </c>
      <c r="M102" s="373"/>
      <c r="N102" s="236"/>
      <c r="O102" s="190"/>
      <c r="P102" s="180"/>
    </row>
    <row r="103" spans="1:16" ht="13.8" x14ac:dyDescent="0.3">
      <c r="A103" s="256" t="s">
        <v>107</v>
      </c>
      <c r="B103" s="242" t="s">
        <v>201</v>
      </c>
      <c r="C103" s="153">
        <v>807</v>
      </c>
      <c r="D103" s="154" t="s">
        <v>112</v>
      </c>
      <c r="E103" s="269">
        <v>2269</v>
      </c>
      <c r="F103" s="284">
        <v>617</v>
      </c>
      <c r="G103" s="160">
        <f t="shared" si="13"/>
        <v>2886</v>
      </c>
      <c r="H103" s="317">
        <v>2</v>
      </c>
      <c r="I103" s="159">
        <f t="shared" si="14"/>
        <v>30468</v>
      </c>
      <c r="J103" s="159">
        <f t="shared" si="12"/>
        <v>10953</v>
      </c>
      <c r="K103" s="159">
        <f t="shared" si="15"/>
        <v>1443</v>
      </c>
      <c r="L103" s="345">
        <f t="shared" si="16"/>
        <v>42864</v>
      </c>
      <c r="M103" s="373"/>
      <c r="N103" s="236"/>
      <c r="O103" s="190"/>
      <c r="P103" s="180"/>
    </row>
    <row r="104" spans="1:16" ht="13.8" x14ac:dyDescent="0.3">
      <c r="A104" s="256" t="s">
        <v>107</v>
      </c>
      <c r="B104" s="242" t="s">
        <v>201</v>
      </c>
      <c r="C104" s="153">
        <v>808</v>
      </c>
      <c r="D104" s="154" t="s">
        <v>113</v>
      </c>
      <c r="E104" s="269">
        <v>1884</v>
      </c>
      <c r="F104" s="284">
        <v>766</v>
      </c>
      <c r="G104" s="160">
        <f t="shared" si="13"/>
        <v>2650</v>
      </c>
      <c r="H104" s="317">
        <v>2</v>
      </c>
      <c r="I104" s="159">
        <f t="shared" si="14"/>
        <v>30468</v>
      </c>
      <c r="J104" s="159">
        <f t="shared" si="12"/>
        <v>10953</v>
      </c>
      <c r="K104" s="159">
        <f t="shared" si="15"/>
        <v>1325</v>
      </c>
      <c r="L104" s="345">
        <f t="shared" si="16"/>
        <v>42746</v>
      </c>
      <c r="M104" s="373"/>
      <c r="N104" s="236"/>
      <c r="O104" s="190"/>
      <c r="P104" s="180"/>
    </row>
    <row r="105" spans="1:16" ht="13.8" x14ac:dyDescent="0.3">
      <c r="A105" s="256" t="s">
        <v>107</v>
      </c>
      <c r="B105" s="242" t="s">
        <v>201</v>
      </c>
      <c r="C105" s="153">
        <v>811</v>
      </c>
      <c r="D105" s="154" t="s">
        <v>114</v>
      </c>
      <c r="E105" s="269">
        <v>5961</v>
      </c>
      <c r="F105" s="284">
        <v>1826</v>
      </c>
      <c r="G105" s="160">
        <f t="shared" si="13"/>
        <v>7787</v>
      </c>
      <c r="H105" s="317">
        <v>4</v>
      </c>
      <c r="I105" s="159">
        <f t="shared" si="14"/>
        <v>60936</v>
      </c>
      <c r="J105" s="159">
        <f t="shared" si="12"/>
        <v>21906</v>
      </c>
      <c r="K105" s="159">
        <f t="shared" si="15"/>
        <v>3894</v>
      </c>
      <c r="L105" s="345">
        <f t="shared" si="16"/>
        <v>86736</v>
      </c>
      <c r="M105" s="373"/>
      <c r="N105" s="236"/>
      <c r="O105" s="190"/>
      <c r="P105" s="180"/>
    </row>
    <row r="106" spans="1:16" ht="13.8" x14ac:dyDescent="0.3">
      <c r="A106" s="256" t="s">
        <v>107</v>
      </c>
      <c r="B106" s="242" t="s">
        <v>201</v>
      </c>
      <c r="C106" s="153">
        <v>812</v>
      </c>
      <c r="D106" s="154" t="s">
        <v>115</v>
      </c>
      <c r="E106" s="269">
        <v>2756</v>
      </c>
      <c r="F106" s="284">
        <v>1166</v>
      </c>
      <c r="G106" s="160">
        <f t="shared" si="13"/>
        <v>3922</v>
      </c>
      <c r="H106" s="317">
        <v>2</v>
      </c>
      <c r="I106" s="159">
        <f t="shared" si="14"/>
        <v>30468</v>
      </c>
      <c r="J106" s="159">
        <f t="shared" si="12"/>
        <v>10953</v>
      </c>
      <c r="K106" s="159">
        <f t="shared" si="15"/>
        <v>1961</v>
      </c>
      <c r="L106" s="345">
        <f t="shared" si="16"/>
        <v>43382</v>
      </c>
      <c r="M106" s="373"/>
      <c r="N106" s="236"/>
      <c r="O106" s="190"/>
      <c r="P106" s="180"/>
    </row>
    <row r="107" spans="1:16" ht="13.8" x14ac:dyDescent="0.3">
      <c r="A107" s="256" t="s">
        <v>107</v>
      </c>
      <c r="B107" s="242" t="s">
        <v>201</v>
      </c>
      <c r="C107" s="153">
        <v>813</v>
      </c>
      <c r="D107" s="154" t="s">
        <v>116</v>
      </c>
      <c r="E107" s="269">
        <v>3335</v>
      </c>
      <c r="F107" s="284">
        <v>857</v>
      </c>
      <c r="G107" s="160">
        <f t="shared" si="13"/>
        <v>4192</v>
      </c>
      <c r="H107" s="317">
        <v>2</v>
      </c>
      <c r="I107" s="159">
        <f t="shared" si="14"/>
        <v>30468</v>
      </c>
      <c r="J107" s="159">
        <f t="shared" si="12"/>
        <v>10953</v>
      </c>
      <c r="K107" s="159">
        <f t="shared" si="15"/>
        <v>2096</v>
      </c>
      <c r="L107" s="345">
        <f t="shared" si="16"/>
        <v>43517</v>
      </c>
      <c r="M107" s="373"/>
      <c r="N107" s="236"/>
      <c r="O107" s="190"/>
      <c r="P107" s="180"/>
    </row>
    <row r="108" spans="1:16" ht="13.8" x14ac:dyDescent="0.3">
      <c r="A108" s="256" t="s">
        <v>107</v>
      </c>
      <c r="B108" s="242" t="s">
        <v>201</v>
      </c>
      <c r="C108" s="153">
        <v>814</v>
      </c>
      <c r="D108" s="154" t="s">
        <v>117</v>
      </c>
      <c r="E108" s="269">
        <v>1203</v>
      </c>
      <c r="F108" s="284">
        <v>534</v>
      </c>
      <c r="G108" s="160">
        <f t="shared" si="13"/>
        <v>1737</v>
      </c>
      <c r="H108" s="317">
        <v>1</v>
      </c>
      <c r="I108" s="159">
        <f t="shared" si="14"/>
        <v>15234</v>
      </c>
      <c r="J108" s="159">
        <f t="shared" si="12"/>
        <v>5477</v>
      </c>
      <c r="K108" s="159">
        <f t="shared" si="15"/>
        <v>869</v>
      </c>
      <c r="L108" s="345">
        <f t="shared" si="16"/>
        <v>21580</v>
      </c>
      <c r="M108" s="373"/>
      <c r="N108" s="236"/>
      <c r="O108" s="190"/>
      <c r="P108" s="180"/>
    </row>
    <row r="109" spans="1:16" ht="13.8" x14ac:dyDescent="0.3">
      <c r="A109" s="256" t="s">
        <v>107</v>
      </c>
      <c r="B109" s="242" t="s">
        <v>201</v>
      </c>
      <c r="C109" s="153">
        <v>816</v>
      </c>
      <c r="D109" s="154" t="s">
        <v>118</v>
      </c>
      <c r="E109" s="269">
        <v>1150</v>
      </c>
      <c r="F109" s="284">
        <v>447</v>
      </c>
      <c r="G109" s="160">
        <f t="shared" si="13"/>
        <v>1597</v>
      </c>
      <c r="H109" s="317">
        <v>1</v>
      </c>
      <c r="I109" s="159">
        <f t="shared" si="14"/>
        <v>15234</v>
      </c>
      <c r="J109" s="159">
        <f t="shared" si="12"/>
        <v>5477</v>
      </c>
      <c r="K109" s="159">
        <f t="shared" si="15"/>
        <v>799</v>
      </c>
      <c r="L109" s="345">
        <f t="shared" si="16"/>
        <v>21510</v>
      </c>
      <c r="M109" s="373"/>
      <c r="N109" s="236"/>
      <c r="O109" s="190"/>
      <c r="P109" s="180"/>
    </row>
    <row r="110" spans="1:16" ht="13.8" x14ac:dyDescent="0.3">
      <c r="A110" s="256" t="s">
        <v>107</v>
      </c>
      <c r="B110" s="242" t="s">
        <v>201</v>
      </c>
      <c r="C110" s="153">
        <v>819</v>
      </c>
      <c r="D110" s="154" t="s">
        <v>119</v>
      </c>
      <c r="E110" s="269">
        <v>1899</v>
      </c>
      <c r="F110" s="284">
        <v>607</v>
      </c>
      <c r="G110" s="160">
        <f t="shared" si="13"/>
        <v>2506</v>
      </c>
      <c r="H110" s="322">
        <v>2</v>
      </c>
      <c r="I110" s="159">
        <f t="shared" si="14"/>
        <v>30468</v>
      </c>
      <c r="J110" s="159">
        <f t="shared" si="12"/>
        <v>10953</v>
      </c>
      <c r="K110" s="159">
        <f t="shared" si="15"/>
        <v>1253</v>
      </c>
      <c r="L110" s="345">
        <f t="shared" si="16"/>
        <v>42674</v>
      </c>
      <c r="M110" s="373"/>
      <c r="N110" s="236"/>
      <c r="O110" s="190"/>
      <c r="P110" s="180"/>
    </row>
    <row r="111" spans="1:16" ht="13.8" x14ac:dyDescent="0.3">
      <c r="A111" s="256" t="s">
        <v>107</v>
      </c>
      <c r="B111" s="242" t="s">
        <v>201</v>
      </c>
      <c r="C111" s="153">
        <v>820</v>
      </c>
      <c r="D111" s="154" t="s">
        <v>120</v>
      </c>
      <c r="E111" s="269">
        <v>1493</v>
      </c>
      <c r="F111" s="284">
        <v>516</v>
      </c>
      <c r="G111" s="160">
        <f t="shared" si="13"/>
        <v>2009</v>
      </c>
      <c r="H111" s="317">
        <v>1</v>
      </c>
      <c r="I111" s="159">
        <f t="shared" si="14"/>
        <v>15234</v>
      </c>
      <c r="J111" s="159">
        <f t="shared" si="12"/>
        <v>5477</v>
      </c>
      <c r="K111" s="159">
        <f t="shared" si="15"/>
        <v>1005</v>
      </c>
      <c r="L111" s="345">
        <f t="shared" si="16"/>
        <v>21716</v>
      </c>
      <c r="M111" s="373"/>
      <c r="N111" s="236"/>
      <c r="O111" s="190"/>
      <c r="P111" s="180"/>
    </row>
    <row r="112" spans="1:16" ht="13.8" x14ac:dyDescent="0.3">
      <c r="A112" s="256" t="s">
        <v>107</v>
      </c>
      <c r="B112" s="242" t="s">
        <v>201</v>
      </c>
      <c r="C112" s="153">
        <v>821</v>
      </c>
      <c r="D112" s="154" t="s">
        <v>121</v>
      </c>
      <c r="E112" s="269">
        <v>3341</v>
      </c>
      <c r="F112" s="284">
        <v>805</v>
      </c>
      <c r="G112" s="160">
        <f t="shared" si="13"/>
        <v>4146</v>
      </c>
      <c r="H112" s="317">
        <v>2</v>
      </c>
      <c r="I112" s="159">
        <f t="shared" si="14"/>
        <v>30468</v>
      </c>
      <c r="J112" s="159">
        <f t="shared" si="12"/>
        <v>10953</v>
      </c>
      <c r="K112" s="159">
        <f t="shared" si="15"/>
        <v>2073</v>
      </c>
      <c r="L112" s="345">
        <f t="shared" si="16"/>
        <v>43494</v>
      </c>
      <c r="M112" s="373"/>
      <c r="N112" s="236"/>
      <c r="O112" s="190"/>
      <c r="P112" s="181"/>
    </row>
    <row r="113" spans="1:16" ht="13.8" x14ac:dyDescent="0.3">
      <c r="A113" s="256" t="s">
        <v>107</v>
      </c>
      <c r="B113" s="242" t="s">
        <v>201</v>
      </c>
      <c r="C113" s="153">
        <v>822</v>
      </c>
      <c r="D113" s="154" t="s">
        <v>122</v>
      </c>
      <c r="E113" s="269">
        <v>1359</v>
      </c>
      <c r="F113" s="284">
        <v>536</v>
      </c>
      <c r="G113" s="160">
        <f t="shared" si="13"/>
        <v>1895</v>
      </c>
      <c r="H113" s="317">
        <v>1</v>
      </c>
      <c r="I113" s="159">
        <f t="shared" si="14"/>
        <v>15234</v>
      </c>
      <c r="J113" s="159">
        <f t="shared" si="12"/>
        <v>5477</v>
      </c>
      <c r="K113" s="159">
        <f t="shared" si="15"/>
        <v>948</v>
      </c>
      <c r="L113" s="345">
        <f t="shared" si="16"/>
        <v>21659</v>
      </c>
      <c r="M113" s="373"/>
      <c r="N113" s="236"/>
      <c r="O113" s="190"/>
      <c r="P113" s="180"/>
    </row>
    <row r="114" spans="1:16" ht="13.8" x14ac:dyDescent="0.3">
      <c r="A114" s="256" t="s">
        <v>107</v>
      </c>
      <c r="B114" s="242" t="s">
        <v>201</v>
      </c>
      <c r="C114" s="153">
        <v>823</v>
      </c>
      <c r="D114" s="154" t="s">
        <v>123</v>
      </c>
      <c r="E114" s="269">
        <v>3265</v>
      </c>
      <c r="F114" s="284">
        <v>618</v>
      </c>
      <c r="G114" s="160">
        <f t="shared" si="13"/>
        <v>3883</v>
      </c>
      <c r="H114" s="317">
        <v>2</v>
      </c>
      <c r="I114" s="159">
        <f t="shared" si="14"/>
        <v>30468</v>
      </c>
      <c r="J114" s="159">
        <f t="shared" si="12"/>
        <v>10953</v>
      </c>
      <c r="K114" s="159">
        <f t="shared" si="15"/>
        <v>1942</v>
      </c>
      <c r="L114" s="345">
        <f t="shared" si="16"/>
        <v>43363</v>
      </c>
      <c r="M114" s="373"/>
      <c r="N114" s="236"/>
      <c r="O114" s="190"/>
      <c r="P114" s="180"/>
    </row>
    <row r="115" spans="1:16" ht="13.8" x14ac:dyDescent="0.3">
      <c r="A115" s="256" t="s">
        <v>107</v>
      </c>
      <c r="B115" s="242" t="s">
        <v>201</v>
      </c>
      <c r="C115" s="153">
        <v>824</v>
      </c>
      <c r="D115" s="154" t="s">
        <v>124</v>
      </c>
      <c r="E115" s="269">
        <v>2401</v>
      </c>
      <c r="F115" s="284">
        <v>855</v>
      </c>
      <c r="G115" s="160">
        <f t="shared" si="13"/>
        <v>3256</v>
      </c>
      <c r="H115" s="317">
        <v>2</v>
      </c>
      <c r="I115" s="159">
        <f t="shared" si="14"/>
        <v>30468</v>
      </c>
      <c r="J115" s="159">
        <f t="shared" si="12"/>
        <v>10953</v>
      </c>
      <c r="K115" s="159">
        <f t="shared" si="15"/>
        <v>1628</v>
      </c>
      <c r="L115" s="345">
        <f t="shared" si="16"/>
        <v>43049</v>
      </c>
      <c r="M115" s="373"/>
      <c r="N115" s="236"/>
      <c r="O115" s="190"/>
      <c r="P115" s="180"/>
    </row>
    <row r="116" spans="1:16" ht="13.8" x14ac:dyDescent="0.3">
      <c r="A116" s="256" t="s">
        <v>107</v>
      </c>
      <c r="B116" s="242" t="s">
        <v>201</v>
      </c>
      <c r="C116" s="153">
        <v>825</v>
      </c>
      <c r="D116" s="154" t="s">
        <v>125</v>
      </c>
      <c r="E116" s="269">
        <v>2403</v>
      </c>
      <c r="F116" s="284">
        <v>764</v>
      </c>
      <c r="G116" s="160">
        <f t="shared" si="13"/>
        <v>3167</v>
      </c>
      <c r="H116" s="317">
        <v>2</v>
      </c>
      <c r="I116" s="159">
        <f t="shared" si="14"/>
        <v>30468</v>
      </c>
      <c r="J116" s="159">
        <f t="shared" si="12"/>
        <v>10953</v>
      </c>
      <c r="K116" s="159">
        <f t="shared" si="15"/>
        <v>1584</v>
      </c>
      <c r="L116" s="345">
        <f t="shared" si="16"/>
        <v>43005</v>
      </c>
      <c r="M116" s="373"/>
      <c r="N116" s="236"/>
      <c r="O116" s="190"/>
      <c r="P116" s="180"/>
    </row>
    <row r="117" spans="1:16" ht="13.8" x14ac:dyDescent="0.3">
      <c r="A117" s="256" t="s">
        <v>107</v>
      </c>
      <c r="B117" s="242" t="s">
        <v>201</v>
      </c>
      <c r="C117" s="153">
        <v>826</v>
      </c>
      <c r="D117" s="154" t="s">
        <v>126</v>
      </c>
      <c r="E117" s="269">
        <v>2912</v>
      </c>
      <c r="F117" s="284">
        <v>731</v>
      </c>
      <c r="G117" s="160">
        <f t="shared" si="13"/>
        <v>3643</v>
      </c>
      <c r="H117" s="317">
        <v>2</v>
      </c>
      <c r="I117" s="159">
        <f t="shared" si="14"/>
        <v>30468</v>
      </c>
      <c r="J117" s="159">
        <f t="shared" si="12"/>
        <v>10953</v>
      </c>
      <c r="K117" s="159">
        <f t="shared" si="15"/>
        <v>1822</v>
      </c>
      <c r="L117" s="345">
        <f t="shared" si="16"/>
        <v>43243</v>
      </c>
      <c r="M117" s="373"/>
      <c r="N117" s="236"/>
      <c r="O117" s="190"/>
      <c r="P117" s="180"/>
    </row>
    <row r="118" spans="1:16" ht="13.8" x14ac:dyDescent="0.3">
      <c r="A118" s="256" t="s">
        <v>107</v>
      </c>
      <c r="B118" s="242" t="s">
        <v>201</v>
      </c>
      <c r="C118" s="153">
        <v>827</v>
      </c>
      <c r="D118" s="154" t="s">
        <v>192</v>
      </c>
      <c r="E118" s="269">
        <v>2343</v>
      </c>
      <c r="F118" s="284">
        <v>678</v>
      </c>
      <c r="G118" s="160">
        <f t="shared" si="13"/>
        <v>3021</v>
      </c>
      <c r="H118" s="317">
        <v>2</v>
      </c>
      <c r="I118" s="159">
        <f t="shared" si="14"/>
        <v>30468</v>
      </c>
      <c r="J118" s="159">
        <f t="shared" si="12"/>
        <v>10953</v>
      </c>
      <c r="K118" s="159">
        <f t="shared" si="15"/>
        <v>1511</v>
      </c>
      <c r="L118" s="345">
        <f t="shared" si="16"/>
        <v>42932</v>
      </c>
      <c r="M118" s="373"/>
      <c r="N118" s="236"/>
      <c r="O118" s="190"/>
      <c r="P118" s="180"/>
    </row>
    <row r="119" spans="1:16" ht="13.8" x14ac:dyDescent="0.3">
      <c r="A119" s="256" t="s">
        <v>107</v>
      </c>
      <c r="B119" s="242" t="s">
        <v>201</v>
      </c>
      <c r="C119" s="153">
        <v>828</v>
      </c>
      <c r="D119" s="154" t="s">
        <v>127</v>
      </c>
      <c r="E119" s="269">
        <v>1053</v>
      </c>
      <c r="F119" s="284">
        <v>397</v>
      </c>
      <c r="G119" s="160">
        <f t="shared" si="13"/>
        <v>1450</v>
      </c>
      <c r="H119" s="317">
        <v>1</v>
      </c>
      <c r="I119" s="159">
        <f t="shared" si="14"/>
        <v>15234</v>
      </c>
      <c r="J119" s="159">
        <f t="shared" si="12"/>
        <v>5477</v>
      </c>
      <c r="K119" s="159">
        <f t="shared" si="15"/>
        <v>725</v>
      </c>
      <c r="L119" s="345">
        <f t="shared" si="16"/>
        <v>21436</v>
      </c>
      <c r="M119" s="373"/>
      <c r="N119" s="236"/>
      <c r="O119" s="190"/>
      <c r="P119" s="180"/>
    </row>
    <row r="120" spans="1:16" ht="13.8" x14ac:dyDescent="0.3">
      <c r="A120" s="256" t="s">
        <v>107</v>
      </c>
      <c r="B120" s="242" t="s">
        <v>201</v>
      </c>
      <c r="C120" s="153">
        <v>829</v>
      </c>
      <c r="D120" s="154" t="s">
        <v>128</v>
      </c>
      <c r="E120" s="269">
        <v>5333</v>
      </c>
      <c r="F120" s="284">
        <v>1637</v>
      </c>
      <c r="G120" s="160">
        <f t="shared" si="13"/>
        <v>6970</v>
      </c>
      <c r="H120" s="317">
        <v>3</v>
      </c>
      <c r="I120" s="159">
        <f t="shared" si="14"/>
        <v>45702</v>
      </c>
      <c r="J120" s="159">
        <f t="shared" si="12"/>
        <v>16430</v>
      </c>
      <c r="K120" s="159">
        <f t="shared" si="15"/>
        <v>3485</v>
      </c>
      <c r="L120" s="345">
        <f t="shared" si="16"/>
        <v>65617</v>
      </c>
      <c r="M120" s="373"/>
      <c r="N120" s="236"/>
      <c r="O120" s="190"/>
      <c r="P120" s="180"/>
    </row>
    <row r="121" spans="1:16" ht="14.4" thickBot="1" x14ac:dyDescent="0.35">
      <c r="A121" s="331" t="s">
        <v>107</v>
      </c>
      <c r="B121" s="332" t="s">
        <v>201</v>
      </c>
      <c r="C121" s="268">
        <v>831</v>
      </c>
      <c r="D121" s="315" t="s">
        <v>247</v>
      </c>
      <c r="E121" s="270">
        <v>568</v>
      </c>
      <c r="F121" s="333">
        <v>452</v>
      </c>
      <c r="G121" s="334">
        <f t="shared" si="13"/>
        <v>1020</v>
      </c>
      <c r="H121" s="335">
        <v>1</v>
      </c>
      <c r="I121" s="336">
        <f t="shared" si="14"/>
        <v>15234</v>
      </c>
      <c r="J121" s="336">
        <f t="shared" si="12"/>
        <v>5477</v>
      </c>
      <c r="K121" s="336">
        <f t="shared" si="15"/>
        <v>510</v>
      </c>
      <c r="L121" s="349">
        <f t="shared" si="16"/>
        <v>21221</v>
      </c>
      <c r="M121" s="373"/>
      <c r="N121" s="236"/>
      <c r="O121" s="190"/>
      <c r="P121" s="180"/>
    </row>
    <row r="122" spans="1:16" ht="13.8" x14ac:dyDescent="0.3">
      <c r="A122" s="255" t="s">
        <v>91</v>
      </c>
      <c r="B122" s="241" t="s">
        <v>201</v>
      </c>
      <c r="C122" s="207">
        <v>701</v>
      </c>
      <c r="D122" s="208" t="s">
        <v>193</v>
      </c>
      <c r="E122" s="197">
        <v>3051</v>
      </c>
      <c r="F122" s="283">
        <v>739</v>
      </c>
      <c r="G122" s="210">
        <f t="shared" si="13"/>
        <v>3790</v>
      </c>
      <c r="H122" s="316">
        <v>2</v>
      </c>
      <c r="I122" s="209">
        <f t="shared" si="14"/>
        <v>30468</v>
      </c>
      <c r="J122" s="209">
        <f t="shared" si="12"/>
        <v>10953</v>
      </c>
      <c r="K122" s="209">
        <f t="shared" si="15"/>
        <v>1895</v>
      </c>
      <c r="L122" s="347">
        <f t="shared" si="16"/>
        <v>43316</v>
      </c>
      <c r="M122" s="374">
        <f>SUBTOTAL(9,L122:L140)</f>
        <v>804672</v>
      </c>
      <c r="N122" s="236"/>
      <c r="O122" s="190"/>
      <c r="P122" s="180"/>
    </row>
    <row r="123" spans="1:16" ht="13.8" x14ac:dyDescent="0.3">
      <c r="A123" s="256" t="s">
        <v>91</v>
      </c>
      <c r="B123" s="242" t="s">
        <v>201</v>
      </c>
      <c r="C123" s="153">
        <v>702</v>
      </c>
      <c r="D123" s="154" t="s">
        <v>248</v>
      </c>
      <c r="E123" s="269">
        <v>3075</v>
      </c>
      <c r="F123" s="284">
        <v>984</v>
      </c>
      <c r="G123" s="160">
        <f t="shared" si="13"/>
        <v>4059</v>
      </c>
      <c r="H123" s="317">
        <v>2</v>
      </c>
      <c r="I123" s="159">
        <f t="shared" si="14"/>
        <v>30468</v>
      </c>
      <c r="J123" s="159">
        <f t="shared" si="12"/>
        <v>10953</v>
      </c>
      <c r="K123" s="159">
        <f t="shared" si="15"/>
        <v>2030</v>
      </c>
      <c r="L123" s="345">
        <f t="shared" si="16"/>
        <v>43451</v>
      </c>
      <c r="M123" s="373"/>
      <c r="N123" s="236"/>
      <c r="O123" s="190"/>
      <c r="P123" s="180"/>
    </row>
    <row r="124" spans="1:16" ht="13.8" x14ac:dyDescent="0.3">
      <c r="A124" s="256" t="s">
        <v>91</v>
      </c>
      <c r="B124" s="242" t="s">
        <v>201</v>
      </c>
      <c r="C124" s="153">
        <v>703</v>
      </c>
      <c r="D124" s="154" t="s">
        <v>92</v>
      </c>
      <c r="E124" s="269">
        <v>2447</v>
      </c>
      <c r="F124" s="284">
        <v>734</v>
      </c>
      <c r="G124" s="160">
        <f t="shared" si="13"/>
        <v>3181</v>
      </c>
      <c r="H124" s="317">
        <v>2</v>
      </c>
      <c r="I124" s="159">
        <f t="shared" si="14"/>
        <v>30468</v>
      </c>
      <c r="J124" s="159">
        <f t="shared" si="12"/>
        <v>10953</v>
      </c>
      <c r="K124" s="159">
        <f t="shared" si="15"/>
        <v>1591</v>
      </c>
      <c r="L124" s="345">
        <f t="shared" si="16"/>
        <v>43012</v>
      </c>
      <c r="M124" s="373"/>
      <c r="N124" s="236"/>
      <c r="O124" s="190"/>
      <c r="P124" s="180"/>
    </row>
    <row r="125" spans="1:16" ht="12" customHeight="1" x14ac:dyDescent="0.3">
      <c r="A125" s="256" t="s">
        <v>91</v>
      </c>
      <c r="B125" s="242" t="s">
        <v>201</v>
      </c>
      <c r="C125" s="153">
        <v>704</v>
      </c>
      <c r="D125" s="154" t="s">
        <v>93</v>
      </c>
      <c r="E125" s="269">
        <v>2664</v>
      </c>
      <c r="F125" s="284">
        <v>746</v>
      </c>
      <c r="G125" s="160">
        <f t="shared" si="13"/>
        <v>3410</v>
      </c>
      <c r="H125" s="317">
        <v>2</v>
      </c>
      <c r="I125" s="159">
        <f t="shared" si="14"/>
        <v>30468</v>
      </c>
      <c r="J125" s="159">
        <f t="shared" si="12"/>
        <v>10953</v>
      </c>
      <c r="K125" s="159">
        <f t="shared" si="15"/>
        <v>1705</v>
      </c>
      <c r="L125" s="345">
        <f t="shared" si="16"/>
        <v>43126</v>
      </c>
      <c r="M125" s="373"/>
      <c r="N125" s="236"/>
      <c r="O125" s="190"/>
      <c r="P125" s="180"/>
    </row>
    <row r="126" spans="1:16" ht="13.8" x14ac:dyDescent="0.3">
      <c r="A126" s="256" t="s">
        <v>91</v>
      </c>
      <c r="B126" s="242" t="s">
        <v>201</v>
      </c>
      <c r="C126" s="153">
        <v>705</v>
      </c>
      <c r="D126" s="154" t="s">
        <v>94</v>
      </c>
      <c r="E126" s="269">
        <v>4155</v>
      </c>
      <c r="F126" s="284">
        <v>919</v>
      </c>
      <c r="G126" s="160">
        <f t="shared" si="13"/>
        <v>5074</v>
      </c>
      <c r="H126" s="317">
        <v>3</v>
      </c>
      <c r="I126" s="159">
        <f t="shared" si="14"/>
        <v>45702</v>
      </c>
      <c r="J126" s="159">
        <f t="shared" si="12"/>
        <v>16430</v>
      </c>
      <c r="K126" s="159">
        <f t="shared" si="15"/>
        <v>2537</v>
      </c>
      <c r="L126" s="345">
        <f t="shared" si="16"/>
        <v>64669</v>
      </c>
      <c r="M126" s="373"/>
      <c r="N126" s="236"/>
      <c r="O126" s="190"/>
      <c r="P126" s="180"/>
    </row>
    <row r="127" spans="1:16" ht="13.8" x14ac:dyDescent="0.3">
      <c r="A127" s="256" t="s">
        <v>91</v>
      </c>
      <c r="B127" s="242" t="s">
        <v>201</v>
      </c>
      <c r="C127" s="153">
        <v>707</v>
      </c>
      <c r="D127" s="154" t="s">
        <v>95</v>
      </c>
      <c r="E127" s="269">
        <v>0</v>
      </c>
      <c r="F127" s="284">
        <v>0</v>
      </c>
      <c r="G127" s="160">
        <f t="shared" si="13"/>
        <v>0</v>
      </c>
      <c r="H127" s="317">
        <v>0</v>
      </c>
      <c r="I127" s="159">
        <f t="shared" si="14"/>
        <v>0</v>
      </c>
      <c r="J127" s="159">
        <f t="shared" si="12"/>
        <v>0</v>
      </c>
      <c r="K127" s="159">
        <f t="shared" si="15"/>
        <v>0</v>
      </c>
      <c r="L127" s="345">
        <f t="shared" si="16"/>
        <v>0</v>
      </c>
      <c r="M127" s="373"/>
      <c r="N127" s="236"/>
      <c r="O127" s="190"/>
      <c r="P127" s="180"/>
    </row>
    <row r="128" spans="1:16" ht="13.8" x14ac:dyDescent="0.3">
      <c r="A128" s="256" t="s">
        <v>91</v>
      </c>
      <c r="B128" s="242" t="s">
        <v>201</v>
      </c>
      <c r="C128" s="153">
        <v>708</v>
      </c>
      <c r="D128" s="154" t="s">
        <v>96</v>
      </c>
      <c r="E128" s="269">
        <v>1008</v>
      </c>
      <c r="F128" s="284">
        <v>230</v>
      </c>
      <c r="G128" s="160">
        <f t="shared" si="13"/>
        <v>1238</v>
      </c>
      <c r="H128" s="317">
        <v>1</v>
      </c>
      <c r="I128" s="159">
        <f t="shared" si="14"/>
        <v>15234</v>
      </c>
      <c r="J128" s="159">
        <f t="shared" si="12"/>
        <v>5477</v>
      </c>
      <c r="K128" s="159">
        <f t="shared" si="15"/>
        <v>619</v>
      </c>
      <c r="L128" s="345">
        <f t="shared" si="16"/>
        <v>21330</v>
      </c>
      <c r="M128" s="373"/>
      <c r="N128" s="236"/>
      <c r="O128" s="190"/>
      <c r="P128" s="180"/>
    </row>
    <row r="129" spans="1:16" ht="13.8" x14ac:dyDescent="0.3">
      <c r="A129" s="256" t="s">
        <v>91</v>
      </c>
      <c r="B129" s="242" t="s">
        <v>201</v>
      </c>
      <c r="C129" s="153">
        <v>709</v>
      </c>
      <c r="D129" s="154" t="s">
        <v>194</v>
      </c>
      <c r="E129" s="269">
        <v>2610</v>
      </c>
      <c r="F129" s="284">
        <v>919</v>
      </c>
      <c r="G129" s="160">
        <f t="shared" si="13"/>
        <v>3529</v>
      </c>
      <c r="H129" s="317">
        <v>2</v>
      </c>
      <c r="I129" s="159">
        <f t="shared" si="14"/>
        <v>30468</v>
      </c>
      <c r="J129" s="159">
        <f t="shared" si="12"/>
        <v>10953</v>
      </c>
      <c r="K129" s="159">
        <f t="shared" si="15"/>
        <v>1765</v>
      </c>
      <c r="L129" s="345">
        <f t="shared" si="16"/>
        <v>43186</v>
      </c>
      <c r="M129" s="373"/>
      <c r="N129" s="236"/>
      <c r="O129" s="190"/>
      <c r="P129" s="180"/>
    </row>
    <row r="130" spans="1:16" ht="13.8" x14ac:dyDescent="0.3">
      <c r="A130" s="256" t="s">
        <v>91</v>
      </c>
      <c r="B130" s="242" t="s">
        <v>201</v>
      </c>
      <c r="C130" s="153">
        <v>710</v>
      </c>
      <c r="D130" s="154" t="s">
        <v>97</v>
      </c>
      <c r="E130" s="269">
        <v>2856</v>
      </c>
      <c r="F130" s="284">
        <v>707</v>
      </c>
      <c r="G130" s="160">
        <f t="shared" si="13"/>
        <v>3563</v>
      </c>
      <c r="H130" s="317">
        <v>2</v>
      </c>
      <c r="I130" s="159">
        <f t="shared" si="14"/>
        <v>30468</v>
      </c>
      <c r="J130" s="159">
        <f t="shared" si="12"/>
        <v>10953</v>
      </c>
      <c r="K130" s="159">
        <f t="shared" si="15"/>
        <v>1782</v>
      </c>
      <c r="L130" s="345">
        <f t="shared" si="16"/>
        <v>43203</v>
      </c>
      <c r="M130" s="373"/>
      <c r="N130" s="236"/>
      <c r="O130" s="190"/>
      <c r="P130" s="180"/>
    </row>
    <row r="131" spans="1:16" ht="13.8" x14ac:dyDescent="0.3">
      <c r="A131" s="256" t="s">
        <v>91</v>
      </c>
      <c r="B131" s="242" t="s">
        <v>201</v>
      </c>
      <c r="C131" s="153">
        <v>711</v>
      </c>
      <c r="D131" s="154" t="s">
        <v>98</v>
      </c>
      <c r="E131" s="269">
        <v>1461</v>
      </c>
      <c r="F131" s="284">
        <v>486</v>
      </c>
      <c r="G131" s="160">
        <f t="shared" si="13"/>
        <v>1947</v>
      </c>
      <c r="H131" s="317">
        <v>1</v>
      </c>
      <c r="I131" s="159">
        <f t="shared" si="14"/>
        <v>15234</v>
      </c>
      <c r="J131" s="159">
        <f t="shared" si="12"/>
        <v>5477</v>
      </c>
      <c r="K131" s="159">
        <f t="shared" si="15"/>
        <v>974</v>
      </c>
      <c r="L131" s="345">
        <f t="shared" si="16"/>
        <v>21685</v>
      </c>
      <c r="M131" s="373"/>
      <c r="N131" s="236"/>
      <c r="O131" s="190"/>
      <c r="P131" s="180"/>
    </row>
    <row r="132" spans="1:16" ht="13.8" x14ac:dyDescent="0.3">
      <c r="A132" s="256" t="s">
        <v>91</v>
      </c>
      <c r="B132" s="242" t="s">
        <v>201</v>
      </c>
      <c r="C132" s="153">
        <v>712</v>
      </c>
      <c r="D132" s="154" t="s">
        <v>99</v>
      </c>
      <c r="E132" s="269">
        <v>1061</v>
      </c>
      <c r="F132" s="284">
        <v>235</v>
      </c>
      <c r="G132" s="160">
        <f t="shared" si="13"/>
        <v>1296</v>
      </c>
      <c r="H132" s="317">
        <v>1</v>
      </c>
      <c r="I132" s="159">
        <f t="shared" si="14"/>
        <v>15234</v>
      </c>
      <c r="J132" s="159">
        <f t="shared" si="12"/>
        <v>5477</v>
      </c>
      <c r="K132" s="159">
        <f t="shared" si="15"/>
        <v>648</v>
      </c>
      <c r="L132" s="345">
        <f t="shared" si="16"/>
        <v>21359</v>
      </c>
      <c r="M132" s="373"/>
      <c r="N132" s="236"/>
      <c r="O132" s="190"/>
      <c r="P132" s="180"/>
    </row>
    <row r="133" spans="1:16" ht="13.8" x14ac:dyDescent="0.3">
      <c r="A133" s="256" t="s">
        <v>91</v>
      </c>
      <c r="B133" s="242" t="s">
        <v>201</v>
      </c>
      <c r="C133" s="153">
        <v>713</v>
      </c>
      <c r="D133" s="154" t="s">
        <v>100</v>
      </c>
      <c r="E133" s="269">
        <v>1321</v>
      </c>
      <c r="F133" s="284">
        <v>309</v>
      </c>
      <c r="G133" s="160">
        <f t="shared" ref="G133:G140" si="17">SUBTOTAL(9,E133:F133)</f>
        <v>1630</v>
      </c>
      <c r="H133" s="317">
        <v>1</v>
      </c>
      <c r="I133" s="159">
        <f t="shared" ref="I133:I148" si="18">ROUND(H133*1269.5*12,0)</f>
        <v>15234</v>
      </c>
      <c r="J133" s="159">
        <f t="shared" si="12"/>
        <v>5477</v>
      </c>
      <c r="K133" s="159">
        <f t="shared" ref="K133:K148" si="19">ROUND(G133*0.5,0)</f>
        <v>815</v>
      </c>
      <c r="L133" s="345">
        <f t="shared" ref="L133:L148" si="20">SUM(I133:K133)</f>
        <v>21526</v>
      </c>
      <c r="M133" s="373"/>
      <c r="N133" s="236"/>
      <c r="O133" s="190"/>
      <c r="P133" s="180"/>
    </row>
    <row r="134" spans="1:16" ht="13.8" x14ac:dyDescent="0.3">
      <c r="A134" s="256" t="s">
        <v>91</v>
      </c>
      <c r="B134" s="242" t="s">
        <v>201</v>
      </c>
      <c r="C134" s="153">
        <v>714</v>
      </c>
      <c r="D134" s="154" t="s">
        <v>101</v>
      </c>
      <c r="E134" s="269">
        <v>4710</v>
      </c>
      <c r="F134" s="284">
        <v>1393</v>
      </c>
      <c r="G134" s="160">
        <f t="shared" si="17"/>
        <v>6103</v>
      </c>
      <c r="H134" s="317">
        <v>3</v>
      </c>
      <c r="I134" s="159">
        <f t="shared" si="18"/>
        <v>45702</v>
      </c>
      <c r="J134" s="159">
        <f t="shared" ref="J134:J140" si="21">ROUND(I134*0.3595,0)</f>
        <v>16430</v>
      </c>
      <c r="K134" s="159">
        <f t="shared" si="19"/>
        <v>3052</v>
      </c>
      <c r="L134" s="345">
        <f t="shared" si="20"/>
        <v>65184</v>
      </c>
      <c r="M134" s="373"/>
      <c r="N134" s="236"/>
      <c r="O134" s="190"/>
      <c r="P134" s="180"/>
    </row>
    <row r="135" spans="1:16" ht="13.8" x14ac:dyDescent="0.3">
      <c r="A135" s="256" t="s">
        <v>91</v>
      </c>
      <c r="B135" s="242" t="s">
        <v>201</v>
      </c>
      <c r="C135" s="153">
        <v>716</v>
      </c>
      <c r="D135" s="154" t="s">
        <v>102</v>
      </c>
      <c r="E135" s="269">
        <v>2706</v>
      </c>
      <c r="F135" s="284">
        <v>1148</v>
      </c>
      <c r="G135" s="160">
        <f t="shared" si="17"/>
        <v>3854</v>
      </c>
      <c r="H135" s="317">
        <v>2</v>
      </c>
      <c r="I135" s="159">
        <f t="shared" si="18"/>
        <v>30468</v>
      </c>
      <c r="J135" s="159">
        <f t="shared" si="21"/>
        <v>10953</v>
      </c>
      <c r="K135" s="159">
        <f t="shared" si="19"/>
        <v>1927</v>
      </c>
      <c r="L135" s="345">
        <f t="shared" si="20"/>
        <v>43348</v>
      </c>
      <c r="M135" s="373"/>
      <c r="N135" s="236"/>
      <c r="O135" s="190"/>
      <c r="P135" s="180"/>
    </row>
    <row r="136" spans="1:16" ht="13.8" x14ac:dyDescent="0.3">
      <c r="A136" s="256" t="s">
        <v>91</v>
      </c>
      <c r="B136" s="242" t="s">
        <v>201</v>
      </c>
      <c r="C136" s="153">
        <v>719</v>
      </c>
      <c r="D136" s="154" t="s">
        <v>103</v>
      </c>
      <c r="E136" s="269">
        <v>4486</v>
      </c>
      <c r="F136" s="284">
        <v>1159</v>
      </c>
      <c r="G136" s="160">
        <f t="shared" si="17"/>
        <v>5645</v>
      </c>
      <c r="H136" s="317">
        <v>3</v>
      </c>
      <c r="I136" s="159">
        <f t="shared" si="18"/>
        <v>45702</v>
      </c>
      <c r="J136" s="159">
        <f t="shared" si="21"/>
        <v>16430</v>
      </c>
      <c r="K136" s="159">
        <f t="shared" si="19"/>
        <v>2823</v>
      </c>
      <c r="L136" s="345">
        <f t="shared" si="20"/>
        <v>64955</v>
      </c>
      <c r="M136" s="373"/>
      <c r="N136" s="236"/>
      <c r="O136" s="190"/>
      <c r="P136" s="180"/>
    </row>
    <row r="137" spans="1:16" ht="13.8" x14ac:dyDescent="0.3">
      <c r="A137" s="256" t="s">
        <v>91</v>
      </c>
      <c r="B137" s="242" t="s">
        <v>201</v>
      </c>
      <c r="C137" s="153">
        <v>720</v>
      </c>
      <c r="D137" s="154" t="s">
        <v>104</v>
      </c>
      <c r="E137" s="269">
        <v>1819</v>
      </c>
      <c r="F137" s="284">
        <v>492</v>
      </c>
      <c r="G137" s="160">
        <f t="shared" si="17"/>
        <v>2311</v>
      </c>
      <c r="H137" s="317">
        <v>1</v>
      </c>
      <c r="I137" s="159">
        <f t="shared" si="18"/>
        <v>15234</v>
      </c>
      <c r="J137" s="159">
        <f t="shared" si="21"/>
        <v>5477</v>
      </c>
      <c r="K137" s="159">
        <f t="shared" si="19"/>
        <v>1156</v>
      </c>
      <c r="L137" s="345">
        <f t="shared" si="20"/>
        <v>21867</v>
      </c>
      <c r="M137" s="373"/>
      <c r="N137" s="236"/>
      <c r="O137" s="190"/>
      <c r="P137" s="180"/>
    </row>
    <row r="138" spans="1:16" ht="13.8" x14ac:dyDescent="0.3">
      <c r="A138" s="256" t="s">
        <v>91</v>
      </c>
      <c r="B138" s="242" t="s">
        <v>201</v>
      </c>
      <c r="C138" s="153">
        <v>721</v>
      </c>
      <c r="D138" s="154" t="s">
        <v>105</v>
      </c>
      <c r="E138" s="269">
        <v>16764</v>
      </c>
      <c r="F138" s="284">
        <v>5416</v>
      </c>
      <c r="G138" s="160">
        <f t="shared" si="17"/>
        <v>22180</v>
      </c>
      <c r="H138" s="317">
        <v>6</v>
      </c>
      <c r="I138" s="159">
        <f t="shared" si="18"/>
        <v>91404</v>
      </c>
      <c r="J138" s="159">
        <f t="shared" si="21"/>
        <v>32860</v>
      </c>
      <c r="K138" s="159">
        <f t="shared" si="19"/>
        <v>11090</v>
      </c>
      <c r="L138" s="345">
        <f t="shared" si="20"/>
        <v>135354</v>
      </c>
      <c r="M138" s="373"/>
      <c r="N138" s="236"/>
      <c r="O138" s="190"/>
      <c r="P138" s="180"/>
    </row>
    <row r="139" spans="1:16" ht="13.8" x14ac:dyDescent="0.3">
      <c r="A139" s="256" t="s">
        <v>91</v>
      </c>
      <c r="B139" s="242" t="s">
        <v>201</v>
      </c>
      <c r="C139" s="153">
        <v>722</v>
      </c>
      <c r="D139" s="149" t="s">
        <v>106</v>
      </c>
      <c r="E139" s="269">
        <v>1052</v>
      </c>
      <c r="F139" s="284">
        <v>274</v>
      </c>
      <c r="G139" s="160">
        <f t="shared" si="17"/>
        <v>1326</v>
      </c>
      <c r="H139" s="317">
        <v>1</v>
      </c>
      <c r="I139" s="159">
        <f t="shared" si="18"/>
        <v>15234</v>
      </c>
      <c r="J139" s="159">
        <f t="shared" si="21"/>
        <v>5477</v>
      </c>
      <c r="K139" s="159">
        <f t="shared" si="19"/>
        <v>663</v>
      </c>
      <c r="L139" s="345">
        <f t="shared" si="20"/>
        <v>21374</v>
      </c>
      <c r="M139" s="373"/>
      <c r="N139" s="236"/>
      <c r="O139" s="190"/>
      <c r="P139" s="180"/>
    </row>
    <row r="140" spans="1:16" ht="14.4" thickBot="1" x14ac:dyDescent="0.35">
      <c r="A140" s="257" t="s">
        <v>91</v>
      </c>
      <c r="B140" s="243" t="s">
        <v>201</v>
      </c>
      <c r="C140" s="211">
        <v>723</v>
      </c>
      <c r="D140" s="212" t="s">
        <v>195</v>
      </c>
      <c r="E140" s="271">
        <v>2167</v>
      </c>
      <c r="F140" s="285">
        <v>445</v>
      </c>
      <c r="G140" s="214">
        <f t="shared" si="17"/>
        <v>2612</v>
      </c>
      <c r="H140" s="320">
        <v>2</v>
      </c>
      <c r="I140" s="213">
        <f t="shared" si="18"/>
        <v>30468</v>
      </c>
      <c r="J140" s="213">
        <f t="shared" si="21"/>
        <v>10953</v>
      </c>
      <c r="K140" s="213">
        <f t="shared" si="19"/>
        <v>1306</v>
      </c>
      <c r="L140" s="348">
        <f t="shared" si="20"/>
        <v>42727</v>
      </c>
      <c r="M140" s="375"/>
      <c r="N140" s="236"/>
      <c r="O140" s="190"/>
      <c r="P140" s="180"/>
    </row>
    <row r="141" spans="1:16" ht="13.8" x14ac:dyDescent="0.3">
      <c r="A141" s="253" t="s">
        <v>1</v>
      </c>
      <c r="B141" s="244" t="s">
        <v>202</v>
      </c>
      <c r="C141" s="204">
        <v>130</v>
      </c>
      <c r="D141" s="240" t="s">
        <v>133</v>
      </c>
      <c r="E141" s="272">
        <v>22783</v>
      </c>
      <c r="F141" s="287">
        <v>0</v>
      </c>
      <c r="G141" s="288">
        <f>SUBTOTAL(9,E141:F141)</f>
        <v>22783</v>
      </c>
      <c r="H141" s="297">
        <v>3</v>
      </c>
      <c r="I141" s="205">
        <f t="shared" si="18"/>
        <v>45702</v>
      </c>
      <c r="J141" s="206">
        <f>ROUND(I141*0.3595,0)</f>
        <v>16430</v>
      </c>
      <c r="K141" s="206">
        <f t="shared" si="19"/>
        <v>11392</v>
      </c>
      <c r="L141" s="344">
        <f t="shared" si="20"/>
        <v>73524</v>
      </c>
      <c r="M141" s="307">
        <v>73524</v>
      </c>
      <c r="N141" s="236"/>
      <c r="O141" s="190"/>
      <c r="P141" s="182"/>
    </row>
    <row r="142" spans="1:16" ht="13.8" x14ac:dyDescent="0.3">
      <c r="A142" s="251" t="s">
        <v>145</v>
      </c>
      <c r="B142" s="242" t="s">
        <v>202</v>
      </c>
      <c r="C142" s="147">
        <v>230</v>
      </c>
      <c r="D142" s="156" t="s">
        <v>134</v>
      </c>
      <c r="E142" s="269">
        <v>16639</v>
      </c>
      <c r="F142" s="273">
        <v>0</v>
      </c>
      <c r="G142" s="289">
        <f t="shared" ref="G142:G148" si="22">SUBTOTAL(9,E142:F142)</f>
        <v>16639</v>
      </c>
      <c r="H142" s="317">
        <v>2</v>
      </c>
      <c r="I142" s="159">
        <f t="shared" si="18"/>
        <v>30468</v>
      </c>
      <c r="J142" s="161">
        <f t="shared" ref="J142:J148" si="23">ROUND(I142*0.3595,0)</f>
        <v>10953</v>
      </c>
      <c r="K142" s="161">
        <f t="shared" si="19"/>
        <v>8320</v>
      </c>
      <c r="L142" s="345">
        <f t="shared" si="20"/>
        <v>49741</v>
      </c>
      <c r="M142" s="308">
        <v>49741</v>
      </c>
      <c r="N142" s="236"/>
      <c r="O142" s="190"/>
      <c r="P142" s="182"/>
    </row>
    <row r="143" spans="1:16" ht="13.8" x14ac:dyDescent="0.3">
      <c r="A143" s="251" t="s">
        <v>146</v>
      </c>
      <c r="B143" s="242" t="s">
        <v>202</v>
      </c>
      <c r="C143" s="147">
        <v>330</v>
      </c>
      <c r="D143" s="156" t="s">
        <v>135</v>
      </c>
      <c r="E143" s="269">
        <v>16020</v>
      </c>
      <c r="F143" s="273">
        <v>0</v>
      </c>
      <c r="G143" s="289">
        <f t="shared" si="22"/>
        <v>16020</v>
      </c>
      <c r="H143" s="323">
        <v>2</v>
      </c>
      <c r="I143" s="159">
        <f t="shared" si="18"/>
        <v>30468</v>
      </c>
      <c r="J143" s="161">
        <f t="shared" si="23"/>
        <v>10953</v>
      </c>
      <c r="K143" s="161">
        <f t="shared" si="19"/>
        <v>8010</v>
      </c>
      <c r="L143" s="345">
        <f t="shared" si="20"/>
        <v>49431</v>
      </c>
      <c r="M143" s="308">
        <v>49431</v>
      </c>
      <c r="N143" s="236"/>
      <c r="O143" s="190"/>
      <c r="P143" s="182"/>
    </row>
    <row r="144" spans="1:16" ht="13.8" x14ac:dyDescent="0.3">
      <c r="A144" s="251" t="s">
        <v>35</v>
      </c>
      <c r="B144" s="242" t="s">
        <v>202</v>
      </c>
      <c r="C144" s="147">
        <v>430</v>
      </c>
      <c r="D144" s="156" t="s">
        <v>136</v>
      </c>
      <c r="E144" s="269">
        <v>19523</v>
      </c>
      <c r="F144" s="273">
        <v>0</v>
      </c>
      <c r="G144" s="289">
        <f t="shared" si="22"/>
        <v>19523</v>
      </c>
      <c r="H144" s="323">
        <v>2</v>
      </c>
      <c r="I144" s="159">
        <f t="shared" si="18"/>
        <v>30468</v>
      </c>
      <c r="J144" s="161">
        <f t="shared" si="23"/>
        <v>10953</v>
      </c>
      <c r="K144" s="161">
        <f t="shared" si="19"/>
        <v>9762</v>
      </c>
      <c r="L144" s="345">
        <f t="shared" si="20"/>
        <v>51183</v>
      </c>
      <c r="M144" s="308">
        <v>51183</v>
      </c>
      <c r="N144" s="236"/>
      <c r="O144" s="190"/>
      <c r="P144" s="182"/>
    </row>
    <row r="145" spans="1:16" ht="13.8" x14ac:dyDescent="0.3">
      <c r="A145" s="251" t="s">
        <v>52</v>
      </c>
      <c r="B145" s="242" t="s">
        <v>202</v>
      </c>
      <c r="C145" s="147">
        <v>530</v>
      </c>
      <c r="D145" s="156" t="s">
        <v>137</v>
      </c>
      <c r="E145" s="269">
        <v>21017</v>
      </c>
      <c r="F145" s="273">
        <v>0</v>
      </c>
      <c r="G145" s="289">
        <f t="shared" si="22"/>
        <v>21017</v>
      </c>
      <c r="H145" s="323">
        <v>3</v>
      </c>
      <c r="I145" s="159">
        <f t="shared" si="18"/>
        <v>45702</v>
      </c>
      <c r="J145" s="161">
        <f t="shared" si="23"/>
        <v>16430</v>
      </c>
      <c r="K145" s="161">
        <f t="shared" si="19"/>
        <v>10509</v>
      </c>
      <c r="L145" s="345">
        <f t="shared" si="20"/>
        <v>72641</v>
      </c>
      <c r="M145" s="308">
        <v>72641</v>
      </c>
      <c r="N145" s="236"/>
      <c r="O145" s="190"/>
      <c r="P145" s="182"/>
    </row>
    <row r="146" spans="1:16" ht="13.8" x14ac:dyDescent="0.3">
      <c r="A146" s="251" t="s">
        <v>76</v>
      </c>
      <c r="B146" s="242" t="s">
        <v>202</v>
      </c>
      <c r="C146" s="147">
        <v>630</v>
      </c>
      <c r="D146" s="156" t="s">
        <v>138</v>
      </c>
      <c r="E146" s="269">
        <v>16504</v>
      </c>
      <c r="F146" s="273">
        <v>0</v>
      </c>
      <c r="G146" s="289">
        <f t="shared" si="22"/>
        <v>16504</v>
      </c>
      <c r="H146" s="323">
        <v>2</v>
      </c>
      <c r="I146" s="159">
        <f t="shared" si="18"/>
        <v>30468</v>
      </c>
      <c r="J146" s="161">
        <f t="shared" si="23"/>
        <v>10953</v>
      </c>
      <c r="K146" s="161">
        <f t="shared" si="19"/>
        <v>8252</v>
      </c>
      <c r="L146" s="345">
        <f t="shared" si="20"/>
        <v>49673</v>
      </c>
      <c r="M146" s="308">
        <v>49673</v>
      </c>
      <c r="N146" s="236"/>
      <c r="O146" s="190"/>
      <c r="P146" s="182"/>
    </row>
    <row r="147" spans="1:16" ht="13.8" x14ac:dyDescent="0.3">
      <c r="A147" s="251" t="s">
        <v>107</v>
      </c>
      <c r="B147" s="242" t="s">
        <v>202</v>
      </c>
      <c r="C147" s="147">
        <v>830</v>
      </c>
      <c r="D147" s="156" t="s">
        <v>139</v>
      </c>
      <c r="E147" s="269">
        <v>22302</v>
      </c>
      <c r="F147" s="273">
        <v>0</v>
      </c>
      <c r="G147" s="289">
        <f t="shared" si="22"/>
        <v>22302</v>
      </c>
      <c r="H147" s="323">
        <v>3</v>
      </c>
      <c r="I147" s="159">
        <f t="shared" si="18"/>
        <v>45702</v>
      </c>
      <c r="J147" s="161">
        <f t="shared" si="23"/>
        <v>16430</v>
      </c>
      <c r="K147" s="161">
        <f t="shared" si="19"/>
        <v>11151</v>
      </c>
      <c r="L147" s="345">
        <f t="shared" si="20"/>
        <v>73283</v>
      </c>
      <c r="M147" s="308">
        <v>73283</v>
      </c>
      <c r="N147" s="236"/>
      <c r="O147" s="190"/>
      <c r="P147" s="182"/>
    </row>
    <row r="148" spans="1:16" ht="13.5" customHeight="1" thickBot="1" x14ac:dyDescent="0.35">
      <c r="A148" s="254" t="s">
        <v>91</v>
      </c>
      <c r="B148" s="245" t="s">
        <v>202</v>
      </c>
      <c r="C148" s="221">
        <v>730</v>
      </c>
      <c r="D148" s="238" t="s">
        <v>140</v>
      </c>
      <c r="E148" s="274">
        <v>22316</v>
      </c>
      <c r="F148" s="295">
        <v>12</v>
      </c>
      <c r="G148" s="290">
        <f t="shared" si="22"/>
        <v>22328</v>
      </c>
      <c r="H148" s="324">
        <v>3</v>
      </c>
      <c r="I148" s="203">
        <f t="shared" si="18"/>
        <v>45702</v>
      </c>
      <c r="J148" s="222">
        <f t="shared" si="23"/>
        <v>16430</v>
      </c>
      <c r="K148" s="222">
        <f t="shared" si="19"/>
        <v>11164</v>
      </c>
      <c r="L148" s="346">
        <f t="shared" si="20"/>
        <v>73296</v>
      </c>
      <c r="M148" s="309">
        <v>73296</v>
      </c>
      <c r="N148" s="236"/>
      <c r="O148" s="190"/>
      <c r="P148" s="182"/>
    </row>
    <row r="149" spans="1:16" ht="13.5" customHeight="1" x14ac:dyDescent="0.3">
      <c r="A149" s="260" t="s">
        <v>1</v>
      </c>
      <c r="B149" s="246" t="s">
        <v>203</v>
      </c>
      <c r="C149" s="224"/>
      <c r="D149" s="225" t="s">
        <v>147</v>
      </c>
      <c r="E149" s="275">
        <v>510</v>
      </c>
      <c r="F149" s="275">
        <v>0</v>
      </c>
      <c r="G149" s="291">
        <f>SUBTOTAL(9,E149:F149)</f>
        <v>510</v>
      </c>
      <c r="H149" s="275"/>
      <c r="I149" s="226"/>
      <c r="J149" s="219"/>
      <c r="K149" s="392">
        <f>ROUND(G149*11.17,0)</f>
        <v>5697</v>
      </c>
      <c r="L149" s="347">
        <v>5697</v>
      </c>
      <c r="M149" s="374">
        <f>SUBTOTAL(9,L149:L157)</f>
        <v>117577</v>
      </c>
      <c r="N149" s="236"/>
      <c r="O149" s="191"/>
    </row>
    <row r="150" spans="1:16" ht="13.5" customHeight="1" x14ac:dyDescent="0.3">
      <c r="A150" s="261" t="s">
        <v>1</v>
      </c>
      <c r="B150" s="247" t="s">
        <v>203</v>
      </c>
      <c r="C150" s="148"/>
      <c r="D150" s="157" t="s">
        <v>151</v>
      </c>
      <c r="E150" s="276">
        <v>939</v>
      </c>
      <c r="F150" s="276">
        <v>0</v>
      </c>
      <c r="G150" s="292">
        <f t="shared" ref="G150:G161" si="24">SUBTOTAL(9,E150:F150)</f>
        <v>939</v>
      </c>
      <c r="H150" s="276"/>
      <c r="I150" s="161"/>
      <c r="J150" s="149"/>
      <c r="K150" s="269">
        <f t="shared" ref="K150:K206" si="25">ROUND(G150*11.17,0)</f>
        <v>10489</v>
      </c>
      <c r="L150" s="345">
        <v>10489</v>
      </c>
      <c r="M150" s="373"/>
      <c r="N150" s="236"/>
      <c r="O150" s="191"/>
    </row>
    <row r="151" spans="1:16" ht="13.5" customHeight="1" x14ac:dyDescent="0.3">
      <c r="A151" s="261" t="s">
        <v>1</v>
      </c>
      <c r="B151" s="247" t="s">
        <v>203</v>
      </c>
      <c r="C151" s="148"/>
      <c r="D151" s="157" t="s">
        <v>148</v>
      </c>
      <c r="E151" s="276">
        <v>397</v>
      </c>
      <c r="F151" s="276">
        <v>184</v>
      </c>
      <c r="G151" s="292">
        <f t="shared" si="24"/>
        <v>581</v>
      </c>
      <c r="H151" s="276"/>
      <c r="I151" s="161"/>
      <c r="J151" s="149"/>
      <c r="K151" s="269">
        <f t="shared" si="25"/>
        <v>6490</v>
      </c>
      <c r="L151" s="345">
        <v>6490</v>
      </c>
      <c r="M151" s="373"/>
      <c r="N151" s="236"/>
      <c r="O151" s="191"/>
    </row>
    <row r="152" spans="1:16" ht="13.5" customHeight="1" x14ac:dyDescent="0.3">
      <c r="A152" s="261" t="s">
        <v>1</v>
      </c>
      <c r="B152" s="247" t="s">
        <v>203</v>
      </c>
      <c r="C152" s="148"/>
      <c r="D152" s="157" t="s">
        <v>219</v>
      </c>
      <c r="E152" s="276">
        <v>1558</v>
      </c>
      <c r="F152" s="276">
        <v>116</v>
      </c>
      <c r="G152" s="292">
        <f t="shared" si="24"/>
        <v>1674</v>
      </c>
      <c r="H152" s="276"/>
      <c r="I152" s="161"/>
      <c r="J152" s="149"/>
      <c r="K152" s="269">
        <f t="shared" si="25"/>
        <v>18699</v>
      </c>
      <c r="L152" s="345">
        <v>18699</v>
      </c>
      <c r="M152" s="373"/>
      <c r="N152" s="236"/>
      <c r="O152" s="191"/>
    </row>
    <row r="153" spans="1:16" ht="13.5" customHeight="1" x14ac:dyDescent="0.3">
      <c r="A153" s="261" t="s">
        <v>1</v>
      </c>
      <c r="B153" s="247" t="s">
        <v>203</v>
      </c>
      <c r="C153" s="148"/>
      <c r="D153" s="157" t="s">
        <v>149</v>
      </c>
      <c r="E153" s="276">
        <v>3835</v>
      </c>
      <c r="F153" s="276">
        <v>695</v>
      </c>
      <c r="G153" s="292">
        <f t="shared" si="24"/>
        <v>4530</v>
      </c>
      <c r="H153" s="276"/>
      <c r="I153" s="161"/>
      <c r="J153" s="149"/>
      <c r="K153" s="269">
        <f t="shared" si="25"/>
        <v>50600</v>
      </c>
      <c r="L153" s="345">
        <v>50600</v>
      </c>
      <c r="M153" s="373"/>
      <c r="N153" s="236"/>
      <c r="O153" s="191"/>
    </row>
    <row r="154" spans="1:16" ht="13.5" customHeight="1" x14ac:dyDescent="0.3">
      <c r="A154" s="261" t="s">
        <v>1</v>
      </c>
      <c r="B154" s="247" t="s">
        <v>203</v>
      </c>
      <c r="C154" s="148"/>
      <c r="D154" s="157" t="s">
        <v>150</v>
      </c>
      <c r="E154" s="276">
        <v>470</v>
      </c>
      <c r="F154" s="276">
        <v>143</v>
      </c>
      <c r="G154" s="292">
        <f t="shared" si="24"/>
        <v>613</v>
      </c>
      <c r="H154" s="276"/>
      <c r="I154" s="161"/>
      <c r="J154" s="149"/>
      <c r="K154" s="269">
        <f t="shared" si="25"/>
        <v>6847</v>
      </c>
      <c r="L154" s="345">
        <v>6847</v>
      </c>
      <c r="M154" s="373"/>
      <c r="N154" s="236"/>
      <c r="O154" s="191"/>
    </row>
    <row r="155" spans="1:16" ht="15" customHeight="1" x14ac:dyDescent="0.3">
      <c r="A155" s="261" t="s">
        <v>1</v>
      </c>
      <c r="B155" s="247" t="s">
        <v>203</v>
      </c>
      <c r="C155" s="148"/>
      <c r="D155" s="157" t="s">
        <v>152</v>
      </c>
      <c r="E155" s="276">
        <v>1598</v>
      </c>
      <c r="F155" s="276">
        <v>0</v>
      </c>
      <c r="G155" s="292">
        <f t="shared" si="24"/>
        <v>1598</v>
      </c>
      <c r="H155" s="276"/>
      <c r="I155" s="161"/>
      <c r="J155" s="149"/>
      <c r="K155" s="269">
        <f t="shared" si="25"/>
        <v>17850</v>
      </c>
      <c r="L155" s="345">
        <v>17850</v>
      </c>
      <c r="M155" s="373"/>
      <c r="N155" s="236"/>
      <c r="O155" s="191"/>
    </row>
    <row r="156" spans="1:16" ht="15.75" customHeight="1" x14ac:dyDescent="0.3">
      <c r="A156" s="261" t="s">
        <v>1</v>
      </c>
      <c r="B156" s="247" t="s">
        <v>203</v>
      </c>
      <c r="C156" s="148"/>
      <c r="D156" s="157" t="s">
        <v>224</v>
      </c>
      <c r="E156" s="276">
        <v>0</v>
      </c>
      <c r="F156" s="276">
        <v>40</v>
      </c>
      <c r="G156" s="292">
        <f t="shared" si="24"/>
        <v>40</v>
      </c>
      <c r="H156" s="276"/>
      <c r="I156" s="161"/>
      <c r="J156" s="149"/>
      <c r="K156" s="269">
        <f t="shared" si="25"/>
        <v>447</v>
      </c>
      <c r="L156" s="345">
        <v>447</v>
      </c>
      <c r="M156" s="373"/>
      <c r="N156" s="236"/>
      <c r="O156" s="191"/>
    </row>
    <row r="157" spans="1:16" s="163" customFormat="1" ht="15" customHeight="1" thickBot="1" x14ac:dyDescent="0.35">
      <c r="A157" s="262" t="s">
        <v>1</v>
      </c>
      <c r="B157" s="248" t="s">
        <v>203</v>
      </c>
      <c r="C157" s="227"/>
      <c r="D157" s="200" t="s">
        <v>225</v>
      </c>
      <c r="E157" s="277">
        <v>0</v>
      </c>
      <c r="F157" s="277">
        <v>41</v>
      </c>
      <c r="G157" s="293">
        <f t="shared" si="24"/>
        <v>41</v>
      </c>
      <c r="H157" s="277"/>
      <c r="I157" s="228"/>
      <c r="J157" s="239"/>
      <c r="K157" s="271">
        <f t="shared" si="25"/>
        <v>458</v>
      </c>
      <c r="L157" s="348">
        <v>458</v>
      </c>
      <c r="M157" s="375"/>
      <c r="N157" s="236"/>
      <c r="O157" s="198"/>
      <c r="P157" s="199"/>
    </row>
    <row r="158" spans="1:16" ht="13.5" customHeight="1" x14ac:dyDescent="0.3">
      <c r="A158" s="296" t="s">
        <v>145</v>
      </c>
      <c r="B158" s="393" t="s">
        <v>203</v>
      </c>
      <c r="C158" s="297"/>
      <c r="D158" s="223" t="s">
        <v>153</v>
      </c>
      <c r="E158" s="298">
        <v>242</v>
      </c>
      <c r="F158" s="298">
        <v>59</v>
      </c>
      <c r="G158" s="294">
        <f t="shared" si="24"/>
        <v>301</v>
      </c>
      <c r="H158" s="298"/>
      <c r="I158" s="206"/>
      <c r="J158" s="218"/>
      <c r="K158" s="272">
        <f t="shared" si="25"/>
        <v>3362</v>
      </c>
      <c r="L158" s="344">
        <v>3362</v>
      </c>
      <c r="M158" s="373">
        <f>SUBTOTAL(9,L158:L161)</f>
        <v>30304</v>
      </c>
      <c r="N158" s="236"/>
      <c r="O158" s="191"/>
    </row>
    <row r="159" spans="1:16" ht="13.5" customHeight="1" x14ac:dyDescent="0.3">
      <c r="A159" s="264" t="s">
        <v>145</v>
      </c>
      <c r="B159" s="299" t="s">
        <v>203</v>
      </c>
      <c r="C159" s="158"/>
      <c r="D159" s="157" t="s">
        <v>217</v>
      </c>
      <c r="E159" s="276">
        <v>112</v>
      </c>
      <c r="F159" s="276">
        <v>0</v>
      </c>
      <c r="G159" s="292">
        <f t="shared" si="24"/>
        <v>112</v>
      </c>
      <c r="H159" s="276"/>
      <c r="I159" s="161"/>
      <c r="J159" s="149"/>
      <c r="K159" s="269">
        <f t="shared" si="25"/>
        <v>1251</v>
      </c>
      <c r="L159" s="345">
        <v>1251</v>
      </c>
      <c r="M159" s="373"/>
      <c r="N159" s="236"/>
      <c r="O159" s="191"/>
    </row>
    <row r="160" spans="1:16" ht="13.5" customHeight="1" x14ac:dyDescent="0.3">
      <c r="A160" s="264" t="s">
        <v>145</v>
      </c>
      <c r="B160" s="299" t="s">
        <v>203</v>
      </c>
      <c r="C160" s="158"/>
      <c r="D160" s="157" t="s">
        <v>154</v>
      </c>
      <c r="E160" s="276">
        <v>1842</v>
      </c>
      <c r="F160" s="276">
        <v>332</v>
      </c>
      <c r="G160" s="292">
        <f t="shared" si="24"/>
        <v>2174</v>
      </c>
      <c r="H160" s="276"/>
      <c r="I160" s="161"/>
      <c r="J160" s="149"/>
      <c r="K160" s="269">
        <f t="shared" si="25"/>
        <v>24284</v>
      </c>
      <c r="L160" s="345">
        <v>24284</v>
      </c>
      <c r="M160" s="373"/>
      <c r="N160" s="236"/>
      <c r="O160" s="191"/>
    </row>
    <row r="161" spans="1:15" ht="13.5" customHeight="1" thickBot="1" x14ac:dyDescent="0.35">
      <c r="A161" s="394" t="s">
        <v>145</v>
      </c>
      <c r="B161" s="395" t="s">
        <v>203</v>
      </c>
      <c r="C161" s="396"/>
      <c r="D161" s="397" t="s">
        <v>249</v>
      </c>
      <c r="E161" s="398">
        <v>0</v>
      </c>
      <c r="F161" s="398">
        <v>126</v>
      </c>
      <c r="G161" s="399">
        <f t="shared" si="24"/>
        <v>126</v>
      </c>
      <c r="H161" s="398"/>
      <c r="I161" s="400"/>
      <c r="J161" s="401"/>
      <c r="K161" s="274">
        <f t="shared" si="25"/>
        <v>1407</v>
      </c>
      <c r="L161" s="346">
        <v>1407</v>
      </c>
      <c r="M161" s="373"/>
      <c r="N161" s="236"/>
      <c r="O161" s="191"/>
    </row>
    <row r="162" spans="1:15" ht="13.8" x14ac:dyDescent="0.3">
      <c r="A162" s="263" t="s">
        <v>146</v>
      </c>
      <c r="B162" s="246" t="s">
        <v>203</v>
      </c>
      <c r="C162" s="229"/>
      <c r="D162" s="225" t="s">
        <v>155</v>
      </c>
      <c r="E162" s="275">
        <v>523</v>
      </c>
      <c r="F162" s="275">
        <v>88</v>
      </c>
      <c r="G162" s="291">
        <f>E162+F162</f>
        <v>611</v>
      </c>
      <c r="H162" s="275"/>
      <c r="I162" s="226"/>
      <c r="J162" s="219"/>
      <c r="K162" s="197">
        <f t="shared" si="25"/>
        <v>6825</v>
      </c>
      <c r="L162" s="347">
        <v>6825</v>
      </c>
      <c r="M162" s="402">
        <f>SUBTOTAL(9,L162:L163)</f>
        <v>7294</v>
      </c>
      <c r="N162" s="236"/>
      <c r="O162" s="191"/>
    </row>
    <row r="163" spans="1:15" ht="14.4" thickBot="1" x14ac:dyDescent="0.35">
      <c r="A163" s="265" t="s">
        <v>146</v>
      </c>
      <c r="B163" s="248" t="s">
        <v>203</v>
      </c>
      <c r="C163" s="227"/>
      <c r="D163" s="200" t="s">
        <v>226</v>
      </c>
      <c r="E163" s="277">
        <v>0</v>
      </c>
      <c r="F163" s="277">
        <v>42</v>
      </c>
      <c r="G163" s="293">
        <f t="shared" ref="G163:G206" si="26">E163+F163</f>
        <v>42</v>
      </c>
      <c r="H163" s="277"/>
      <c r="I163" s="228"/>
      <c r="J163" s="212"/>
      <c r="K163" s="271">
        <f t="shared" si="25"/>
        <v>469</v>
      </c>
      <c r="L163" s="348">
        <v>469</v>
      </c>
      <c r="M163" s="403"/>
      <c r="N163" s="236"/>
      <c r="O163" s="191"/>
    </row>
    <row r="164" spans="1:15" ht="13.5" customHeight="1" x14ac:dyDescent="0.3">
      <c r="A164" s="296" t="s">
        <v>35</v>
      </c>
      <c r="B164" s="249" t="s">
        <v>203</v>
      </c>
      <c r="C164" s="297"/>
      <c r="D164" s="223" t="s">
        <v>156</v>
      </c>
      <c r="E164" s="298">
        <v>247</v>
      </c>
      <c r="F164" s="298">
        <v>58</v>
      </c>
      <c r="G164" s="294">
        <f t="shared" si="26"/>
        <v>305</v>
      </c>
      <c r="H164" s="298"/>
      <c r="I164" s="206"/>
      <c r="J164" s="218"/>
      <c r="K164" s="272">
        <f t="shared" si="25"/>
        <v>3407</v>
      </c>
      <c r="L164" s="344">
        <v>3407</v>
      </c>
      <c r="M164" s="373">
        <f>SUBTOTAL(9,L164:L173)</f>
        <v>71107</v>
      </c>
      <c r="N164" s="236"/>
      <c r="O164" s="191"/>
    </row>
    <row r="165" spans="1:15" ht="13.5" customHeight="1" x14ac:dyDescent="0.3">
      <c r="A165" s="264" t="s">
        <v>35</v>
      </c>
      <c r="B165" s="247" t="s">
        <v>203</v>
      </c>
      <c r="C165" s="158"/>
      <c r="D165" s="157" t="s">
        <v>212</v>
      </c>
      <c r="E165" s="276">
        <v>19</v>
      </c>
      <c r="F165" s="276">
        <v>0</v>
      </c>
      <c r="G165" s="292">
        <f t="shared" si="26"/>
        <v>19</v>
      </c>
      <c r="H165" s="276"/>
      <c r="I165" s="161"/>
      <c r="J165" s="149"/>
      <c r="K165" s="269">
        <f t="shared" si="25"/>
        <v>212</v>
      </c>
      <c r="L165" s="345">
        <v>212</v>
      </c>
      <c r="M165" s="373"/>
      <c r="N165" s="236"/>
      <c r="O165" s="191"/>
    </row>
    <row r="166" spans="1:15" ht="13.5" customHeight="1" x14ac:dyDescent="0.3">
      <c r="A166" s="264" t="s">
        <v>35</v>
      </c>
      <c r="B166" s="247" t="s">
        <v>203</v>
      </c>
      <c r="C166" s="158"/>
      <c r="D166" s="157" t="s">
        <v>157</v>
      </c>
      <c r="E166" s="276">
        <v>74</v>
      </c>
      <c r="F166" s="276">
        <v>16</v>
      </c>
      <c r="G166" s="292">
        <f t="shared" si="26"/>
        <v>90</v>
      </c>
      <c r="H166" s="276"/>
      <c r="I166" s="161"/>
      <c r="J166" s="149"/>
      <c r="K166" s="269">
        <f t="shared" si="25"/>
        <v>1005</v>
      </c>
      <c r="L166" s="345">
        <v>1005</v>
      </c>
      <c r="M166" s="373"/>
      <c r="N166" s="236"/>
      <c r="O166" s="191"/>
    </row>
    <row r="167" spans="1:15" ht="13.5" customHeight="1" x14ac:dyDescent="0.3">
      <c r="A167" s="264" t="s">
        <v>35</v>
      </c>
      <c r="B167" s="247" t="s">
        <v>203</v>
      </c>
      <c r="C167" s="158"/>
      <c r="D167" s="157" t="s">
        <v>158</v>
      </c>
      <c r="E167" s="278">
        <v>1857</v>
      </c>
      <c r="F167" s="278">
        <v>57</v>
      </c>
      <c r="G167" s="292">
        <f t="shared" si="26"/>
        <v>1914</v>
      </c>
      <c r="H167" s="278"/>
      <c r="I167" s="161"/>
      <c r="J167" s="149"/>
      <c r="K167" s="269">
        <f t="shared" si="25"/>
        <v>21379</v>
      </c>
      <c r="L167" s="345">
        <v>21379</v>
      </c>
      <c r="M167" s="373"/>
      <c r="N167" s="236"/>
      <c r="O167" s="191"/>
    </row>
    <row r="168" spans="1:15" ht="13.5" customHeight="1" x14ac:dyDescent="0.3">
      <c r="A168" s="264" t="s">
        <v>35</v>
      </c>
      <c r="B168" s="247" t="s">
        <v>203</v>
      </c>
      <c r="C168" s="158"/>
      <c r="D168" s="157" t="s">
        <v>159</v>
      </c>
      <c r="E168" s="279">
        <v>3276</v>
      </c>
      <c r="F168" s="279">
        <v>348</v>
      </c>
      <c r="G168" s="292">
        <f t="shared" si="26"/>
        <v>3624</v>
      </c>
      <c r="H168" s="279"/>
      <c r="I168" s="161"/>
      <c r="J168" s="149"/>
      <c r="K168" s="269">
        <f t="shared" si="25"/>
        <v>40480</v>
      </c>
      <c r="L168" s="345">
        <v>40480</v>
      </c>
      <c r="M168" s="373"/>
      <c r="N168" s="236"/>
      <c r="O168" s="191"/>
    </row>
    <row r="169" spans="1:15" ht="13.5" customHeight="1" x14ac:dyDescent="0.3">
      <c r="A169" s="264" t="s">
        <v>35</v>
      </c>
      <c r="B169" s="247" t="s">
        <v>203</v>
      </c>
      <c r="C169" s="158"/>
      <c r="D169" s="157" t="s">
        <v>160</v>
      </c>
      <c r="E169" s="279">
        <v>193</v>
      </c>
      <c r="F169" s="279">
        <v>55</v>
      </c>
      <c r="G169" s="292">
        <f t="shared" si="26"/>
        <v>248</v>
      </c>
      <c r="H169" s="279"/>
      <c r="I169" s="161"/>
      <c r="J169" s="149"/>
      <c r="K169" s="269">
        <f t="shared" si="25"/>
        <v>2770</v>
      </c>
      <c r="L169" s="345">
        <v>2770</v>
      </c>
      <c r="M169" s="373"/>
      <c r="N169" s="236"/>
      <c r="O169" s="191"/>
    </row>
    <row r="170" spans="1:15" ht="13.5" customHeight="1" x14ac:dyDescent="0.3">
      <c r="A170" s="264" t="s">
        <v>35</v>
      </c>
      <c r="B170" s="247" t="s">
        <v>203</v>
      </c>
      <c r="C170" s="158"/>
      <c r="D170" s="157" t="s">
        <v>227</v>
      </c>
      <c r="E170" s="279">
        <v>0</v>
      </c>
      <c r="F170" s="279">
        <v>53</v>
      </c>
      <c r="G170" s="292">
        <f t="shared" si="26"/>
        <v>53</v>
      </c>
      <c r="H170" s="279"/>
      <c r="I170" s="161"/>
      <c r="J170" s="149"/>
      <c r="K170" s="269">
        <f t="shared" si="25"/>
        <v>592</v>
      </c>
      <c r="L170" s="345">
        <v>592</v>
      </c>
      <c r="M170" s="373"/>
      <c r="N170" s="236"/>
      <c r="O170" s="191"/>
    </row>
    <row r="171" spans="1:15" ht="13.5" customHeight="1" x14ac:dyDescent="0.3">
      <c r="A171" s="264" t="s">
        <v>35</v>
      </c>
      <c r="B171" s="247" t="s">
        <v>203</v>
      </c>
      <c r="C171" s="158"/>
      <c r="D171" s="157" t="s">
        <v>228</v>
      </c>
      <c r="E171" s="279">
        <v>0</v>
      </c>
      <c r="F171" s="279">
        <v>26</v>
      </c>
      <c r="G171" s="292">
        <f t="shared" si="26"/>
        <v>26</v>
      </c>
      <c r="H171" s="279"/>
      <c r="I171" s="161"/>
      <c r="J171" s="149"/>
      <c r="K171" s="269">
        <f t="shared" si="25"/>
        <v>290</v>
      </c>
      <c r="L171" s="345">
        <v>290</v>
      </c>
      <c r="M171" s="373"/>
      <c r="N171" s="236"/>
      <c r="O171" s="191"/>
    </row>
    <row r="172" spans="1:15" ht="13.5" customHeight="1" x14ac:dyDescent="0.3">
      <c r="A172" s="264" t="s">
        <v>35</v>
      </c>
      <c r="B172" s="247" t="s">
        <v>203</v>
      </c>
      <c r="C172" s="158"/>
      <c r="D172" s="157" t="s">
        <v>229</v>
      </c>
      <c r="E172" s="279">
        <v>0</v>
      </c>
      <c r="F172" s="279">
        <v>35</v>
      </c>
      <c r="G172" s="292">
        <f t="shared" si="26"/>
        <v>35</v>
      </c>
      <c r="H172" s="279"/>
      <c r="I172" s="161"/>
      <c r="J172" s="149"/>
      <c r="K172" s="269">
        <f t="shared" si="25"/>
        <v>391</v>
      </c>
      <c r="L172" s="345">
        <v>391</v>
      </c>
      <c r="M172" s="373"/>
      <c r="N172" s="236"/>
      <c r="O172" s="191"/>
    </row>
    <row r="173" spans="1:15" ht="13.5" customHeight="1" thickBot="1" x14ac:dyDescent="0.35">
      <c r="A173" s="300" t="s">
        <v>35</v>
      </c>
      <c r="B173" s="301" t="s">
        <v>203</v>
      </c>
      <c r="C173" s="302"/>
      <c r="D173" s="303" t="s">
        <v>230</v>
      </c>
      <c r="E173" s="305">
        <v>0</v>
      </c>
      <c r="F173" s="305">
        <v>52</v>
      </c>
      <c r="G173" s="304">
        <f t="shared" si="26"/>
        <v>52</v>
      </c>
      <c r="H173" s="305"/>
      <c r="I173" s="222"/>
      <c r="J173" s="215"/>
      <c r="K173" s="274">
        <f t="shared" si="25"/>
        <v>581</v>
      </c>
      <c r="L173" s="346">
        <v>581</v>
      </c>
      <c r="M173" s="373"/>
      <c r="N173" s="236"/>
      <c r="O173" s="191"/>
    </row>
    <row r="174" spans="1:15" ht="13.5" customHeight="1" x14ac:dyDescent="0.3">
      <c r="A174" s="255" t="s">
        <v>52</v>
      </c>
      <c r="B174" s="246" t="s">
        <v>203</v>
      </c>
      <c r="C174" s="230"/>
      <c r="D174" s="225" t="s">
        <v>161</v>
      </c>
      <c r="E174" s="281">
        <v>320</v>
      </c>
      <c r="F174" s="281">
        <v>84</v>
      </c>
      <c r="G174" s="291">
        <f t="shared" si="26"/>
        <v>404</v>
      </c>
      <c r="H174" s="281"/>
      <c r="I174" s="226"/>
      <c r="J174" s="219"/>
      <c r="K174" s="197">
        <f t="shared" si="25"/>
        <v>4513</v>
      </c>
      <c r="L174" s="347">
        <v>4513</v>
      </c>
      <c r="M174" s="374">
        <f>SUBTOTAL(9,L174:L182)</f>
        <v>70258</v>
      </c>
      <c r="N174" s="236"/>
      <c r="O174" s="191"/>
    </row>
    <row r="175" spans="1:15" ht="13.5" customHeight="1" x14ac:dyDescent="0.3">
      <c r="A175" s="256" t="s">
        <v>52</v>
      </c>
      <c r="B175" s="247" t="s">
        <v>203</v>
      </c>
      <c r="C175" s="147"/>
      <c r="D175" s="157" t="s">
        <v>162</v>
      </c>
      <c r="E175" s="279">
        <v>396</v>
      </c>
      <c r="F175" s="279">
        <v>72</v>
      </c>
      <c r="G175" s="292">
        <f t="shared" si="26"/>
        <v>468</v>
      </c>
      <c r="H175" s="279"/>
      <c r="I175" s="161"/>
      <c r="J175" s="149"/>
      <c r="K175" s="269">
        <f t="shared" si="25"/>
        <v>5228</v>
      </c>
      <c r="L175" s="345">
        <v>5228</v>
      </c>
      <c r="M175" s="373"/>
      <c r="N175" s="236"/>
      <c r="O175" s="191"/>
    </row>
    <row r="176" spans="1:15" ht="13.5" customHeight="1" x14ac:dyDescent="0.3">
      <c r="A176" s="256" t="s">
        <v>52</v>
      </c>
      <c r="B176" s="247" t="s">
        <v>203</v>
      </c>
      <c r="C176" s="147"/>
      <c r="D176" s="157" t="s">
        <v>163</v>
      </c>
      <c r="E176" s="279">
        <v>395</v>
      </c>
      <c r="F176" s="279">
        <v>0</v>
      </c>
      <c r="G176" s="292">
        <f t="shared" si="26"/>
        <v>395</v>
      </c>
      <c r="H176" s="279"/>
      <c r="I176" s="161"/>
      <c r="J176" s="149"/>
      <c r="K176" s="269">
        <f t="shared" si="25"/>
        <v>4412</v>
      </c>
      <c r="L176" s="345">
        <v>4412</v>
      </c>
      <c r="M176" s="373"/>
      <c r="N176" s="236"/>
      <c r="O176" s="191"/>
    </row>
    <row r="177" spans="1:15" ht="13.5" customHeight="1" x14ac:dyDescent="0.3">
      <c r="A177" s="256" t="s">
        <v>52</v>
      </c>
      <c r="B177" s="247" t="s">
        <v>203</v>
      </c>
      <c r="C177" s="147"/>
      <c r="D177" s="157" t="s">
        <v>165</v>
      </c>
      <c r="E177" s="279">
        <v>3775</v>
      </c>
      <c r="F177" s="279">
        <v>469</v>
      </c>
      <c r="G177" s="292">
        <f t="shared" si="26"/>
        <v>4244</v>
      </c>
      <c r="H177" s="279"/>
      <c r="I177" s="161"/>
      <c r="J177" s="149"/>
      <c r="K177" s="269">
        <f t="shared" si="25"/>
        <v>47405</v>
      </c>
      <c r="L177" s="345">
        <v>47405</v>
      </c>
      <c r="M177" s="373"/>
      <c r="N177" s="236"/>
      <c r="O177" s="191"/>
    </row>
    <row r="178" spans="1:15" ht="13.5" customHeight="1" x14ac:dyDescent="0.3">
      <c r="A178" s="256" t="s">
        <v>52</v>
      </c>
      <c r="B178" s="247" t="s">
        <v>203</v>
      </c>
      <c r="C178" s="147"/>
      <c r="D178" s="157" t="s">
        <v>164</v>
      </c>
      <c r="E178" s="279">
        <v>425</v>
      </c>
      <c r="F178" s="279">
        <v>142</v>
      </c>
      <c r="G178" s="292">
        <f t="shared" si="26"/>
        <v>567</v>
      </c>
      <c r="H178" s="279"/>
      <c r="I178" s="161"/>
      <c r="J178" s="149"/>
      <c r="K178" s="269">
        <f t="shared" si="25"/>
        <v>6333</v>
      </c>
      <c r="L178" s="345">
        <v>6333</v>
      </c>
      <c r="M178" s="373"/>
      <c r="N178" s="236"/>
      <c r="O178" s="191"/>
    </row>
    <row r="179" spans="1:15" ht="13.5" customHeight="1" x14ac:dyDescent="0.3">
      <c r="A179" s="256" t="s">
        <v>52</v>
      </c>
      <c r="B179" s="247" t="s">
        <v>203</v>
      </c>
      <c r="C179" s="147"/>
      <c r="D179" s="157" t="s">
        <v>214</v>
      </c>
      <c r="E179" s="279">
        <v>66</v>
      </c>
      <c r="F179" s="279">
        <v>18</v>
      </c>
      <c r="G179" s="292">
        <f t="shared" si="26"/>
        <v>84</v>
      </c>
      <c r="H179" s="279"/>
      <c r="I179" s="161"/>
      <c r="J179" s="149"/>
      <c r="K179" s="269">
        <f t="shared" si="25"/>
        <v>938</v>
      </c>
      <c r="L179" s="345">
        <v>938</v>
      </c>
      <c r="M179" s="373"/>
      <c r="N179" s="236"/>
      <c r="O179" s="191"/>
    </row>
    <row r="180" spans="1:15" ht="13.5" customHeight="1" x14ac:dyDescent="0.3">
      <c r="A180" s="256" t="s">
        <v>52</v>
      </c>
      <c r="B180" s="247" t="s">
        <v>203</v>
      </c>
      <c r="C180" s="147"/>
      <c r="D180" s="157" t="s">
        <v>231</v>
      </c>
      <c r="E180" s="279">
        <v>0</v>
      </c>
      <c r="F180" s="279">
        <v>43</v>
      </c>
      <c r="G180" s="292">
        <f t="shared" si="26"/>
        <v>43</v>
      </c>
      <c r="H180" s="279"/>
      <c r="I180" s="161"/>
      <c r="J180" s="149"/>
      <c r="K180" s="269">
        <f t="shared" si="25"/>
        <v>480</v>
      </c>
      <c r="L180" s="345">
        <v>480</v>
      </c>
      <c r="M180" s="373"/>
      <c r="N180" s="236"/>
      <c r="O180" s="191"/>
    </row>
    <row r="181" spans="1:15" ht="13.5" customHeight="1" x14ac:dyDescent="0.3">
      <c r="A181" s="256" t="s">
        <v>52</v>
      </c>
      <c r="B181" s="247" t="s">
        <v>203</v>
      </c>
      <c r="C181" s="147"/>
      <c r="D181" s="157" t="s">
        <v>232</v>
      </c>
      <c r="E181" s="279">
        <v>0</v>
      </c>
      <c r="F181" s="279">
        <v>49</v>
      </c>
      <c r="G181" s="292">
        <f t="shared" si="26"/>
        <v>49</v>
      </c>
      <c r="H181" s="279"/>
      <c r="I181" s="161"/>
      <c r="J181" s="149"/>
      <c r="K181" s="269">
        <f t="shared" si="25"/>
        <v>547</v>
      </c>
      <c r="L181" s="345">
        <v>547</v>
      </c>
      <c r="M181" s="373"/>
      <c r="N181" s="236"/>
      <c r="O181" s="191"/>
    </row>
    <row r="182" spans="1:15" ht="13.5" customHeight="1" thickBot="1" x14ac:dyDescent="0.35">
      <c r="A182" s="257" t="s">
        <v>52</v>
      </c>
      <c r="B182" s="248" t="s">
        <v>203</v>
      </c>
      <c r="C182" s="231"/>
      <c r="D182" s="200" t="s">
        <v>233</v>
      </c>
      <c r="E182" s="280">
        <v>0</v>
      </c>
      <c r="F182" s="280">
        <v>36</v>
      </c>
      <c r="G182" s="293">
        <f t="shared" si="26"/>
        <v>36</v>
      </c>
      <c r="H182" s="280"/>
      <c r="I182" s="228"/>
      <c r="J182" s="212"/>
      <c r="K182" s="271">
        <f t="shared" si="25"/>
        <v>402</v>
      </c>
      <c r="L182" s="348">
        <v>402</v>
      </c>
      <c r="M182" s="375"/>
      <c r="N182" s="236"/>
      <c r="O182" s="191"/>
    </row>
    <row r="183" spans="1:15" ht="13.5" customHeight="1" x14ac:dyDescent="0.3">
      <c r="A183" s="258" t="s">
        <v>76</v>
      </c>
      <c r="B183" s="249" t="s">
        <v>203</v>
      </c>
      <c r="C183" s="216"/>
      <c r="D183" s="223" t="s">
        <v>166</v>
      </c>
      <c r="E183" s="282">
        <v>73</v>
      </c>
      <c r="F183" s="282">
        <v>0</v>
      </c>
      <c r="G183" s="294">
        <f t="shared" si="26"/>
        <v>73</v>
      </c>
      <c r="H183" s="282"/>
      <c r="I183" s="206"/>
      <c r="J183" s="218"/>
      <c r="K183" s="272">
        <f t="shared" si="25"/>
        <v>815</v>
      </c>
      <c r="L183" s="344">
        <v>815</v>
      </c>
      <c r="M183" s="373">
        <f>SUBTOTAL(9,L183:L186)</f>
        <v>52912</v>
      </c>
      <c r="N183" s="236"/>
      <c r="O183" s="191"/>
    </row>
    <row r="184" spans="1:15" ht="13.5" customHeight="1" x14ac:dyDescent="0.3">
      <c r="A184" s="256" t="s">
        <v>76</v>
      </c>
      <c r="B184" s="247" t="s">
        <v>203</v>
      </c>
      <c r="C184" s="147"/>
      <c r="D184" s="157" t="s">
        <v>167</v>
      </c>
      <c r="E184" s="279">
        <v>2793</v>
      </c>
      <c r="F184" s="279">
        <v>404</v>
      </c>
      <c r="G184" s="292">
        <f t="shared" si="26"/>
        <v>3197</v>
      </c>
      <c r="H184" s="279"/>
      <c r="I184" s="161"/>
      <c r="J184" s="149"/>
      <c r="K184" s="269">
        <f t="shared" si="25"/>
        <v>35710</v>
      </c>
      <c r="L184" s="345">
        <v>35710</v>
      </c>
      <c r="M184" s="373"/>
      <c r="N184" s="236"/>
      <c r="O184" s="191"/>
    </row>
    <row r="185" spans="1:15" ht="13.5" customHeight="1" x14ac:dyDescent="0.3">
      <c r="A185" s="256" t="s">
        <v>76</v>
      </c>
      <c r="B185" s="247" t="s">
        <v>203</v>
      </c>
      <c r="C185" s="147"/>
      <c r="D185" s="157" t="s">
        <v>168</v>
      </c>
      <c r="E185" s="279">
        <v>1034</v>
      </c>
      <c r="F185" s="279">
        <v>0</v>
      </c>
      <c r="G185" s="292">
        <f t="shared" si="26"/>
        <v>1034</v>
      </c>
      <c r="H185" s="279"/>
      <c r="I185" s="161"/>
      <c r="J185" s="149"/>
      <c r="K185" s="269">
        <f t="shared" si="25"/>
        <v>11550</v>
      </c>
      <c r="L185" s="345">
        <v>11550</v>
      </c>
      <c r="M185" s="373"/>
      <c r="N185" s="236"/>
      <c r="O185" s="191"/>
    </row>
    <row r="186" spans="1:15" ht="13.5" customHeight="1" thickBot="1" x14ac:dyDescent="0.35">
      <c r="A186" s="259" t="s">
        <v>76</v>
      </c>
      <c r="B186" s="301" t="s">
        <v>203</v>
      </c>
      <c r="C186" s="221"/>
      <c r="D186" s="303" t="s">
        <v>169</v>
      </c>
      <c r="E186" s="305">
        <v>433</v>
      </c>
      <c r="F186" s="305">
        <v>0</v>
      </c>
      <c r="G186" s="304">
        <f t="shared" si="26"/>
        <v>433</v>
      </c>
      <c r="H186" s="305"/>
      <c r="I186" s="222"/>
      <c r="J186" s="215"/>
      <c r="K186" s="274">
        <f t="shared" si="25"/>
        <v>4837</v>
      </c>
      <c r="L186" s="346">
        <v>4837</v>
      </c>
      <c r="M186" s="373"/>
      <c r="N186" s="236"/>
      <c r="O186" s="191"/>
    </row>
    <row r="187" spans="1:15" ht="13.5" customHeight="1" x14ac:dyDescent="0.3">
      <c r="A187" s="255" t="s">
        <v>107</v>
      </c>
      <c r="B187" s="246" t="s">
        <v>203</v>
      </c>
      <c r="C187" s="230"/>
      <c r="D187" s="225" t="s">
        <v>171</v>
      </c>
      <c r="E187" s="281">
        <v>862</v>
      </c>
      <c r="F187" s="281">
        <v>133</v>
      </c>
      <c r="G187" s="291">
        <f t="shared" si="26"/>
        <v>995</v>
      </c>
      <c r="H187" s="281"/>
      <c r="I187" s="226"/>
      <c r="J187" s="219"/>
      <c r="K187" s="197">
        <f t="shared" si="25"/>
        <v>11114</v>
      </c>
      <c r="L187" s="347">
        <v>11114</v>
      </c>
      <c r="M187" s="374">
        <f>SUBTOTAL(9,L187:L191)</f>
        <v>121049</v>
      </c>
      <c r="N187" s="236"/>
      <c r="O187" s="191"/>
    </row>
    <row r="188" spans="1:15" ht="13.5" customHeight="1" x14ac:dyDescent="0.3">
      <c r="A188" s="256" t="s">
        <v>107</v>
      </c>
      <c r="B188" s="247" t="s">
        <v>203</v>
      </c>
      <c r="C188" s="147"/>
      <c r="D188" s="157" t="s">
        <v>170</v>
      </c>
      <c r="E188" s="279">
        <v>244</v>
      </c>
      <c r="F188" s="279">
        <v>0</v>
      </c>
      <c r="G188" s="292">
        <f t="shared" si="26"/>
        <v>244</v>
      </c>
      <c r="H188" s="279"/>
      <c r="I188" s="161"/>
      <c r="J188" s="149"/>
      <c r="K188" s="269">
        <f t="shared" si="25"/>
        <v>2725</v>
      </c>
      <c r="L188" s="345">
        <v>2725</v>
      </c>
      <c r="M188" s="373"/>
      <c r="N188" s="236"/>
      <c r="O188" s="191"/>
    </row>
    <row r="189" spans="1:15" ht="13.5" customHeight="1" x14ac:dyDescent="0.3">
      <c r="A189" s="256" t="s">
        <v>107</v>
      </c>
      <c r="B189" s="247" t="s">
        <v>203</v>
      </c>
      <c r="C189" s="147"/>
      <c r="D189" s="157" t="s">
        <v>172</v>
      </c>
      <c r="E189" s="279">
        <v>6070</v>
      </c>
      <c r="F189" s="279">
        <v>694</v>
      </c>
      <c r="G189" s="292">
        <f t="shared" si="26"/>
        <v>6764</v>
      </c>
      <c r="H189" s="279"/>
      <c r="I189" s="161"/>
      <c r="J189" s="149"/>
      <c r="K189" s="269">
        <f t="shared" si="25"/>
        <v>75554</v>
      </c>
      <c r="L189" s="345">
        <v>75554</v>
      </c>
      <c r="M189" s="373"/>
      <c r="N189" s="236"/>
      <c r="O189" s="191"/>
    </row>
    <row r="190" spans="1:15" ht="13.5" customHeight="1" x14ac:dyDescent="0.3">
      <c r="A190" s="256" t="s">
        <v>107</v>
      </c>
      <c r="B190" s="247" t="s">
        <v>203</v>
      </c>
      <c r="C190" s="147"/>
      <c r="D190" s="157" t="s">
        <v>216</v>
      </c>
      <c r="E190" s="279">
        <v>2621</v>
      </c>
      <c r="F190" s="279">
        <v>142</v>
      </c>
      <c r="G190" s="292">
        <f t="shared" si="26"/>
        <v>2763</v>
      </c>
      <c r="H190" s="279"/>
      <c r="I190" s="161"/>
      <c r="J190" s="149"/>
      <c r="K190" s="269">
        <f t="shared" si="25"/>
        <v>30863</v>
      </c>
      <c r="L190" s="345">
        <v>30863</v>
      </c>
      <c r="M190" s="373"/>
      <c r="N190" s="236"/>
      <c r="O190" s="191"/>
    </row>
    <row r="191" spans="1:15" ht="13.5" customHeight="1" thickBot="1" x14ac:dyDescent="0.35">
      <c r="A191" s="257" t="s">
        <v>107</v>
      </c>
      <c r="B191" s="248" t="s">
        <v>203</v>
      </c>
      <c r="C191" s="231"/>
      <c r="D191" s="200" t="s">
        <v>234</v>
      </c>
      <c r="E191" s="280">
        <v>0</v>
      </c>
      <c r="F191" s="280">
        <v>71</v>
      </c>
      <c r="G191" s="293">
        <f t="shared" si="26"/>
        <v>71</v>
      </c>
      <c r="H191" s="280"/>
      <c r="I191" s="228"/>
      <c r="J191" s="212"/>
      <c r="K191" s="271">
        <f t="shared" si="25"/>
        <v>793</v>
      </c>
      <c r="L191" s="348">
        <v>793</v>
      </c>
      <c r="M191" s="375"/>
      <c r="N191" s="236"/>
      <c r="O191" s="191"/>
    </row>
    <row r="192" spans="1:15" ht="13.5" customHeight="1" x14ac:dyDescent="0.3">
      <c r="A192" s="404" t="s">
        <v>91</v>
      </c>
      <c r="B192" s="249" t="s">
        <v>203</v>
      </c>
      <c r="C192" s="405"/>
      <c r="D192" s="406" t="s">
        <v>215</v>
      </c>
      <c r="E192" s="282">
        <v>36</v>
      </c>
      <c r="F192" s="282">
        <v>57</v>
      </c>
      <c r="G192" s="294">
        <f t="shared" si="26"/>
        <v>93</v>
      </c>
      <c r="H192" s="282"/>
      <c r="I192" s="298"/>
      <c r="J192" s="235"/>
      <c r="K192" s="272">
        <f t="shared" si="25"/>
        <v>1039</v>
      </c>
      <c r="L192" s="344">
        <v>1039</v>
      </c>
      <c r="M192" s="378">
        <f>SUBTOTAL(9,L192:L206)</f>
        <v>126389</v>
      </c>
      <c r="N192" s="236"/>
      <c r="O192" s="191"/>
    </row>
    <row r="193" spans="1:16" ht="13.5" customHeight="1" x14ac:dyDescent="0.3">
      <c r="A193" s="261" t="s">
        <v>91</v>
      </c>
      <c r="B193" s="247" t="s">
        <v>203</v>
      </c>
      <c r="C193" s="148"/>
      <c r="D193" s="311" t="s">
        <v>173</v>
      </c>
      <c r="E193" s="279">
        <v>1691</v>
      </c>
      <c r="F193" s="279">
        <v>222</v>
      </c>
      <c r="G193" s="292">
        <f t="shared" si="26"/>
        <v>1913</v>
      </c>
      <c r="H193" s="279"/>
      <c r="I193" s="276"/>
      <c r="J193" s="154"/>
      <c r="K193" s="269">
        <f t="shared" si="25"/>
        <v>21368</v>
      </c>
      <c r="L193" s="345">
        <v>21368</v>
      </c>
      <c r="M193" s="378"/>
      <c r="N193" s="236"/>
      <c r="O193" s="191"/>
    </row>
    <row r="194" spans="1:16" ht="13.5" customHeight="1" x14ac:dyDescent="0.3">
      <c r="A194" s="261" t="s">
        <v>91</v>
      </c>
      <c r="B194" s="247" t="s">
        <v>203</v>
      </c>
      <c r="C194" s="148"/>
      <c r="D194" s="311" t="s">
        <v>174</v>
      </c>
      <c r="E194" s="279">
        <v>7158</v>
      </c>
      <c r="F194" s="279">
        <v>746</v>
      </c>
      <c r="G194" s="292">
        <f t="shared" si="26"/>
        <v>7904</v>
      </c>
      <c r="H194" s="279"/>
      <c r="I194" s="276"/>
      <c r="J194" s="154"/>
      <c r="K194" s="269">
        <f t="shared" si="25"/>
        <v>88288</v>
      </c>
      <c r="L194" s="345">
        <v>88288</v>
      </c>
      <c r="M194" s="378"/>
      <c r="N194" s="236"/>
      <c r="O194" s="191"/>
    </row>
    <row r="195" spans="1:16" ht="13.5" customHeight="1" x14ac:dyDescent="0.3">
      <c r="A195" s="261" t="s">
        <v>91</v>
      </c>
      <c r="B195" s="247" t="s">
        <v>203</v>
      </c>
      <c r="C195" s="148"/>
      <c r="D195" s="311" t="s">
        <v>175</v>
      </c>
      <c r="E195" s="279">
        <v>130</v>
      </c>
      <c r="F195" s="279">
        <v>0</v>
      </c>
      <c r="G195" s="292">
        <f t="shared" si="26"/>
        <v>130</v>
      </c>
      <c r="H195" s="279"/>
      <c r="I195" s="276"/>
      <c r="J195" s="154"/>
      <c r="K195" s="269">
        <f t="shared" si="25"/>
        <v>1452</v>
      </c>
      <c r="L195" s="345">
        <v>1452</v>
      </c>
      <c r="M195" s="378"/>
      <c r="N195" s="236"/>
      <c r="O195" s="191"/>
    </row>
    <row r="196" spans="1:16" ht="13.5" customHeight="1" x14ac:dyDescent="0.3">
      <c r="A196" s="261" t="s">
        <v>91</v>
      </c>
      <c r="B196" s="247" t="s">
        <v>203</v>
      </c>
      <c r="C196" s="148"/>
      <c r="D196" s="311" t="s">
        <v>176</v>
      </c>
      <c r="E196" s="279">
        <v>188</v>
      </c>
      <c r="F196" s="279">
        <v>0</v>
      </c>
      <c r="G196" s="292">
        <f t="shared" si="26"/>
        <v>188</v>
      </c>
      <c r="H196" s="279"/>
      <c r="I196" s="276"/>
      <c r="J196" s="154"/>
      <c r="K196" s="269">
        <f t="shared" si="25"/>
        <v>2100</v>
      </c>
      <c r="L196" s="345">
        <v>2100</v>
      </c>
      <c r="M196" s="378"/>
      <c r="N196" s="236"/>
      <c r="O196" s="191"/>
    </row>
    <row r="197" spans="1:16" ht="13.5" customHeight="1" x14ac:dyDescent="0.3">
      <c r="A197" s="261" t="s">
        <v>91</v>
      </c>
      <c r="B197" s="247" t="s">
        <v>203</v>
      </c>
      <c r="C197" s="148"/>
      <c r="D197" s="311" t="s">
        <v>213</v>
      </c>
      <c r="E197" s="279">
        <v>134</v>
      </c>
      <c r="F197" s="279">
        <v>0</v>
      </c>
      <c r="G197" s="292">
        <f t="shared" si="26"/>
        <v>134</v>
      </c>
      <c r="H197" s="279"/>
      <c r="I197" s="276"/>
      <c r="J197" s="154"/>
      <c r="K197" s="269">
        <f t="shared" si="25"/>
        <v>1497</v>
      </c>
      <c r="L197" s="345">
        <v>1497</v>
      </c>
      <c r="M197" s="378"/>
      <c r="N197" s="236"/>
      <c r="O197" s="191"/>
    </row>
    <row r="198" spans="1:16" ht="13.5" customHeight="1" x14ac:dyDescent="0.3">
      <c r="A198" s="261" t="s">
        <v>91</v>
      </c>
      <c r="B198" s="247" t="s">
        <v>203</v>
      </c>
      <c r="C198" s="148"/>
      <c r="D198" s="311" t="s">
        <v>218</v>
      </c>
      <c r="E198" s="279">
        <v>187</v>
      </c>
      <c r="F198" s="279">
        <v>44</v>
      </c>
      <c r="G198" s="292">
        <f t="shared" si="26"/>
        <v>231</v>
      </c>
      <c r="H198" s="279"/>
      <c r="I198" s="276"/>
      <c r="J198" s="154"/>
      <c r="K198" s="269">
        <f t="shared" si="25"/>
        <v>2580</v>
      </c>
      <c r="L198" s="345">
        <v>2580</v>
      </c>
      <c r="M198" s="378"/>
      <c r="N198" s="236"/>
      <c r="O198" s="191"/>
    </row>
    <row r="199" spans="1:16" ht="13.5" customHeight="1" x14ac:dyDescent="0.3">
      <c r="A199" s="261" t="s">
        <v>91</v>
      </c>
      <c r="B199" s="247" t="s">
        <v>203</v>
      </c>
      <c r="C199" s="148"/>
      <c r="D199" s="311" t="s">
        <v>177</v>
      </c>
      <c r="E199" s="279">
        <v>254</v>
      </c>
      <c r="F199" s="279">
        <v>82</v>
      </c>
      <c r="G199" s="292">
        <f t="shared" si="26"/>
        <v>336</v>
      </c>
      <c r="H199" s="279"/>
      <c r="I199" s="276"/>
      <c r="J199" s="154"/>
      <c r="K199" s="269">
        <f t="shared" si="25"/>
        <v>3753</v>
      </c>
      <c r="L199" s="345">
        <v>3753</v>
      </c>
      <c r="M199" s="378"/>
      <c r="N199" s="236"/>
      <c r="O199" s="191"/>
    </row>
    <row r="200" spans="1:16" ht="13.5" customHeight="1" x14ac:dyDescent="0.3">
      <c r="A200" s="261" t="s">
        <v>91</v>
      </c>
      <c r="B200" s="247" t="s">
        <v>203</v>
      </c>
      <c r="C200" s="148"/>
      <c r="D200" s="311" t="s">
        <v>235</v>
      </c>
      <c r="E200" s="279">
        <v>0</v>
      </c>
      <c r="F200" s="279">
        <v>64</v>
      </c>
      <c r="G200" s="292">
        <f t="shared" si="26"/>
        <v>64</v>
      </c>
      <c r="H200" s="279"/>
      <c r="I200" s="276"/>
      <c r="J200" s="154"/>
      <c r="K200" s="269">
        <f t="shared" si="25"/>
        <v>715</v>
      </c>
      <c r="L200" s="345">
        <v>715</v>
      </c>
      <c r="M200" s="378"/>
      <c r="N200" s="236"/>
      <c r="O200" s="191"/>
    </row>
    <row r="201" spans="1:16" ht="13.5" customHeight="1" x14ac:dyDescent="0.3">
      <c r="A201" s="261" t="s">
        <v>91</v>
      </c>
      <c r="B201" s="247" t="s">
        <v>203</v>
      </c>
      <c r="C201" s="148"/>
      <c r="D201" s="311" t="s">
        <v>236</v>
      </c>
      <c r="E201" s="279">
        <v>0</v>
      </c>
      <c r="F201" s="279">
        <v>43</v>
      </c>
      <c r="G201" s="292">
        <f t="shared" si="26"/>
        <v>43</v>
      </c>
      <c r="H201" s="279"/>
      <c r="I201" s="276"/>
      <c r="J201" s="154"/>
      <c r="K201" s="269">
        <f t="shared" si="25"/>
        <v>480</v>
      </c>
      <c r="L201" s="345">
        <v>480</v>
      </c>
      <c r="M201" s="378"/>
      <c r="N201" s="236"/>
      <c r="O201" s="191"/>
    </row>
    <row r="202" spans="1:16" ht="13.5" customHeight="1" x14ac:dyDescent="0.3">
      <c r="A202" s="261" t="s">
        <v>91</v>
      </c>
      <c r="B202" s="247" t="s">
        <v>203</v>
      </c>
      <c r="C202" s="148"/>
      <c r="D202" s="311" t="s">
        <v>237</v>
      </c>
      <c r="E202" s="279">
        <v>0</v>
      </c>
      <c r="F202" s="279">
        <v>41</v>
      </c>
      <c r="G202" s="292">
        <f t="shared" si="26"/>
        <v>41</v>
      </c>
      <c r="H202" s="279"/>
      <c r="I202" s="276"/>
      <c r="J202" s="154"/>
      <c r="K202" s="269">
        <f t="shared" si="25"/>
        <v>458</v>
      </c>
      <c r="L202" s="345">
        <v>458</v>
      </c>
      <c r="M202" s="378"/>
      <c r="N202" s="236"/>
      <c r="O202" s="191"/>
    </row>
    <row r="203" spans="1:16" ht="13.5" customHeight="1" x14ac:dyDescent="0.3">
      <c r="A203" s="261" t="s">
        <v>91</v>
      </c>
      <c r="B203" s="247" t="s">
        <v>203</v>
      </c>
      <c r="C203" s="148"/>
      <c r="D203" s="311" t="s">
        <v>238</v>
      </c>
      <c r="E203" s="279">
        <v>0</v>
      </c>
      <c r="F203" s="279">
        <v>0</v>
      </c>
      <c r="G203" s="292">
        <f t="shared" si="26"/>
        <v>0</v>
      </c>
      <c r="H203" s="279"/>
      <c r="I203" s="276"/>
      <c r="J203" s="154"/>
      <c r="K203" s="269">
        <f t="shared" si="25"/>
        <v>0</v>
      </c>
      <c r="L203" s="345">
        <f>ROUND(11.0975*G203,0)</f>
        <v>0</v>
      </c>
      <c r="M203" s="378"/>
      <c r="N203" s="236"/>
      <c r="O203" s="191"/>
    </row>
    <row r="204" spans="1:16" ht="13.5" customHeight="1" x14ac:dyDescent="0.3">
      <c r="A204" s="261" t="s">
        <v>91</v>
      </c>
      <c r="B204" s="247" t="s">
        <v>203</v>
      </c>
      <c r="C204" s="148"/>
      <c r="D204" s="311" t="s">
        <v>239</v>
      </c>
      <c r="E204" s="279">
        <v>0</v>
      </c>
      <c r="F204" s="279">
        <v>40</v>
      </c>
      <c r="G204" s="292">
        <f t="shared" si="26"/>
        <v>40</v>
      </c>
      <c r="H204" s="279"/>
      <c r="I204" s="276"/>
      <c r="J204" s="154"/>
      <c r="K204" s="269">
        <f t="shared" si="25"/>
        <v>447</v>
      </c>
      <c r="L204" s="345">
        <v>447</v>
      </c>
      <c r="M204" s="378"/>
      <c r="N204" s="236"/>
      <c r="O204" s="191"/>
    </row>
    <row r="205" spans="1:16" ht="13.5" customHeight="1" x14ac:dyDescent="0.3">
      <c r="A205" s="261" t="s">
        <v>91</v>
      </c>
      <c r="B205" s="247" t="s">
        <v>203</v>
      </c>
      <c r="C205" s="148"/>
      <c r="D205" s="311" t="s">
        <v>240</v>
      </c>
      <c r="E205" s="279">
        <v>0</v>
      </c>
      <c r="F205" s="279">
        <v>39</v>
      </c>
      <c r="G205" s="292">
        <f t="shared" si="26"/>
        <v>39</v>
      </c>
      <c r="H205" s="279"/>
      <c r="I205" s="276"/>
      <c r="J205" s="154"/>
      <c r="K205" s="269">
        <f t="shared" si="25"/>
        <v>436</v>
      </c>
      <c r="L205" s="345">
        <v>436</v>
      </c>
      <c r="M205" s="378"/>
      <c r="N205" s="236"/>
      <c r="O205" s="191"/>
    </row>
    <row r="206" spans="1:16" ht="14.4" thickBot="1" x14ac:dyDescent="0.35">
      <c r="A206" s="262" t="s">
        <v>91</v>
      </c>
      <c r="B206" s="248" t="s">
        <v>203</v>
      </c>
      <c r="C206" s="312"/>
      <c r="D206" s="313" t="s">
        <v>178</v>
      </c>
      <c r="E206" s="280">
        <v>100</v>
      </c>
      <c r="F206" s="280">
        <v>59</v>
      </c>
      <c r="G206" s="293">
        <f t="shared" si="26"/>
        <v>159</v>
      </c>
      <c r="H206" s="280"/>
      <c r="I206" s="277"/>
      <c r="J206" s="220"/>
      <c r="K206" s="269">
        <f t="shared" si="25"/>
        <v>1776</v>
      </c>
      <c r="L206" s="350">
        <v>1776</v>
      </c>
      <c r="M206" s="379"/>
      <c r="N206" s="236"/>
      <c r="O206" s="191"/>
    </row>
    <row r="207" spans="1:16" ht="1.5" hidden="1" customHeight="1" x14ac:dyDescent="0.3">
      <c r="A207" s="340"/>
      <c r="B207" s="341"/>
      <c r="C207" s="341"/>
      <c r="D207" s="341"/>
      <c r="E207" s="341"/>
      <c r="F207" s="341"/>
      <c r="G207" s="341"/>
      <c r="H207" s="342"/>
      <c r="I207" s="343"/>
      <c r="J207" s="343"/>
      <c r="K207" s="343"/>
      <c r="L207" s="343"/>
      <c r="M207" s="177"/>
      <c r="N207" s="183"/>
      <c r="O207" s="192"/>
      <c r="P207" s="183"/>
    </row>
    <row r="208" spans="1:16" ht="13.8" x14ac:dyDescent="0.3">
      <c r="A208" s="351"/>
      <c r="B208" s="352"/>
      <c r="C208" s="352"/>
      <c r="D208" s="352"/>
      <c r="E208" s="352"/>
      <c r="F208" s="352"/>
      <c r="G208" s="352"/>
      <c r="H208" s="353"/>
      <c r="I208" s="354"/>
      <c r="J208" s="354"/>
      <c r="K208" s="354"/>
      <c r="L208" s="355"/>
      <c r="M208" s="386"/>
      <c r="N208" s="162"/>
      <c r="O208" s="193"/>
      <c r="P208" s="162"/>
    </row>
    <row r="209" spans="1:16" ht="13.8" thickBot="1" x14ac:dyDescent="0.3">
      <c r="A209" s="376"/>
      <c r="B209" s="377"/>
      <c r="C209" s="387"/>
      <c r="D209" s="388"/>
      <c r="E209" s="389"/>
      <c r="F209" s="389"/>
      <c r="G209" s="389"/>
      <c r="H209" s="390"/>
      <c r="I209" s="391"/>
      <c r="J209" s="391"/>
      <c r="K209" s="391"/>
      <c r="L209" s="389"/>
      <c r="M209" s="389"/>
      <c r="N209" s="22"/>
    </row>
    <row r="210" spans="1:16" ht="13.8" thickBot="1" x14ac:dyDescent="0.3">
      <c r="A210" s="145"/>
      <c r="B210" s="145"/>
      <c r="C210" s="370"/>
      <c r="D210" s="366" t="s">
        <v>204</v>
      </c>
      <c r="E210" s="337">
        <f t="shared" ref="E210:M210" si="27">SUM(E5:E140)</f>
        <v>362131</v>
      </c>
      <c r="F210" s="337">
        <f t="shared" si="27"/>
        <v>119236</v>
      </c>
      <c r="G210" s="337">
        <f t="shared" si="27"/>
        <v>481367</v>
      </c>
      <c r="H210" s="337">
        <f t="shared" si="27"/>
        <v>252</v>
      </c>
      <c r="I210" s="337">
        <f t="shared" si="27"/>
        <v>3838968</v>
      </c>
      <c r="J210" s="337">
        <f t="shared" si="27"/>
        <v>1380112</v>
      </c>
      <c r="K210" s="337">
        <f t="shared" si="27"/>
        <v>240713</v>
      </c>
      <c r="L210" s="360">
        <f t="shared" si="27"/>
        <v>5459793</v>
      </c>
      <c r="M210" s="361">
        <f t="shared" si="27"/>
        <v>5459793</v>
      </c>
      <c r="N210" s="184"/>
      <c r="O210" s="195"/>
      <c r="P210" s="184"/>
    </row>
    <row r="211" spans="1:16" ht="13.8" thickBot="1" x14ac:dyDescent="0.3">
      <c r="A211" s="371"/>
      <c r="B211" s="371"/>
      <c r="C211" s="372"/>
      <c r="D211" s="366" t="s">
        <v>205</v>
      </c>
      <c r="E211" s="146">
        <f>SUM(E141:E148)</f>
        <v>157104</v>
      </c>
      <c r="F211" s="146">
        <f t="shared" ref="F211:G211" si="28">SUM(F141:F148)</f>
        <v>12</v>
      </c>
      <c r="G211" s="146">
        <f t="shared" si="28"/>
        <v>157116</v>
      </c>
      <c r="H211" s="178">
        <f t="shared" ref="H211:M211" si="29">SUM(H141:H148)</f>
        <v>20</v>
      </c>
      <c r="I211" s="150">
        <f t="shared" si="29"/>
        <v>304680</v>
      </c>
      <c r="J211" s="150">
        <f t="shared" si="29"/>
        <v>109532</v>
      </c>
      <c r="K211" s="151">
        <f t="shared" si="29"/>
        <v>78560</v>
      </c>
      <c r="L211" s="152">
        <f t="shared" si="29"/>
        <v>492772</v>
      </c>
      <c r="M211" s="338">
        <f t="shared" si="29"/>
        <v>492772</v>
      </c>
      <c r="N211" s="184"/>
      <c r="O211" s="195"/>
      <c r="P211" s="184"/>
    </row>
    <row r="212" spans="1:16" ht="14.4" thickBot="1" x14ac:dyDescent="0.35">
      <c r="A212" s="356"/>
      <c r="B212" s="356"/>
      <c r="C212" s="367"/>
      <c r="D212" s="367" t="s">
        <v>206</v>
      </c>
      <c r="E212" s="357">
        <f>SUM(E149:E206)</f>
        <v>47077</v>
      </c>
      <c r="F212" s="357">
        <f t="shared" ref="F212:H212" si="30">SUM(F149:F206)</f>
        <v>6360</v>
      </c>
      <c r="G212" s="357">
        <f t="shared" si="30"/>
        <v>53437</v>
      </c>
      <c r="H212" s="357">
        <f t="shared" si="30"/>
        <v>0</v>
      </c>
      <c r="I212" s="358">
        <f t="shared" ref="I212:K212" si="31">SUM(I149:I206)</f>
        <v>0</v>
      </c>
      <c r="J212" s="358">
        <f t="shared" si="31"/>
        <v>0</v>
      </c>
      <c r="K212" s="358">
        <f t="shared" si="31"/>
        <v>596890</v>
      </c>
      <c r="L212" s="359">
        <f>SUM(L149:L206)</f>
        <v>596890</v>
      </c>
      <c r="M212" s="339">
        <f>SUM(M149:M206)</f>
        <v>596890</v>
      </c>
      <c r="N212" s="237"/>
      <c r="O212" s="191"/>
    </row>
    <row r="213" spans="1:16" ht="14.4" thickBot="1" x14ac:dyDescent="0.35">
      <c r="A213" s="368"/>
      <c r="B213" s="368" t="s">
        <v>132</v>
      </c>
      <c r="C213" s="369"/>
      <c r="D213" s="266"/>
      <c r="E213" s="267">
        <f>E210+E211+E212</f>
        <v>566312</v>
      </c>
      <c r="F213" s="267">
        <f t="shared" ref="F213:L213" si="32">F210+F211+F212</f>
        <v>125608</v>
      </c>
      <c r="G213" s="267">
        <f t="shared" si="32"/>
        <v>691920</v>
      </c>
      <c r="H213" s="267">
        <f t="shared" si="32"/>
        <v>272</v>
      </c>
      <c r="I213" s="267">
        <f t="shared" si="32"/>
        <v>4143648</v>
      </c>
      <c r="J213" s="267">
        <f t="shared" si="32"/>
        <v>1489644</v>
      </c>
      <c r="K213" s="267">
        <f t="shared" si="32"/>
        <v>916163</v>
      </c>
      <c r="L213" s="267">
        <f t="shared" si="32"/>
        <v>6549455</v>
      </c>
      <c r="M213" s="362">
        <f>SUBTOTAL(9,M210:N212)</f>
        <v>6549455</v>
      </c>
      <c r="N213" s="185"/>
      <c r="O213" s="196"/>
      <c r="P213" s="185"/>
    </row>
    <row r="214" spans="1:16" ht="17.25" customHeight="1" x14ac:dyDescent="0.25">
      <c r="A214" s="381"/>
      <c r="B214" s="381"/>
      <c r="C214" s="381"/>
      <c r="D214" s="363"/>
      <c r="E214" s="364"/>
      <c r="F214" s="364"/>
      <c r="G214" s="364"/>
      <c r="H214" s="364"/>
      <c r="I214" s="365"/>
      <c r="J214" s="364"/>
      <c r="K214" s="364"/>
      <c r="L214" s="364"/>
      <c r="M214" s="364"/>
      <c r="N214" s="364"/>
    </row>
  </sheetData>
  <autoFilter ref="A3:M212" xr:uid="{00000000-0009-0000-0000-000004000000}">
    <filterColumn colId="0">
      <filters>
        <filter val="BA"/>
        <filter val="BB"/>
        <filter val="KE"/>
        <filter val="NR"/>
        <filter val="PO"/>
        <filter val="TC"/>
        <filter val="TV"/>
        <filter val="ZA"/>
      </filters>
    </filterColumn>
  </autoFilter>
  <mergeCells count="19">
    <mergeCell ref="A214:C214"/>
    <mergeCell ref="M183:M186"/>
    <mergeCell ref="A1:M1"/>
    <mergeCell ref="M5:M19"/>
    <mergeCell ref="M20:M30"/>
    <mergeCell ref="M31:M43"/>
    <mergeCell ref="M44:M59"/>
    <mergeCell ref="M60:M83"/>
    <mergeCell ref="M84:M98"/>
    <mergeCell ref="M122:M140"/>
    <mergeCell ref="A209:C209"/>
    <mergeCell ref="M187:M191"/>
    <mergeCell ref="M192:M206"/>
    <mergeCell ref="M149:M157"/>
    <mergeCell ref="M99:M121"/>
    <mergeCell ref="M162:M163"/>
    <mergeCell ref="M164:M173"/>
    <mergeCell ref="M174:M182"/>
    <mergeCell ref="M158:M161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6" fitToHeight="4" orientation="portrait" r:id="rId1"/>
  <rowBreaks count="3" manualBreakCount="3">
    <brk id="53" max="12" man="1"/>
    <brk id="104" max="12" man="1"/>
    <brk id="157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2026-01-20T12:14:58Z</cp:lastPrinted>
  <dcterms:created xsi:type="dcterms:W3CDTF">2020-12-28T09:08:32Z</dcterms:created>
  <dcterms:modified xsi:type="dcterms:W3CDTF">2026-02-18T13:44:17Z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