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Documents\2025\EDU ZBER\FINAL\FINAL databaza po opravach\"/>
    </mc:Choice>
  </mc:AlternateContent>
  <bookViews>
    <workbookView xWindow="0" yWindow="0" windowWidth="28800" windowHeight="13800" firstSheet="4" activeTab="4"/>
  </bookViews>
  <sheets>
    <sheet name="cirkev -web" sheetId="8" state="hidden" r:id="rId1"/>
    <sheet name="VUC-web" sheetId="7" state="hidden" r:id="rId2"/>
    <sheet name="obce-web" sheetId="6" state="hidden" r:id="rId3"/>
    <sheet name="KT rozpisu" sheetId="15" state="hidden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rozpočtu'!$A$3:$T$210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rozpočtu'!$A$1:$T$207</definedName>
  </definedNames>
  <calcPr calcId="162913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" i="13" l="1"/>
  <c r="O211" i="13" l="1"/>
  <c r="P211" i="13"/>
  <c r="Q211" i="13"/>
  <c r="R211" i="13"/>
  <c r="S211" i="13"/>
  <c r="T211" i="13"/>
  <c r="T121" i="13"/>
  <c r="T99" i="13"/>
  <c r="T84" i="13"/>
  <c r="T44" i="13"/>
  <c r="T31" i="13"/>
  <c r="T20" i="13"/>
  <c r="R140" i="13"/>
  <c r="R141" i="13"/>
  <c r="R142" i="13"/>
  <c r="R143" i="13"/>
  <c r="R144" i="13"/>
  <c r="R145" i="13"/>
  <c r="R146" i="13"/>
  <c r="R147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20" i="13"/>
  <c r="R21" i="13"/>
  <c r="R22" i="13"/>
  <c r="R23" i="13"/>
  <c r="R24" i="13"/>
  <c r="R25" i="13"/>
  <c r="R26" i="13"/>
  <c r="R27" i="13"/>
  <c r="R28" i="13"/>
  <c r="R29" i="13"/>
  <c r="R30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5" i="13"/>
  <c r="J85" i="13" l="1"/>
  <c r="G85" i="13"/>
  <c r="L85" i="13" s="1"/>
  <c r="K85" i="13" l="1"/>
  <c r="N85" i="13" s="1"/>
  <c r="J210" i="13"/>
  <c r="K210" i="13"/>
  <c r="H210" i="13"/>
  <c r="F210" i="13"/>
  <c r="F209" i="13"/>
  <c r="F208" i="13"/>
  <c r="M85" i="13" l="1"/>
  <c r="S85" i="13"/>
  <c r="F211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L178" i="13" s="1"/>
  <c r="G179" i="13"/>
  <c r="L179" i="13" s="1"/>
  <c r="G180" i="13"/>
  <c r="L180" i="13" s="1"/>
  <c r="G181" i="13"/>
  <c r="G182" i="13"/>
  <c r="G183" i="13"/>
  <c r="G184" i="13"/>
  <c r="G185" i="13"/>
  <c r="G186" i="13"/>
  <c r="G187" i="13"/>
  <c r="G188" i="13"/>
  <c r="G189" i="13"/>
  <c r="L189" i="13" s="1"/>
  <c r="G190" i="13"/>
  <c r="G191" i="13"/>
  <c r="G192" i="13"/>
  <c r="G193" i="13"/>
  <c r="G194" i="13"/>
  <c r="G195" i="13"/>
  <c r="G196" i="13"/>
  <c r="G197" i="13"/>
  <c r="G198" i="13"/>
  <c r="L198" i="13" s="1"/>
  <c r="G199" i="13"/>
  <c r="L199" i="13" s="1"/>
  <c r="G200" i="13"/>
  <c r="L200" i="13" s="1"/>
  <c r="G201" i="13"/>
  <c r="L201" i="13" s="1"/>
  <c r="G202" i="13"/>
  <c r="L202" i="13" s="1"/>
  <c r="G203" i="13"/>
  <c r="L203" i="13" s="1"/>
  <c r="G204" i="13"/>
  <c r="G160" i="13"/>
  <c r="G159" i="13"/>
  <c r="G158" i="13"/>
  <c r="G157" i="13"/>
  <c r="G149" i="13"/>
  <c r="G150" i="13"/>
  <c r="G151" i="13"/>
  <c r="G152" i="13"/>
  <c r="G153" i="13"/>
  <c r="G154" i="13"/>
  <c r="G155" i="13"/>
  <c r="L155" i="13" s="1"/>
  <c r="G156" i="13"/>
  <c r="L156" i="13" s="1"/>
  <c r="G148" i="13"/>
  <c r="J147" i="13"/>
  <c r="K147" i="13" s="1"/>
  <c r="J141" i="13"/>
  <c r="K141" i="13" s="1"/>
  <c r="J142" i="13"/>
  <c r="K142" i="13" s="1"/>
  <c r="J143" i="13"/>
  <c r="K143" i="13" s="1"/>
  <c r="J144" i="13"/>
  <c r="K144" i="13" s="1"/>
  <c r="J145" i="13"/>
  <c r="K145" i="13" s="1"/>
  <c r="J146" i="13"/>
  <c r="K146" i="13" s="1"/>
  <c r="J140" i="13"/>
  <c r="K140" i="13" s="1"/>
  <c r="G141" i="13"/>
  <c r="L141" i="13" s="1"/>
  <c r="G142" i="13"/>
  <c r="L142" i="13" s="1"/>
  <c r="G143" i="13"/>
  <c r="L143" i="13" s="1"/>
  <c r="G144" i="13"/>
  <c r="L144" i="13" s="1"/>
  <c r="G145" i="13"/>
  <c r="L145" i="13" s="1"/>
  <c r="G146" i="13"/>
  <c r="L146" i="13" s="1"/>
  <c r="G147" i="13"/>
  <c r="L147" i="13" s="1"/>
  <c r="G140" i="13"/>
  <c r="L140" i="13" l="1"/>
  <c r="G209" i="13"/>
  <c r="G210" i="13"/>
  <c r="N184" i="13"/>
  <c r="L184" i="13"/>
  <c r="N158" i="13"/>
  <c r="L158" i="13"/>
  <c r="N191" i="13"/>
  <c r="L191" i="13"/>
  <c r="N183" i="13"/>
  <c r="L183" i="13"/>
  <c r="N175" i="13"/>
  <c r="L175" i="13"/>
  <c r="N167" i="13"/>
  <c r="L167" i="13"/>
  <c r="N154" i="13"/>
  <c r="L154" i="13"/>
  <c r="N159" i="13"/>
  <c r="L159" i="13"/>
  <c r="N190" i="13"/>
  <c r="L190" i="13"/>
  <c r="N182" i="13"/>
  <c r="L182" i="13"/>
  <c r="N174" i="13"/>
  <c r="L174" i="13"/>
  <c r="N166" i="13"/>
  <c r="L166" i="13"/>
  <c r="N153" i="13"/>
  <c r="L153" i="13"/>
  <c r="N160" i="13"/>
  <c r="L160" i="13"/>
  <c r="N197" i="13"/>
  <c r="L197" i="13"/>
  <c r="N173" i="13"/>
  <c r="L173" i="13"/>
  <c r="N152" i="13"/>
  <c r="L152" i="13"/>
  <c r="N196" i="13"/>
  <c r="L196" i="13"/>
  <c r="N188" i="13"/>
  <c r="L188" i="13"/>
  <c r="N172" i="13"/>
  <c r="O172" i="13" s="1"/>
  <c r="L172" i="13"/>
  <c r="N164" i="13"/>
  <c r="L164" i="13"/>
  <c r="N192" i="13"/>
  <c r="L192" i="13"/>
  <c r="N168" i="13"/>
  <c r="M168" i="13" s="1"/>
  <c r="L168" i="13"/>
  <c r="N181" i="13"/>
  <c r="O181" i="13" s="1"/>
  <c r="L181" i="13"/>
  <c r="N165" i="13"/>
  <c r="L165" i="13"/>
  <c r="N151" i="13"/>
  <c r="L151" i="13"/>
  <c r="N195" i="13"/>
  <c r="L195" i="13"/>
  <c r="N187" i="13"/>
  <c r="L187" i="13"/>
  <c r="N171" i="13"/>
  <c r="M171" i="13" s="1"/>
  <c r="L171" i="13"/>
  <c r="N163" i="13"/>
  <c r="L163" i="13"/>
  <c r="N157" i="13"/>
  <c r="L157" i="13"/>
  <c r="N150" i="13"/>
  <c r="L150" i="13"/>
  <c r="N194" i="13"/>
  <c r="L194" i="13"/>
  <c r="N186" i="13"/>
  <c r="L186" i="13"/>
  <c r="N170" i="13"/>
  <c r="M170" i="13" s="1"/>
  <c r="L170" i="13"/>
  <c r="N162" i="13"/>
  <c r="O162" i="13" s="1"/>
  <c r="L162" i="13"/>
  <c r="N176" i="13"/>
  <c r="L176" i="13"/>
  <c r="N148" i="13"/>
  <c r="L148" i="13"/>
  <c r="N149" i="13"/>
  <c r="L149" i="13"/>
  <c r="N193" i="13"/>
  <c r="L193" i="13"/>
  <c r="N185" i="13"/>
  <c r="L185" i="13"/>
  <c r="N177" i="13"/>
  <c r="L177" i="13"/>
  <c r="N169" i="13"/>
  <c r="M169" i="13" s="1"/>
  <c r="L169" i="13"/>
  <c r="N161" i="13"/>
  <c r="M161" i="13" s="1"/>
  <c r="L161" i="13"/>
  <c r="N204" i="13"/>
  <c r="L204" i="13"/>
  <c r="N200" i="13"/>
  <c r="M200" i="13" s="1"/>
  <c r="N155" i="13"/>
  <c r="N198" i="13"/>
  <c r="N189" i="13"/>
  <c r="M189" i="13" s="1"/>
  <c r="N156" i="13"/>
  <c r="M156" i="13" s="1"/>
  <c r="N199" i="13"/>
  <c r="M199" i="13" s="1"/>
  <c r="N180" i="13"/>
  <c r="M180" i="13" s="1"/>
  <c r="N179" i="13"/>
  <c r="M179" i="13" s="1"/>
  <c r="N202" i="13"/>
  <c r="M202" i="13" s="1"/>
  <c r="N178" i="13"/>
  <c r="N203" i="13"/>
  <c r="M203" i="13" s="1"/>
  <c r="N201" i="13"/>
  <c r="M201" i="13" s="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5" i="13"/>
  <c r="O157" i="13" l="1"/>
  <c r="O148" i="13"/>
  <c r="O160" i="13"/>
  <c r="O185" i="13"/>
  <c r="O190" i="13"/>
  <c r="L210" i="13"/>
  <c r="M178" i="13"/>
  <c r="M198" i="13"/>
  <c r="M155" i="13"/>
  <c r="K19" i="13"/>
  <c r="G6" i="13" l="1"/>
  <c r="G7" i="13"/>
  <c r="L7" i="13" s="1"/>
  <c r="G8" i="13"/>
  <c r="L8" i="13" s="1"/>
  <c r="G9" i="13"/>
  <c r="L9" i="13" s="1"/>
  <c r="G10" i="13"/>
  <c r="L10" i="13" s="1"/>
  <c r="G11" i="13"/>
  <c r="L11" i="13" s="1"/>
  <c r="G12" i="13"/>
  <c r="L12" i="13" s="1"/>
  <c r="G13" i="13"/>
  <c r="L13" i="13" s="1"/>
  <c r="G14" i="13"/>
  <c r="L14" i="13" s="1"/>
  <c r="G15" i="13"/>
  <c r="L15" i="13" s="1"/>
  <c r="G16" i="13"/>
  <c r="L16" i="13" s="1"/>
  <c r="G17" i="13"/>
  <c r="L17" i="13" s="1"/>
  <c r="G18" i="13"/>
  <c r="L18" i="13" s="1"/>
  <c r="G19" i="13"/>
  <c r="L19" i="13" s="1"/>
  <c r="N19" i="13" s="1"/>
  <c r="G20" i="13"/>
  <c r="L20" i="13" s="1"/>
  <c r="G21" i="13"/>
  <c r="L21" i="13" s="1"/>
  <c r="G22" i="13"/>
  <c r="L22" i="13" s="1"/>
  <c r="G23" i="13"/>
  <c r="L23" i="13" s="1"/>
  <c r="G24" i="13"/>
  <c r="L24" i="13" s="1"/>
  <c r="G25" i="13"/>
  <c r="L25" i="13" s="1"/>
  <c r="G26" i="13"/>
  <c r="L26" i="13" s="1"/>
  <c r="G27" i="13"/>
  <c r="L27" i="13" s="1"/>
  <c r="G28" i="13"/>
  <c r="L28" i="13" s="1"/>
  <c r="G29" i="13"/>
  <c r="L29" i="13" s="1"/>
  <c r="G30" i="13"/>
  <c r="L30" i="13" s="1"/>
  <c r="G31" i="13"/>
  <c r="L31" i="13" s="1"/>
  <c r="G32" i="13"/>
  <c r="L32" i="13" s="1"/>
  <c r="G33" i="13"/>
  <c r="L33" i="13" s="1"/>
  <c r="G34" i="13"/>
  <c r="L34" i="13" s="1"/>
  <c r="G35" i="13"/>
  <c r="L35" i="13" s="1"/>
  <c r="G36" i="13"/>
  <c r="L36" i="13" s="1"/>
  <c r="G37" i="13"/>
  <c r="L37" i="13" s="1"/>
  <c r="G38" i="13"/>
  <c r="L38" i="13" s="1"/>
  <c r="G39" i="13"/>
  <c r="L39" i="13" s="1"/>
  <c r="G40" i="13"/>
  <c r="L40" i="13" s="1"/>
  <c r="G41" i="13"/>
  <c r="L41" i="13" s="1"/>
  <c r="G42" i="13"/>
  <c r="L42" i="13" s="1"/>
  <c r="G43" i="13"/>
  <c r="L43" i="13" s="1"/>
  <c r="G44" i="13"/>
  <c r="L44" i="13" s="1"/>
  <c r="G45" i="13"/>
  <c r="L45" i="13" s="1"/>
  <c r="G46" i="13"/>
  <c r="L46" i="13" s="1"/>
  <c r="G47" i="13"/>
  <c r="L47" i="13" s="1"/>
  <c r="G48" i="13"/>
  <c r="L48" i="13" s="1"/>
  <c r="G49" i="13"/>
  <c r="L49" i="13" s="1"/>
  <c r="G50" i="13"/>
  <c r="L50" i="13" s="1"/>
  <c r="G51" i="13"/>
  <c r="L51" i="13" s="1"/>
  <c r="G52" i="13"/>
  <c r="L52" i="13" s="1"/>
  <c r="G53" i="13"/>
  <c r="L53" i="13" s="1"/>
  <c r="G54" i="13"/>
  <c r="L54" i="13" s="1"/>
  <c r="G55" i="13"/>
  <c r="L55" i="13" s="1"/>
  <c r="G56" i="13"/>
  <c r="L56" i="13" s="1"/>
  <c r="G57" i="13"/>
  <c r="L57" i="13" s="1"/>
  <c r="G58" i="13"/>
  <c r="L58" i="13" s="1"/>
  <c r="G59" i="13"/>
  <c r="L59" i="13" s="1"/>
  <c r="G60" i="13"/>
  <c r="L60" i="13" s="1"/>
  <c r="G61" i="13"/>
  <c r="L61" i="13" s="1"/>
  <c r="G62" i="13"/>
  <c r="L62" i="13" s="1"/>
  <c r="G63" i="13"/>
  <c r="L63" i="13" s="1"/>
  <c r="G64" i="13"/>
  <c r="L64" i="13" s="1"/>
  <c r="G65" i="13"/>
  <c r="L65" i="13" s="1"/>
  <c r="G66" i="13"/>
  <c r="L66" i="13" s="1"/>
  <c r="G67" i="13"/>
  <c r="L67" i="13" s="1"/>
  <c r="G68" i="13"/>
  <c r="L68" i="13" s="1"/>
  <c r="G69" i="13"/>
  <c r="L69" i="13" s="1"/>
  <c r="G70" i="13"/>
  <c r="L70" i="13" s="1"/>
  <c r="G71" i="13"/>
  <c r="L71" i="13" s="1"/>
  <c r="G72" i="13"/>
  <c r="L72" i="13" s="1"/>
  <c r="G73" i="13"/>
  <c r="L73" i="13" s="1"/>
  <c r="G74" i="13"/>
  <c r="L74" i="13" s="1"/>
  <c r="G75" i="13"/>
  <c r="L75" i="13" s="1"/>
  <c r="G76" i="13"/>
  <c r="L76" i="13" s="1"/>
  <c r="G77" i="13"/>
  <c r="L77" i="13" s="1"/>
  <c r="G78" i="13"/>
  <c r="L78" i="13" s="1"/>
  <c r="G79" i="13"/>
  <c r="L79" i="13" s="1"/>
  <c r="G80" i="13"/>
  <c r="L80" i="13" s="1"/>
  <c r="G81" i="13"/>
  <c r="L81" i="13" s="1"/>
  <c r="G82" i="13"/>
  <c r="L82" i="13" s="1"/>
  <c r="G83" i="13"/>
  <c r="L83" i="13" s="1"/>
  <c r="G84" i="13"/>
  <c r="L84" i="13" s="1"/>
  <c r="G86" i="13"/>
  <c r="L86" i="13" s="1"/>
  <c r="G87" i="13"/>
  <c r="L87" i="13" s="1"/>
  <c r="G88" i="13"/>
  <c r="L88" i="13" s="1"/>
  <c r="G89" i="13"/>
  <c r="L89" i="13" s="1"/>
  <c r="G90" i="13"/>
  <c r="L90" i="13" s="1"/>
  <c r="G91" i="13"/>
  <c r="L91" i="13" s="1"/>
  <c r="G92" i="13"/>
  <c r="L92" i="13" s="1"/>
  <c r="G93" i="13"/>
  <c r="L93" i="13" s="1"/>
  <c r="G94" i="13"/>
  <c r="L94" i="13" s="1"/>
  <c r="G95" i="13"/>
  <c r="L95" i="13" s="1"/>
  <c r="G96" i="13"/>
  <c r="L96" i="13" s="1"/>
  <c r="G97" i="13"/>
  <c r="L97" i="13" s="1"/>
  <c r="G98" i="13"/>
  <c r="L98" i="13" s="1"/>
  <c r="G99" i="13"/>
  <c r="L99" i="13" s="1"/>
  <c r="G100" i="13"/>
  <c r="L100" i="13" s="1"/>
  <c r="G101" i="13"/>
  <c r="L101" i="13" s="1"/>
  <c r="G102" i="13"/>
  <c r="L102" i="13" s="1"/>
  <c r="G103" i="13"/>
  <c r="L103" i="13" s="1"/>
  <c r="G104" i="13"/>
  <c r="L104" i="13" s="1"/>
  <c r="G105" i="13"/>
  <c r="L105" i="13" s="1"/>
  <c r="G106" i="13"/>
  <c r="L106" i="13" s="1"/>
  <c r="G107" i="13"/>
  <c r="L107" i="13" s="1"/>
  <c r="G108" i="13"/>
  <c r="L108" i="13" s="1"/>
  <c r="G109" i="13"/>
  <c r="L109" i="13" s="1"/>
  <c r="G110" i="13"/>
  <c r="L110" i="13" s="1"/>
  <c r="G111" i="13"/>
  <c r="L111" i="13" s="1"/>
  <c r="G112" i="13"/>
  <c r="L112" i="13" s="1"/>
  <c r="G113" i="13"/>
  <c r="L113" i="13" s="1"/>
  <c r="G114" i="13"/>
  <c r="L114" i="13" s="1"/>
  <c r="G115" i="13"/>
  <c r="L115" i="13" s="1"/>
  <c r="G116" i="13"/>
  <c r="L116" i="13" s="1"/>
  <c r="G117" i="13"/>
  <c r="L117" i="13" s="1"/>
  <c r="G118" i="13"/>
  <c r="L118" i="13" s="1"/>
  <c r="G119" i="13"/>
  <c r="L119" i="13" s="1"/>
  <c r="G120" i="13"/>
  <c r="L120" i="13" s="1"/>
  <c r="G121" i="13"/>
  <c r="L121" i="13" s="1"/>
  <c r="G122" i="13"/>
  <c r="L122" i="13" s="1"/>
  <c r="G123" i="13"/>
  <c r="L123" i="13" s="1"/>
  <c r="G124" i="13"/>
  <c r="L124" i="13" s="1"/>
  <c r="G125" i="13"/>
  <c r="L125" i="13" s="1"/>
  <c r="G126" i="13"/>
  <c r="L126" i="13" s="1"/>
  <c r="G127" i="13"/>
  <c r="L127" i="13" s="1"/>
  <c r="G128" i="13"/>
  <c r="L128" i="13" s="1"/>
  <c r="G129" i="13"/>
  <c r="L129" i="13" s="1"/>
  <c r="G130" i="13"/>
  <c r="L130" i="13" s="1"/>
  <c r="G131" i="13"/>
  <c r="L131" i="13" s="1"/>
  <c r="G132" i="13"/>
  <c r="L132" i="13" s="1"/>
  <c r="G133" i="13"/>
  <c r="L133" i="13" s="1"/>
  <c r="G134" i="13"/>
  <c r="L134" i="13" s="1"/>
  <c r="G135" i="13"/>
  <c r="L135" i="13" s="1"/>
  <c r="G136" i="13"/>
  <c r="L136" i="13" s="1"/>
  <c r="G137" i="13"/>
  <c r="L137" i="13" s="1"/>
  <c r="G138" i="13"/>
  <c r="L138" i="13" s="1"/>
  <c r="G139" i="13"/>
  <c r="L139" i="13" s="1"/>
  <c r="G5" i="13"/>
  <c r="L5" i="13" s="1"/>
  <c r="M19" i="13" l="1"/>
  <c r="S19" i="13"/>
  <c r="L6" i="13"/>
  <c r="G208" i="13"/>
  <c r="G211" i="13" s="1"/>
  <c r="M204" i="13"/>
  <c r="M197" i="13"/>
  <c r="M196" i="13"/>
  <c r="M195" i="13"/>
  <c r="M194" i="13"/>
  <c r="M193" i="13"/>
  <c r="M192" i="13"/>
  <c r="M191" i="13"/>
  <c r="M190" i="13"/>
  <c r="M188" i="13"/>
  <c r="M187" i="13"/>
  <c r="M186" i="13"/>
  <c r="M185" i="13"/>
  <c r="M184" i="13"/>
  <c r="M183" i="13"/>
  <c r="M182" i="13"/>
  <c r="M181" i="13"/>
  <c r="M177" i="13"/>
  <c r="M176" i="13"/>
  <c r="M175" i="13"/>
  <c r="M174" i="13"/>
  <c r="M173" i="13"/>
  <c r="M172" i="13"/>
  <c r="M167" i="13"/>
  <c r="M166" i="13"/>
  <c r="M164" i="13"/>
  <c r="M163" i="13"/>
  <c r="M162" i="13"/>
  <c r="M160" i="13"/>
  <c r="M159" i="13"/>
  <c r="M158" i="13"/>
  <c r="M154" i="13"/>
  <c r="M153" i="13"/>
  <c r="M152" i="13"/>
  <c r="M151" i="13"/>
  <c r="M150" i="13"/>
  <c r="M149" i="13"/>
  <c r="M148" i="13"/>
  <c r="I208" i="13" l="1"/>
  <c r="M165" i="13" l="1"/>
  <c r="M157" i="13"/>
  <c r="N210" i="13"/>
  <c r="M210" i="13" l="1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N97" i="13" s="1"/>
  <c r="S97" i="13" s="1"/>
  <c r="K98" i="13"/>
  <c r="N98" i="13" s="1"/>
  <c r="S98" i="13" s="1"/>
  <c r="K99" i="13"/>
  <c r="N99" i="13" s="1"/>
  <c r="K100" i="13"/>
  <c r="N100" i="13" s="1"/>
  <c r="S100" i="13" s="1"/>
  <c r="K101" i="13"/>
  <c r="N101" i="13" s="1"/>
  <c r="S101" i="13" s="1"/>
  <c r="K102" i="13"/>
  <c r="N102" i="13" s="1"/>
  <c r="S102" i="13" s="1"/>
  <c r="K103" i="13"/>
  <c r="N103" i="13" s="1"/>
  <c r="S103" i="13" s="1"/>
  <c r="K104" i="13"/>
  <c r="N104" i="13" s="1"/>
  <c r="S104" i="13" s="1"/>
  <c r="K105" i="13"/>
  <c r="N105" i="13" s="1"/>
  <c r="S105" i="13" s="1"/>
  <c r="K106" i="13"/>
  <c r="N106" i="13" s="1"/>
  <c r="S106" i="13" s="1"/>
  <c r="K107" i="13"/>
  <c r="N107" i="13" s="1"/>
  <c r="S107" i="13" s="1"/>
  <c r="K108" i="13"/>
  <c r="N108" i="13" s="1"/>
  <c r="S108" i="13" s="1"/>
  <c r="K109" i="13"/>
  <c r="N109" i="13" s="1"/>
  <c r="S109" i="13" s="1"/>
  <c r="K110" i="13"/>
  <c r="N110" i="13" s="1"/>
  <c r="S110" i="13" s="1"/>
  <c r="K111" i="13"/>
  <c r="N111" i="13" s="1"/>
  <c r="S111" i="13" s="1"/>
  <c r="K112" i="13"/>
  <c r="N112" i="13" s="1"/>
  <c r="S112" i="13" s="1"/>
  <c r="K113" i="13"/>
  <c r="N113" i="13" s="1"/>
  <c r="S113" i="13" s="1"/>
  <c r="K114" i="13"/>
  <c r="N114" i="13" s="1"/>
  <c r="S114" i="13" s="1"/>
  <c r="K115" i="13"/>
  <c r="N115" i="13" s="1"/>
  <c r="S115" i="13" s="1"/>
  <c r="K116" i="13"/>
  <c r="N116" i="13" s="1"/>
  <c r="S116" i="13" s="1"/>
  <c r="K117" i="13"/>
  <c r="N117" i="13" s="1"/>
  <c r="S117" i="13" s="1"/>
  <c r="K118" i="13"/>
  <c r="N118" i="13" s="1"/>
  <c r="S118" i="13" s="1"/>
  <c r="K119" i="13"/>
  <c r="N119" i="13" s="1"/>
  <c r="S119" i="13" s="1"/>
  <c r="K120" i="13"/>
  <c r="N120" i="13" s="1"/>
  <c r="S120" i="13" s="1"/>
  <c r="K121" i="13"/>
  <c r="N121" i="13" s="1"/>
  <c r="K122" i="13"/>
  <c r="N122" i="13" s="1"/>
  <c r="S122" i="13" s="1"/>
  <c r="K123" i="13"/>
  <c r="N123" i="13" s="1"/>
  <c r="S123" i="13" s="1"/>
  <c r="K124" i="13"/>
  <c r="N124" i="13" s="1"/>
  <c r="S124" i="13" s="1"/>
  <c r="K125" i="13"/>
  <c r="N125" i="13" s="1"/>
  <c r="S125" i="13" s="1"/>
  <c r="K126" i="13"/>
  <c r="N126" i="13" s="1"/>
  <c r="S126" i="13" s="1"/>
  <c r="K127" i="13"/>
  <c r="N127" i="13" s="1"/>
  <c r="S127" i="13" s="1"/>
  <c r="K128" i="13"/>
  <c r="N128" i="13" s="1"/>
  <c r="S128" i="13" s="1"/>
  <c r="K129" i="13"/>
  <c r="N129" i="13" s="1"/>
  <c r="S129" i="13" s="1"/>
  <c r="K130" i="13"/>
  <c r="N130" i="13" s="1"/>
  <c r="S130" i="13" s="1"/>
  <c r="K131" i="13"/>
  <c r="N131" i="13" s="1"/>
  <c r="S131" i="13" s="1"/>
  <c r="K132" i="13"/>
  <c r="N132" i="13" s="1"/>
  <c r="S132" i="13" s="1"/>
  <c r="K133" i="13"/>
  <c r="N133" i="13" s="1"/>
  <c r="S133" i="13" s="1"/>
  <c r="K134" i="13"/>
  <c r="N134" i="13" s="1"/>
  <c r="S134" i="13" s="1"/>
  <c r="K135" i="13"/>
  <c r="N135" i="13" s="1"/>
  <c r="S135" i="13" s="1"/>
  <c r="K136" i="13"/>
  <c r="N136" i="13" s="1"/>
  <c r="S136" i="13" s="1"/>
  <c r="K137" i="13"/>
  <c r="N137" i="13" s="1"/>
  <c r="S137" i="13" s="1"/>
  <c r="K138" i="13"/>
  <c r="N138" i="13" s="1"/>
  <c r="S138" i="13" s="1"/>
  <c r="K139" i="13"/>
  <c r="N139" i="13" s="1"/>
  <c r="S139" i="13" s="1"/>
  <c r="K5" i="13"/>
  <c r="O99" i="13" l="1"/>
  <c r="S99" i="13"/>
  <c r="O121" i="13"/>
  <c r="S121" i="13"/>
  <c r="N18" i="13"/>
  <c r="E208" i="13"/>
  <c r="H208" i="13"/>
  <c r="E209" i="13"/>
  <c r="H209" i="13"/>
  <c r="I209" i="13"/>
  <c r="M18" i="13" l="1"/>
  <c r="S18" i="13"/>
  <c r="H211" i="13"/>
  <c r="I210" i="13"/>
  <c r="I211" i="13" s="1"/>
  <c r="E210" i="13"/>
  <c r="E211" i="13" s="1"/>
  <c r="N146" i="13" l="1"/>
  <c r="N147" i="13"/>
  <c r="N141" i="13"/>
  <c r="J209" i="13"/>
  <c r="L209" i="13"/>
  <c r="M141" i="13" l="1"/>
  <c r="S141" i="13"/>
  <c r="M147" i="13"/>
  <c r="S147" i="13"/>
  <c r="M146" i="13"/>
  <c r="S146" i="13"/>
  <c r="N143" i="13"/>
  <c r="S143" i="13" s="1"/>
  <c r="N142" i="13"/>
  <c r="S142" i="13" s="1"/>
  <c r="N140" i="13"/>
  <c r="S140" i="13" s="1"/>
  <c r="N144" i="13"/>
  <c r="S144" i="13" s="1"/>
  <c r="N145" i="13"/>
  <c r="S145" i="13" s="1"/>
  <c r="K209" i="13"/>
  <c r="M145" i="13" l="1"/>
  <c r="M142" i="13"/>
  <c r="M143" i="13"/>
  <c r="M144" i="13"/>
  <c r="M140" i="13"/>
  <c r="N209" i="13"/>
  <c r="M209" i="13" l="1"/>
  <c r="N17" i="13" l="1"/>
  <c r="M119" i="13"/>
  <c r="N32" i="13"/>
  <c r="N77" i="13"/>
  <c r="N57" i="13"/>
  <c r="N55" i="13"/>
  <c r="N80" i="13"/>
  <c r="N75" i="13"/>
  <c r="N23" i="13"/>
  <c r="N41" i="13"/>
  <c r="N68" i="13"/>
  <c r="N15" i="13"/>
  <c r="N22" i="13"/>
  <c r="N40" i="13"/>
  <c r="N96" i="13"/>
  <c r="M110" i="13"/>
  <c r="N12" i="13"/>
  <c r="N89" i="13"/>
  <c r="M120" i="13"/>
  <c r="N44" i="13"/>
  <c r="M117" i="13"/>
  <c r="N58" i="13"/>
  <c r="N78" i="13"/>
  <c r="M111" i="13"/>
  <c r="M122" i="13"/>
  <c r="N36" i="13"/>
  <c r="N92" i="13"/>
  <c r="N35" i="13"/>
  <c r="M123" i="13"/>
  <c r="M118" i="13"/>
  <c r="J208" i="13"/>
  <c r="J211" i="13" s="1"/>
  <c r="L208" i="13"/>
  <c r="L211" i="13" s="1"/>
  <c r="M78" i="13" l="1"/>
  <c r="S78" i="13"/>
  <c r="M80" i="13"/>
  <c r="S80" i="13"/>
  <c r="M57" i="13"/>
  <c r="S57" i="13"/>
  <c r="M55" i="13"/>
  <c r="S55" i="13"/>
  <c r="M35" i="13"/>
  <c r="S35" i="13"/>
  <c r="M77" i="13"/>
  <c r="S77" i="13"/>
  <c r="M96" i="13"/>
  <c r="S96" i="13"/>
  <c r="M22" i="13"/>
  <c r="S22" i="13"/>
  <c r="M92" i="13"/>
  <c r="S92" i="13"/>
  <c r="M68" i="13"/>
  <c r="S68" i="13"/>
  <c r="M32" i="13"/>
  <c r="S32" i="13"/>
  <c r="M58" i="13"/>
  <c r="S58" i="13"/>
  <c r="O44" i="13"/>
  <c r="S44" i="13"/>
  <c r="M41" i="13"/>
  <c r="S41" i="13"/>
  <c r="M75" i="13"/>
  <c r="S75" i="13"/>
  <c r="M40" i="13"/>
  <c r="S40" i="13"/>
  <c r="M15" i="13"/>
  <c r="S15" i="13"/>
  <c r="M36" i="13"/>
  <c r="S36" i="13"/>
  <c r="M89" i="13"/>
  <c r="S89" i="13"/>
  <c r="M12" i="13"/>
  <c r="S12" i="13"/>
  <c r="M23" i="13"/>
  <c r="S23" i="13"/>
  <c r="M17" i="13"/>
  <c r="S17" i="13"/>
  <c r="M44" i="13"/>
  <c r="N47" i="13"/>
  <c r="S47" i="13" s="1"/>
  <c r="N10" i="13"/>
  <c r="S10" i="13" s="1"/>
  <c r="N46" i="13"/>
  <c r="S46" i="13" s="1"/>
  <c r="N73" i="13"/>
  <c r="S73" i="13" s="1"/>
  <c r="N88" i="13"/>
  <c r="S88" i="13" s="1"/>
  <c r="N61" i="13"/>
  <c r="S61" i="13" s="1"/>
  <c r="N48" i="13"/>
  <c r="S48" i="13" s="1"/>
  <c r="N74" i="13"/>
  <c r="S74" i="13" s="1"/>
  <c r="N14" i="13"/>
  <c r="S14" i="13" s="1"/>
  <c r="N72" i="13"/>
  <c r="S72" i="13" s="1"/>
  <c r="N86" i="13"/>
  <c r="S86" i="13" s="1"/>
  <c r="N56" i="13"/>
  <c r="S56" i="13" s="1"/>
  <c r="N33" i="13"/>
  <c r="S33" i="13" s="1"/>
  <c r="N69" i="13"/>
  <c r="S69" i="13" s="1"/>
  <c r="N81" i="13"/>
  <c r="S81" i="13" s="1"/>
  <c r="N53" i="13"/>
  <c r="S53" i="13" s="1"/>
  <c r="N45" i="13"/>
  <c r="S45" i="13" s="1"/>
  <c r="N82" i="13"/>
  <c r="S82" i="13" s="1"/>
  <c r="N67" i="13"/>
  <c r="S67" i="13" s="1"/>
  <c r="N9" i="13"/>
  <c r="S9" i="13" s="1"/>
  <c r="N34" i="13"/>
  <c r="S34" i="13" s="1"/>
  <c r="N79" i="13"/>
  <c r="S79" i="13" s="1"/>
  <c r="N5" i="13"/>
  <c r="N13" i="13"/>
  <c r="S13" i="13" s="1"/>
  <c r="N83" i="13"/>
  <c r="S83" i="13" s="1"/>
  <c r="N71" i="13"/>
  <c r="S71" i="13" s="1"/>
  <c r="N91" i="13"/>
  <c r="S91" i="13" s="1"/>
  <c r="N65" i="13"/>
  <c r="S65" i="13" s="1"/>
  <c r="N52" i="13"/>
  <c r="S52" i="13" s="1"/>
  <c r="N43" i="13"/>
  <c r="S43" i="13" s="1"/>
  <c r="N38" i="13"/>
  <c r="S38" i="13" s="1"/>
  <c r="N37" i="13"/>
  <c r="S37" i="13" s="1"/>
  <c r="N31" i="13"/>
  <c r="N66" i="13"/>
  <c r="S66" i="13" s="1"/>
  <c r="N87" i="13"/>
  <c r="S87" i="13" s="1"/>
  <c r="N94" i="13"/>
  <c r="S94" i="13" s="1"/>
  <c r="N64" i="13"/>
  <c r="S64" i="13" s="1"/>
  <c r="N51" i="13"/>
  <c r="S51" i="13" s="1"/>
  <c r="N11" i="13"/>
  <c r="S11" i="13" s="1"/>
  <c r="N16" i="13"/>
  <c r="S16" i="13" s="1"/>
  <c r="N76" i="13"/>
  <c r="S76" i="13" s="1"/>
  <c r="N25" i="13"/>
  <c r="S25" i="13" s="1"/>
  <c r="N39" i="13"/>
  <c r="S39" i="13" s="1"/>
  <c r="N30" i="13"/>
  <c r="S30" i="13" s="1"/>
  <c r="N95" i="13"/>
  <c r="S95" i="13" s="1"/>
  <c r="N63" i="13"/>
  <c r="S63" i="13" s="1"/>
  <c r="N50" i="13"/>
  <c r="S50" i="13" s="1"/>
  <c r="N27" i="13"/>
  <c r="S27" i="13" s="1"/>
  <c r="N6" i="13"/>
  <c r="S6" i="13" s="1"/>
  <c r="N28" i="13"/>
  <c r="S28" i="13" s="1"/>
  <c r="N29" i="13"/>
  <c r="S29" i="13" s="1"/>
  <c r="N70" i="13"/>
  <c r="S70" i="13" s="1"/>
  <c r="N90" i="13"/>
  <c r="S90" i="13" s="1"/>
  <c r="N54" i="13"/>
  <c r="S54" i="13" s="1"/>
  <c r="N8" i="13"/>
  <c r="S8" i="13" s="1"/>
  <c r="N42" i="13"/>
  <c r="S42" i="13" s="1"/>
  <c r="N84" i="13"/>
  <c r="N62" i="13"/>
  <c r="S62" i="13" s="1"/>
  <c r="N49" i="13"/>
  <c r="S49" i="13" s="1"/>
  <c r="N93" i="13"/>
  <c r="S93" i="13" s="1"/>
  <c r="N26" i="13"/>
  <c r="S26" i="13" s="1"/>
  <c r="N7" i="13"/>
  <c r="S7" i="13" s="1"/>
  <c r="N24" i="13"/>
  <c r="S24" i="13" s="1"/>
  <c r="N21" i="13"/>
  <c r="S21" i="13" s="1"/>
  <c r="N59" i="13"/>
  <c r="S59" i="13" s="1"/>
  <c r="N60" i="13"/>
  <c r="N20" i="13"/>
  <c r="K208" i="13"/>
  <c r="K211" i="13" s="1"/>
  <c r="S31" i="13" l="1"/>
  <c r="O31" i="13"/>
  <c r="O84" i="13"/>
  <c r="S84" i="13"/>
  <c r="O20" i="13"/>
  <c r="S20" i="13"/>
  <c r="O5" i="13"/>
  <c r="S5" i="13"/>
  <c r="T5" i="13" s="1"/>
  <c r="O60" i="13"/>
  <c r="S60" i="13"/>
  <c r="M42" i="13"/>
  <c r="M132" i="13"/>
  <c r="M87" i="13"/>
  <c r="M71" i="13"/>
  <c r="M112" i="13"/>
  <c r="M126" i="13"/>
  <c r="M135" i="13"/>
  <c r="M30" i="13"/>
  <c r="M103" i="13"/>
  <c r="M38" i="13"/>
  <c r="M83" i="13"/>
  <c r="M67" i="13"/>
  <c r="M131" i="13"/>
  <c r="M88" i="13"/>
  <c r="M59" i="13"/>
  <c r="M62" i="13"/>
  <c r="M8" i="13"/>
  <c r="M6" i="13"/>
  <c r="M114" i="13"/>
  <c r="M124" i="13"/>
  <c r="M97" i="13"/>
  <c r="M43" i="13"/>
  <c r="M13" i="13"/>
  <c r="M82" i="13"/>
  <c r="M69" i="13"/>
  <c r="M74" i="13"/>
  <c r="M130" i="13"/>
  <c r="M109" i="13"/>
  <c r="M51" i="13"/>
  <c r="M65" i="13"/>
  <c r="M53" i="13"/>
  <c r="M56" i="13"/>
  <c r="M61" i="13"/>
  <c r="M28" i="13"/>
  <c r="M9" i="13"/>
  <c r="M14" i="13"/>
  <c r="M11" i="13"/>
  <c r="M45" i="13"/>
  <c r="M134" i="13"/>
  <c r="M127" i="13"/>
  <c r="M90" i="13"/>
  <c r="M50" i="13"/>
  <c r="M25" i="13"/>
  <c r="M64" i="13"/>
  <c r="M108" i="13"/>
  <c r="M91" i="13"/>
  <c r="M121" i="13"/>
  <c r="M81" i="13"/>
  <c r="M115" i="13"/>
  <c r="M100" i="13"/>
  <c r="M137" i="13"/>
  <c r="M93" i="13"/>
  <c r="M107" i="13"/>
  <c r="M49" i="13"/>
  <c r="M113" i="13"/>
  <c r="M16" i="13"/>
  <c r="M21" i="13"/>
  <c r="M84" i="13"/>
  <c r="M54" i="13"/>
  <c r="M27" i="13"/>
  <c r="M39" i="13"/>
  <c r="M52" i="13"/>
  <c r="M33" i="13"/>
  <c r="M7" i="13"/>
  <c r="M138" i="13"/>
  <c r="M70" i="13"/>
  <c r="M63" i="13"/>
  <c r="M101" i="13"/>
  <c r="M129" i="13"/>
  <c r="M31" i="13"/>
  <c r="M139" i="13"/>
  <c r="M79" i="13"/>
  <c r="M98" i="13"/>
  <c r="M86" i="13"/>
  <c r="M106" i="13"/>
  <c r="M10" i="13"/>
  <c r="M66" i="13"/>
  <c r="M104" i="13"/>
  <c r="M48" i="13"/>
  <c r="M73" i="13"/>
  <c r="M24" i="13"/>
  <c r="M116" i="13"/>
  <c r="M20" i="13"/>
  <c r="M26" i="13"/>
  <c r="M128" i="13"/>
  <c r="M29" i="13"/>
  <c r="M95" i="13"/>
  <c r="M76" i="13"/>
  <c r="M94" i="13"/>
  <c r="M133" i="13"/>
  <c r="M136" i="13"/>
  <c r="M34" i="13"/>
  <c r="M102" i="13"/>
  <c r="M72" i="13"/>
  <c r="M105" i="13"/>
  <c r="M47" i="13"/>
  <c r="M60" i="13"/>
  <c r="M37" i="13"/>
  <c r="M125" i="13"/>
  <c r="M5" i="13"/>
  <c r="M46" i="13"/>
  <c r="M99" i="13"/>
  <c r="N208" i="13"/>
  <c r="N211" i="13" s="1"/>
  <c r="M208" i="13" l="1"/>
  <c r="M211" i="13" s="1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D139" i="6"/>
  <c r="C45" i="8"/>
  <c r="E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<sst xmlns="http://schemas.openxmlformats.org/spreadsheetml/2006/main" count="700" uniqueCount="263">
  <si>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</si>
  <si>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</si>
  <si>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</si>
  <si>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</si>
  <si>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</si>
  <si>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</si>
  <si>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</si>
  <si>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</si>
  <si>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</si>
  <si>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</si>
  <si>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</si>
  <si>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</si>
  <si>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</si>
  <si>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</si>
  <si>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</si>
  <si>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</si>
  <si>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</si>
  <si>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</si>
  <si>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</si>
  <si>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</si>
  <si>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</si>
  <si>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</si>
  <si>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</si>
  <si>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</si>
  <si>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</si>
  <si>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</si>
  <si>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</si>
  <si>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</si>
  <si>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</si>
  <si>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</si>
  <si>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</si>
  <si>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</si>
  <si>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</si>
  <si>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</si>
  <si>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</si>
  <si>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</si>
  <si>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</si>
  <si>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</si>
  <si>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</si>
  <si>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</si>
  <si>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</si>
  <si>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</si>
  <si>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</si>
  <si>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</si>
  <si>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</si>
  <si>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</si>
  <si>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</si>
  <si>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</si>
  <si>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</si>
  <si>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</si>
  <si>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</si>
  <si>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</si>
  <si>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</si>
  <si>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</si>
  <si>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</si>
  <si>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</si>
  <si>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</si>
  <si>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</si>
  <si>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</si>
  <si>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</si>
  <si>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</si>
  <si>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</si>
  <si>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</si>
  <si>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</si>
  <si>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</si>
  <si>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</si>
  <si>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</si>
  <si>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</si>
  <si>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</si>
  <si>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</si>
  <si>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</si>
  <si>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</si>
  <si>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</si>
  <si>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</si>
  <si>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</si>
  <si>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</si>
  <si>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</si>
  <si>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</si>
  <si>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</si>
  <si>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</si>
  <si>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</si>
  <si>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</si>
  <si>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</si>
  <si>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</si>
  <si>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</si>
  <si>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</si>
  <si>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</si>
  <si>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</si>
  <si>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</si>
  <si>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</si>
  <si>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</si>
  <si>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</si>
  <si>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</si>
  <si>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</si>
  <si>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</si>
  <si>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</si>
  <si>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</si>
  <si>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</si>
  <si>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</si>
  <si>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</si>
  <si>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</si>
  <si>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</si>
  <si>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</si>
  <si>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</si>
  <si>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</si>
  <si>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</si>
  <si>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</si>
  <si>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</si>
  <si>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</si>
  <si>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</si>
  <si>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</si>
  <si>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</si>
  <si>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</si>
  <si>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</si>
  <si>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</si>
  <si>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</si>
  <si>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</si>
  <si>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</si>
  <si>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</si>
  <si>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</si>
  <si>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</si>
  <si>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</si>
  <si>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</si>
  <si>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</si>
  <si>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</si>
  <si>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</si>
  <si>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</si>
  <si>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</si>
  <si>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</si>
  <si>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</si>
  <si>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</si>
  <si>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</si>
  <si>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</si>
  <si>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</si>
  <si>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</si>
  <si>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</si>
  <si>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</si>
  <si>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</si>
  <si>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</si>
  <si>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</si>
  <si>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</si>
  <si>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</si>
  <si>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</si>
  <si>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</si>
  <si>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</si>
  <si>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</si>
  <si>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</si>
  <si>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</si>
  <si>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</si>
  <si>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</si>
  <si>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</si>
  <si>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</si>
  <si>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</si>
  <si>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</si>
  <si>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</si>
  <si>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</si>
  <si>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</si>
  <si>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</si>
  <si>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</si>
  <si>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</si>
  <si>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</si>
  <si>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</si>
  <si>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</si>
  <si>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</si>
  <si>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</si>
  <si>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</si>
  <si>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</si>
  <si>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</si>
  <si>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</si>
  <si>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</si>
  <si>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</si>
  <si>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</si>
  <si>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</si>
  <si>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</si>
  <si>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</si>
  <si>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</si>
  <si>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</si>
  <si>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</si>
  <si>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</si>
  <si>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</si>
  <si>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</si>
  <si>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</si>
  <si>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</si>
  <si>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</si>
  <si>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</si>
  <si>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</si>
  <si>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</si>
  <si>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</si>
  <si>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</si>
  <si>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</si>
  <si>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</si>
  <si>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</si>
  <si>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</si>
  <si>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</si>
  <si>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</si>
  <si>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</si>
  <si>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</si>
  <si>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</si>
  <si>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</si>
  <si>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</si>
  <si>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</si>
  <si>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</si>
  <si>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</si>
  <si>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</si>
  <si>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</si>
  <si>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</si>
  <si>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</si>
  <si>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</si>
  <si>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</si>
  <si>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</si>
  <si>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</si>
  <si>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</si>
  <si>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</si>
  <si>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</si>
  <si>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</si>
  <si>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</si>
  <si>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</si>
  <si>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</si>
  <si>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</si>
  <si>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</si>
  <si>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</si>
  <si>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</si>
  <si>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</si>
  <si>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Mesto Stupava</t>
  </si>
  <si>
    <t>d</t>
  </si>
  <si>
    <t>Obec Ivanka pri Dunaji</t>
  </si>
  <si>
    <t>Žiaci           
k 15.9.2024</t>
  </si>
  <si>
    <t>SR 2025</t>
  </si>
  <si>
    <t>Deti k 15.9.2024</t>
  </si>
  <si>
    <t>Cirkevný zbor Evanjelickej cirkvi augsburského vyznania na Slovensku Svätý Jur</t>
  </si>
  <si>
    <t>Cirkevný zbor Evanjelickej cirkvi augsburského vyznania na Slovensku Bratislava - Petržalka</t>
  </si>
  <si>
    <t>Rímskokatolícka cirkev Farnosť Soblahov</t>
  </si>
  <si>
    <t>Reformovaná kresťanská cirkev na Slovensku – Cirkevný zbor Komárno</t>
  </si>
  <si>
    <t>Reformovaná kresťanská cirkev na Slovensku Cirkevný zbor Vlčany</t>
  </si>
  <si>
    <t>Reformovaná kresťanská cirkev na Slovensku Cirkevný zbor Pribeta</t>
  </si>
  <si>
    <t>Reformovaná kresťanská cirkev na Slovensku Cirkevný zbor Chotín</t>
  </si>
  <si>
    <t>Cirkevný zbor ECAV na Slovensku Žilina</t>
  </si>
  <si>
    <t>Liptovsko-oravský seniorát Evanjelickej cirkvi a. v. na Slovensku</t>
  </si>
  <si>
    <t>Cirkevný zbor ECAV na Slovensku Liptovský Hrádok</t>
  </si>
  <si>
    <t>Kongregácia sestier služobníc Nepoškvrnenej Panny Márie</t>
  </si>
  <si>
    <t>Cirkevný zbor Evanjelickej cirkvi augsburského vyznania na Slovensku Košice - Terasa</t>
  </si>
  <si>
    <t>Cirkevný zbor Evanjelickej cirkvi a. v. na Slovensku Spišská Nová Ves</t>
  </si>
  <si>
    <t>Košický seniorát Evanjelickej cirkvi augsburského vyznania na Slovensku</t>
  </si>
  <si>
    <t>Reformovaná kresťanská cirkev na Slovensku, Maďarský cirkevný zbor Košice</t>
  </si>
  <si>
    <t>Reformovaná kresťanská cirkev na Slovensku Cirkevný zbor Kráľovský Chlmec</t>
  </si>
  <si>
    <t>Reformovaná kresťanská cirkev na Slovensku, Cirkevný zbor Veľké Kapušany</t>
  </si>
  <si>
    <t>Obec Moravské Lieskové</t>
  </si>
  <si>
    <t>3=1+2</t>
  </si>
  <si>
    <t>6=4*1269,50*12</t>
  </si>
  <si>
    <t>7=6*0,3595</t>
  </si>
  <si>
    <t>8=3*0,5</t>
  </si>
  <si>
    <t>10=6+7+8</t>
  </si>
  <si>
    <t>9=10-5</t>
  </si>
  <si>
    <t>Úprava rozpočtu V_1</t>
  </si>
  <si>
    <t>Mesto Banská Štiavnica</t>
  </si>
  <si>
    <t>ŠKOLSKÉ  ÚRADY 2025 - úprava rozpočtu pre školské úrady k 21.7.2025 - verzia V_3</t>
  </si>
  <si>
    <t>Upravený rozpočet V_2 2025 SPOLU</t>
  </si>
  <si>
    <t>800 eur odmeny (610)</t>
  </si>
  <si>
    <t>Poistné (620)</t>
  </si>
  <si>
    <t xml:space="preserve">Spolu (610+620) </t>
  </si>
  <si>
    <t>Upravený rozpočet V_3 2025 SPOLU</t>
  </si>
  <si>
    <t>SPOLU RÚŠS    V_3</t>
  </si>
  <si>
    <t>SPOLU RÚŠS   V_2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</si>
</sst>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68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52" xfId="0" applyNumberFormat="1" applyBorder="1"/>
    <xf numFmtId="0" fontId="1" fillId="0" borderId="0" xfId="0" applyFont="1" applyAlignment="1">
      <alignment horizontal="center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9" fillId="6" borderId="50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3" fontId="9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3" fontId="9" fillId="4" borderId="16" xfId="0" applyNumberFormat="1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3" fontId="9" fillId="0" borderId="0" xfId="0" applyNumberFormat="1" applyFont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3" fontId="8" fillId="0" borderId="0" xfId="0" applyNumberFormat="1" applyFont="1" applyBorder="1"/>
    <xf numFmtId="3" fontId="9" fillId="0" borderId="50" xfId="0" applyNumberFormat="1" applyFont="1" applyBorder="1"/>
    <xf numFmtId="3" fontId="9" fillId="0" borderId="4" xfId="0" applyNumberFormat="1" applyFont="1" applyFill="1" applyBorder="1"/>
    <xf numFmtId="0" fontId="9" fillId="4" borderId="54" xfId="0" applyFont="1" applyFill="1" applyBorder="1" applyAlignment="1">
      <alignment vertical="center"/>
    </xf>
    <xf numFmtId="0" fontId="0" fillId="0" borderId="4" xfId="0" applyBorder="1"/>
    <xf numFmtId="3" fontId="9" fillId="9" borderId="24" xfId="0" applyNumberFormat="1" applyFont="1" applyFill="1" applyBorder="1" applyAlignment="1">
      <alignment vertic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8" fillId="0" borderId="9" xfId="0" applyNumberFormat="1" applyFont="1" applyBorder="1"/>
    <xf numFmtId="3" fontId="2" fillId="8" borderId="4" xfId="0" applyNumberFormat="1" applyFont="1" applyFill="1" applyBorder="1"/>
    <xf numFmtId="3" fontId="9" fillId="0" borderId="9" xfId="0" applyNumberFormat="1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9" fillId="6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Fill="1" applyBorder="1"/>
    <xf numFmtId="2" fontId="9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9" fillId="2" borderId="0" xfId="0" applyNumberFormat="1" applyFont="1" applyFill="1" applyBorder="1" applyAlignment="1">
      <alignment vertical="center"/>
    </xf>
    <xf numFmtId="2" fontId="9" fillId="0" borderId="0" xfId="0" applyNumberFormat="1" applyFont="1" applyBorder="1"/>
    <xf numFmtId="2" fontId="8" fillId="0" borderId="0" xfId="0" applyNumberFormat="1" applyFont="1" applyBorder="1"/>
    <xf numFmtId="2" fontId="2" fillId="0" borderId="4" xfId="0" applyNumberFormat="1" applyFont="1" applyBorder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8" fillId="0" borderId="51" xfId="0" applyNumberFormat="1" applyFont="1" applyFill="1" applyBorder="1"/>
    <xf numFmtId="3" fontId="8" fillId="0" borderId="33" xfId="0" applyNumberFormat="1" applyFont="1" applyFill="1" applyBorder="1"/>
    <xf numFmtId="3" fontId="8" fillId="0" borderId="5" xfId="0" applyNumberFormat="1" applyFont="1" applyFill="1" applyBorder="1"/>
    <xf numFmtId="3" fontId="8" fillId="0" borderId="9" xfId="0" applyNumberFormat="1" applyFont="1" applyFill="1" applyBorder="1"/>
    <xf numFmtId="3" fontId="8" fillId="0" borderId="25" xfId="0" applyNumberFormat="1" applyFont="1" applyFill="1" applyBorder="1"/>
    <xf numFmtId="3" fontId="8" fillId="0" borderId="22" xfId="0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2" fontId="9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/>
    </xf>
    <xf numFmtId="0" fontId="8" fillId="5" borderId="9" xfId="0" applyFont="1" applyFill="1" applyBorder="1"/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/>
    </xf>
    <xf numFmtId="0" fontId="8" fillId="5" borderId="51" xfId="0" applyFont="1" applyFill="1" applyBorder="1"/>
    <xf numFmtId="3" fontId="8" fillId="0" borderId="51" xfId="0" applyNumberFormat="1" applyFont="1" applyFill="1" applyBorder="1" applyAlignment="1">
      <alignment horizontal="center" vertical="center"/>
    </xf>
    <xf numFmtId="3" fontId="8" fillId="0" borderId="51" xfId="0" applyNumberFormat="1" applyFont="1" applyFill="1" applyBorder="1" applyAlignment="1">
      <alignment horizontal="right" wrapText="1"/>
    </xf>
    <xf numFmtId="3" fontId="9" fillId="0" borderId="51" xfId="0" applyNumberFormat="1" applyFont="1" applyFill="1" applyBorder="1" applyAlignment="1">
      <alignment horizontal="right" wrapText="1"/>
    </xf>
    <xf numFmtId="0" fontId="8" fillId="0" borderId="22" xfId="0" applyFont="1" applyFill="1" applyBorder="1" applyAlignment="1">
      <alignment horizontal="center"/>
    </xf>
    <xf numFmtId="0" fontId="8" fillId="0" borderId="22" xfId="0" applyFont="1" applyBorder="1"/>
    <xf numFmtId="3" fontId="8" fillId="0" borderId="22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right" wrapText="1"/>
    </xf>
    <xf numFmtId="3" fontId="9" fillId="0" borderId="22" xfId="0" applyNumberFormat="1" applyFont="1" applyFill="1" applyBorder="1" applyAlignment="1">
      <alignment horizontal="right" wrapText="1"/>
    </xf>
    <xf numFmtId="0" fontId="8" fillId="0" borderId="9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/>
    <xf numFmtId="3" fontId="8" fillId="0" borderId="2" xfId="0" applyNumberFormat="1" applyFont="1" applyFill="1" applyBorder="1" applyAlignment="1">
      <alignment horizontal="center" vertical="center"/>
    </xf>
    <xf numFmtId="0" fontId="8" fillId="0" borderId="51" xfId="0" applyFont="1" applyBorder="1"/>
    <xf numFmtId="0" fontId="8" fillId="5" borderId="22" xfId="0" applyFont="1" applyFill="1" applyBorder="1"/>
    <xf numFmtId="3" fontId="8" fillId="5" borderId="5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3" fontId="9" fillId="0" borderId="51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/>
    </xf>
    <xf numFmtId="3" fontId="9" fillId="5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/>
    <xf numFmtId="3" fontId="9" fillId="0" borderId="2" xfId="0" applyNumberFormat="1" applyFont="1" applyFill="1" applyBorder="1"/>
    <xf numFmtId="0" fontId="8" fillId="5" borderId="51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left" vertical="center"/>
    </xf>
    <xf numFmtId="3" fontId="8" fillId="5" borderId="51" xfId="0" applyNumberFormat="1" applyFont="1" applyFill="1" applyBorder="1" applyAlignment="1">
      <alignment horizontal="right" vertical="center" wrapText="1"/>
    </xf>
    <xf numFmtId="3" fontId="9" fillId="5" borderId="51" xfId="0" applyNumberFormat="1" applyFont="1" applyFill="1" applyBorder="1" applyAlignment="1">
      <alignment horizontal="right" vertical="center" wrapText="1"/>
    </xf>
    <xf numFmtId="3" fontId="8" fillId="0" borderId="51" xfId="0" applyNumberFormat="1" applyFont="1" applyFill="1" applyBorder="1" applyAlignment="1">
      <alignment vertical="center"/>
    </xf>
    <xf numFmtId="3" fontId="8" fillId="0" borderId="51" xfId="0" applyNumberFormat="1" applyFont="1" applyFill="1" applyBorder="1" applyAlignment="1">
      <alignment horizontal="right" vertical="center" wrapText="1"/>
    </xf>
    <xf numFmtId="0" fontId="8" fillId="0" borderId="51" xfId="0" applyFont="1" applyFill="1" applyBorder="1"/>
    <xf numFmtId="3" fontId="9" fillId="0" borderId="51" xfId="0" applyNumberFormat="1" applyFont="1" applyFill="1" applyBorder="1"/>
    <xf numFmtId="0" fontId="8" fillId="5" borderId="22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horizontal="right" vertical="center" wrapText="1"/>
    </xf>
    <xf numFmtId="3" fontId="9" fillId="5" borderId="2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0" fontId="8" fillId="5" borderId="51" xfId="0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vertical="center"/>
    </xf>
    <xf numFmtId="0" fontId="8" fillId="0" borderId="22" xfId="0" applyFont="1" applyFill="1" applyBorder="1"/>
    <xf numFmtId="3" fontId="9" fillId="0" borderId="22" xfId="0" applyNumberFormat="1" applyFont="1" applyFill="1" applyBorder="1"/>
    <xf numFmtId="3" fontId="8" fillId="5" borderId="2" xfId="0" applyNumberFormat="1" applyFont="1" applyFill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3" fontId="8" fillId="5" borderId="5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3" fontId="9" fillId="0" borderId="25" xfId="0" applyNumberFormat="1" applyFont="1" applyFill="1" applyBorder="1" applyAlignment="1">
      <alignment horizontal="right" wrapText="1"/>
    </xf>
    <xf numFmtId="3" fontId="9" fillId="0" borderId="33" xfId="0" applyNumberFormat="1" applyFont="1" applyFill="1" applyBorder="1" applyAlignment="1">
      <alignment horizontal="right" wrapText="1"/>
    </xf>
    <xf numFmtId="3" fontId="9" fillId="0" borderId="23" xfId="0" applyNumberFormat="1" applyFont="1" applyFill="1" applyBorder="1" applyAlignment="1">
      <alignment horizontal="right" wrapText="1"/>
    </xf>
    <xf numFmtId="0" fontId="9" fillId="6" borderId="16" xfId="0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9" fillId="0" borderId="3" xfId="0" applyFont="1" applyBorder="1"/>
    <xf numFmtId="0" fontId="9" fillId="0" borderId="8" xfId="0" applyFont="1" applyBorder="1"/>
    <xf numFmtId="0" fontId="9" fillId="0" borderId="58" xfId="0" applyFont="1" applyBorder="1" applyAlignment="1">
      <alignment horizontal="center" vertical="center"/>
    </xf>
    <xf numFmtId="0" fontId="8" fillId="0" borderId="57" xfId="0" applyFont="1" applyFill="1" applyBorder="1" applyAlignment="1">
      <alignment horizontal="left" vertical="center"/>
    </xf>
    <xf numFmtId="3" fontId="8" fillId="0" borderId="57" xfId="0" applyNumberFormat="1" applyFont="1" applyFill="1" applyBorder="1"/>
    <xf numFmtId="3" fontId="10" fillId="2" borderId="24" xfId="0" applyNumberFormat="1" applyFont="1" applyFill="1" applyBorder="1" applyAlignment="1">
      <alignment vertical="center"/>
    </xf>
    <xf numFmtId="3" fontId="10" fillId="4" borderId="16" xfId="0" applyNumberFormat="1" applyFont="1" applyFill="1" applyBorder="1" applyAlignment="1">
      <alignment vertical="center"/>
    </xf>
    <xf numFmtId="3" fontId="10" fillId="4" borderId="24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5" borderId="2" xfId="0" applyFont="1" applyFill="1" applyBorder="1"/>
    <xf numFmtId="3" fontId="9" fillId="0" borderId="45" xfId="0" applyNumberFormat="1" applyFont="1" applyFill="1" applyBorder="1" applyAlignment="1">
      <alignment horizontal="right" wrapText="1"/>
    </xf>
    <xf numFmtId="3" fontId="9" fillId="0" borderId="53" xfId="0" applyNumberFormat="1" applyFont="1" applyFill="1" applyBorder="1" applyAlignment="1">
      <alignment horizontal="right" wrapText="1"/>
    </xf>
    <xf numFmtId="0" fontId="9" fillId="6" borderId="6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3" fontId="9" fillId="0" borderId="0" xfId="0" applyNumberFormat="1" applyFont="1" applyBorder="1"/>
    <xf numFmtId="3" fontId="12" fillId="11" borderId="3" xfId="0" applyNumberFormat="1" applyFont="1" applyFill="1" applyBorder="1" applyAlignment="1">
      <alignment horizontal="right" vertical="center"/>
    </xf>
    <xf numFmtId="3" fontId="12" fillId="11" borderId="33" xfId="0" applyNumberFormat="1" applyFont="1" applyFill="1" applyBorder="1" applyAlignment="1">
      <alignment horizontal="right" vertical="center"/>
    </xf>
    <xf numFmtId="3" fontId="12" fillId="11" borderId="5" xfId="0" applyNumberFormat="1" applyFont="1" applyFill="1" applyBorder="1" applyAlignment="1">
      <alignment horizontal="right" vertical="center"/>
    </xf>
    <xf numFmtId="0" fontId="2" fillId="11" borderId="39" xfId="0" applyFont="1" applyFill="1" applyBorder="1" applyAlignment="1">
      <alignment horizontal="center" vertical="center" wrapText="1"/>
    </xf>
    <xf numFmtId="3" fontId="12" fillId="11" borderId="44" xfId="0" applyNumberFormat="1" applyFont="1" applyFill="1" applyBorder="1" applyAlignment="1">
      <alignment horizontal="right" vertical="center"/>
    </xf>
    <xf numFmtId="3" fontId="12" fillId="11" borderId="8" xfId="0" applyNumberFormat="1" applyFont="1" applyFill="1" applyBorder="1" applyAlignment="1">
      <alignment horizontal="right" vertical="center"/>
    </xf>
    <xf numFmtId="3" fontId="12" fillId="11" borderId="58" xfId="0" applyNumberFormat="1" applyFont="1" applyFill="1" applyBorder="1" applyAlignment="1">
      <alignment horizontal="right" vertical="center"/>
    </xf>
    <xf numFmtId="3" fontId="12" fillId="11" borderId="38" xfId="0" applyNumberFormat="1" applyFont="1" applyFill="1" applyBorder="1" applyAlignment="1">
      <alignment horizontal="right" vertical="center"/>
    </xf>
    <xf numFmtId="4" fontId="12" fillId="11" borderId="8" xfId="0" applyNumberFormat="1" applyFont="1" applyFill="1" applyBorder="1" applyAlignment="1">
      <alignment horizontal="right" vertical="center"/>
    </xf>
    <xf numFmtId="3" fontId="9" fillId="0" borderId="38" xfId="0" applyNumberFormat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wrapText="1"/>
    </xf>
    <xf numFmtId="0" fontId="8" fillId="0" borderId="51" xfId="0" applyFont="1" applyBorder="1" applyAlignment="1">
      <alignment horizontal="left" wrapText="1"/>
    </xf>
    <xf numFmtId="3" fontId="8" fillId="0" borderId="23" xfId="0" applyNumberFormat="1" applyFont="1" applyFill="1" applyBorder="1"/>
    <xf numFmtId="3" fontId="12" fillId="11" borderId="53" xfId="0" applyNumberFormat="1" applyFont="1" applyFill="1" applyBorder="1" applyAlignment="1">
      <alignment horizontal="right" vertical="center"/>
    </xf>
    <xf numFmtId="3" fontId="12" fillId="11" borderId="54" xfId="0" applyNumberFormat="1" applyFont="1" applyFill="1" applyBorder="1" applyAlignment="1">
      <alignment horizontal="right" vertical="center"/>
    </xf>
    <xf numFmtId="3" fontId="9" fillId="11" borderId="33" xfId="0" applyNumberFormat="1" applyFont="1" applyFill="1" applyBorder="1" applyAlignment="1">
      <alignment horizontal="right" wrapText="1"/>
    </xf>
    <xf numFmtId="3" fontId="9" fillId="11" borderId="5" xfId="0" applyNumberFormat="1" applyFont="1" applyFill="1" applyBorder="1" applyAlignment="1">
      <alignment horizontal="right" wrapText="1"/>
    </xf>
    <xf numFmtId="3" fontId="9" fillId="11" borderId="23" xfId="0" applyNumberFormat="1" applyFont="1" applyFill="1" applyBorder="1" applyAlignment="1">
      <alignment horizontal="right" wrapText="1"/>
    </xf>
    <xf numFmtId="3" fontId="9" fillId="11" borderId="3" xfId="0" applyNumberFormat="1" applyFont="1" applyFill="1" applyBorder="1" applyAlignment="1">
      <alignment horizontal="right" wrapText="1"/>
    </xf>
    <xf numFmtId="0" fontId="2" fillId="11" borderId="1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3" fontId="9" fillId="7" borderId="34" xfId="0" applyNumberFormat="1" applyFont="1" applyFill="1" applyBorder="1" applyAlignment="1">
      <alignment horizontal="right" wrapText="1"/>
    </xf>
    <xf numFmtId="3" fontId="9" fillId="7" borderId="18" xfId="0" applyNumberFormat="1" applyFont="1" applyFill="1" applyBorder="1" applyAlignment="1">
      <alignment horizontal="right" wrapText="1"/>
    </xf>
    <xf numFmtId="3" fontId="9" fillId="0" borderId="18" xfId="0" applyNumberFormat="1" applyFont="1" applyFill="1" applyBorder="1" applyAlignment="1">
      <alignment horizontal="right" wrapText="1"/>
    </xf>
    <xf numFmtId="3" fontId="9" fillId="0" borderId="35" xfId="0" applyNumberFormat="1" applyFont="1" applyFill="1" applyBorder="1" applyAlignment="1">
      <alignment horizontal="right" wrapText="1"/>
    </xf>
    <xf numFmtId="0" fontId="8" fillId="0" borderId="9" xfId="0" applyFont="1" applyBorder="1" applyAlignment="1">
      <alignment vertical="center"/>
    </xf>
    <xf numFmtId="3" fontId="8" fillId="5" borderId="9" xfId="0" applyNumberFormat="1" applyFont="1" applyFill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36" xfId="0" applyNumberFormat="1" applyFont="1" applyFill="1" applyBorder="1" applyAlignment="1">
      <alignment horizontal="center" vertical="center" wrapText="1"/>
    </xf>
    <xf numFmtId="3" fontId="12" fillId="11" borderId="0" xfId="0" applyNumberFormat="1" applyFont="1" applyFill="1" applyBorder="1" applyAlignment="1">
      <alignment horizontal="right" vertical="center"/>
    </xf>
    <xf numFmtId="3" fontId="12" fillId="11" borderId="6" xfId="0" applyNumberFormat="1" applyFont="1" applyFill="1" applyBorder="1" applyAlignment="1">
      <alignment horizontal="right" vertical="center"/>
    </xf>
    <xf numFmtId="3" fontId="9" fillId="11" borderId="25" xfId="0" applyNumberFormat="1" applyFont="1" applyFill="1" applyBorder="1" applyAlignment="1">
      <alignment horizontal="right" wrapText="1"/>
    </xf>
    <xf numFmtId="3" fontId="9" fillId="7" borderId="36" xfId="0" applyNumberFormat="1" applyFont="1" applyFill="1" applyBorder="1" applyAlignment="1">
      <alignment horizontal="right" wrapText="1"/>
    </xf>
    <xf numFmtId="3" fontId="9" fillId="0" borderId="58" xfId="0" applyNumberFormat="1" applyFont="1" applyFill="1" applyBorder="1" applyAlignment="1">
      <alignment horizontal="right" wrapText="1"/>
    </xf>
    <xf numFmtId="3" fontId="9" fillId="0" borderId="19" xfId="0" applyNumberFormat="1" applyFont="1" applyFill="1" applyBorder="1" applyAlignment="1">
      <alignment horizontal="right" wrapText="1"/>
    </xf>
    <xf numFmtId="3" fontId="9" fillId="0" borderId="60" xfId="0" applyNumberFormat="1" applyFont="1" applyFill="1" applyBorder="1" applyAlignment="1">
      <alignment horizontal="right" wrapText="1"/>
    </xf>
    <xf numFmtId="3" fontId="9" fillId="0" borderId="34" xfId="0" applyNumberFormat="1" applyFont="1" applyFill="1" applyBorder="1" applyAlignment="1">
      <alignment horizontal="right" wrapText="1"/>
    </xf>
    <xf numFmtId="3" fontId="9" fillId="0" borderId="59" xfId="0" applyNumberFormat="1" applyFont="1" applyFill="1" applyBorder="1" applyAlignment="1">
      <alignment horizontal="right" wrapText="1"/>
    </xf>
    <xf numFmtId="3" fontId="9" fillId="0" borderId="31" xfId="0" applyNumberFormat="1" applyFont="1" applyFill="1" applyBorder="1" applyAlignment="1">
      <alignment horizontal="right" wrapText="1"/>
    </xf>
    <xf numFmtId="3" fontId="8" fillId="0" borderId="22" xfId="0" applyNumberFormat="1" applyFont="1" applyFill="1" applyBorder="1" applyAlignment="1">
      <alignment vertical="center" wrapText="1"/>
    </xf>
    <xf numFmtId="0" fontId="8" fillId="0" borderId="22" xfId="0" applyFont="1" applyFill="1" applyBorder="1" applyAlignment="1">
      <alignment wrapText="1"/>
    </xf>
    <xf numFmtId="3" fontId="9" fillId="0" borderId="22" xfId="0" applyNumberFormat="1" applyFont="1" applyFill="1" applyBorder="1" applyAlignment="1">
      <alignment wrapText="1"/>
    </xf>
    <xf numFmtId="3" fontId="9" fillId="0" borderId="61" xfId="0" applyNumberFormat="1" applyFont="1" applyFill="1" applyBorder="1" applyAlignment="1">
      <alignment horizontal="right" wrapText="1"/>
    </xf>
    <xf numFmtId="3" fontId="9" fillId="0" borderId="40" xfId="0" applyNumberFormat="1" applyFont="1" applyFill="1" applyBorder="1" applyAlignment="1">
      <alignment horizontal="right" wrapText="1"/>
    </xf>
    <xf numFmtId="3" fontId="9" fillId="7" borderId="19" xfId="0" applyNumberFormat="1" applyFont="1" applyFill="1" applyBorder="1" applyAlignment="1">
      <alignment horizontal="right" wrapText="1"/>
    </xf>
    <xf numFmtId="3" fontId="9" fillId="7" borderId="35" xfId="0" applyNumberFormat="1" applyFont="1" applyFill="1" applyBorder="1" applyAlignment="1">
      <alignment horizontal="right" wrapText="1"/>
    </xf>
    <xf numFmtId="3" fontId="9" fillId="5" borderId="9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6" borderId="63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6" borderId="27" xfId="0" applyFont="1" applyFill="1" applyBorder="1" applyAlignment="1">
      <alignment vertical="center"/>
    </xf>
    <xf numFmtId="0" fontId="9" fillId="6" borderId="50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/>
    </xf>
    <xf numFmtId="0" fontId="0" fillId="8" borderId="2" xfId="0" applyFill="1" applyBorder="1"/>
    <xf numFmtId="3" fontId="2" fillId="8" borderId="2" xfId="0" applyNumberFormat="1" applyFont="1" applyFill="1" applyBorder="1"/>
    <xf numFmtId="3" fontId="2" fillId="8" borderId="2" xfId="0" applyNumberFormat="1" applyFont="1" applyFill="1" applyBorder="1" applyAlignment="1">
      <alignment horizontal="right"/>
    </xf>
    <xf numFmtId="0" fontId="9" fillId="7" borderId="29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  <xf numFmtId="3" fontId="8" fillId="0" borderId="12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9" fillId="0" borderId="50" xfId="0" applyNumberFormat="1" applyFont="1" applyFill="1" applyBorder="1" applyAlignment="1">
      <alignment horizontal="center" wrapText="1"/>
    </xf>
    <xf numFmtId="3" fontId="9" fillId="0" borderId="20" xfId="0" applyNumberFormat="1" applyFont="1" applyFill="1" applyBorder="1" applyAlignment="1">
      <alignment horizontal="center" wrapText="1"/>
    </xf>
    <xf numFmtId="3" fontId="9" fillId="0" borderId="24" xfId="0" applyNumberFormat="1" applyFont="1" applyFill="1" applyBorder="1" applyAlignment="1">
      <alignment horizontal="center" wrapText="1"/>
    </xf>
    <xf numFmtId="3" fontId="9" fillId="7" borderId="59" xfId="0" applyNumberFormat="1" applyFont="1" applyFill="1" applyBorder="1" applyAlignment="1">
      <alignment horizontal="center" vertical="center" wrapText="1"/>
    </xf>
    <xf numFmtId="3" fontId="9" fillId="7" borderId="31" xfId="0" applyNumberFormat="1" applyFont="1" applyFill="1" applyBorder="1" applyAlignment="1">
      <alignment horizontal="center" vertical="center" wrapText="1"/>
    </xf>
    <xf numFmtId="3" fontId="9" fillId="7" borderId="40" xfId="0" applyNumberFormat="1" applyFont="1" applyFill="1" applyBorder="1" applyAlignment="1">
      <alignment horizontal="center" vertical="center" wrapText="1"/>
    </xf>
    <xf numFmtId="3" fontId="9" fillId="0" borderId="50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5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3" fontId="9" fillId="7" borderId="31" xfId="0" applyNumberFormat="1" applyFont="1" applyFill="1" applyBorder="1" applyAlignment="1">
      <alignment horizontal="center" wrapText="1"/>
    </xf>
  </cellXfs>
  <cellStyles count="2">
    <cellStyle name="Normálna" xfId="0" builtinId="0"/>
    <cellStyle name="normálne_R-2006" xfId="1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FFFCC"/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líková Mária" refreshedDate="45016.465051851854" createdVersion="6" refreshedVersion="6" minRefreshableVersion="3" recordCount="184">
  <cacheSource type="worksheet">
    <worksheetSource ref="E58:F7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446" t="s">
        <v>191</v>
      </c>
      <c r="B1" s="446"/>
      <c r="C1" s="446"/>
      <c r="D1" s="446"/>
      <c r="E1" s="446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132</v>
      </c>
      <c r="B3" s="31" t="s">
        <v>182</v>
      </c>
      <c r="C3" s="114" t="s">
        <v>143</v>
      </c>
      <c r="D3" s="107" t="s">
        <v>146</v>
      </c>
      <c r="E3" s="24" t="s">
        <v>181</v>
      </c>
      <c r="F3" s="24" t="s">
        <v>192</v>
      </c>
    </row>
    <row r="4" spans="1:21" s="32" customFormat="1" x14ac:dyDescent="0.2">
      <c r="A4" s="36" t="e">
        <f>#REF!</f>
        <v>#REF!</v>
      </c>
      <c r="B4" s="118" t="e">
        <f>#REF!</f>
        <v>#REF!</v>
      </c>
      <c r="C4" s="143">
        <v>530</v>
      </c>
      <c r="D4" s="119" t="e">
        <f>#REF!</f>
        <v>#REF!</v>
      </c>
      <c r="E4" s="47" t="e">
        <f>#REF!</f>
        <v>#REF!</v>
      </c>
      <c r="F4" s="131" t="e">
        <f>IF(A4&lt;&gt;A5,SUMIF($A$4:A4,A4,$E$4:E4),"")</f>
        <v>#REF!</v>
      </c>
      <c r="G4" s="134"/>
      <c r="H4" s="57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32" customFormat="1" x14ac:dyDescent="0.2">
      <c r="A5" s="37" t="e">
        <f>#REF!</f>
        <v>#REF!</v>
      </c>
      <c r="B5" s="51" t="e">
        <f>#REF!</f>
        <v>#REF!</v>
      </c>
      <c r="C5" s="144">
        <v>993</v>
      </c>
      <c r="D5" s="109" t="e">
        <f>#REF!</f>
        <v>#REF!</v>
      </c>
      <c r="E5" s="48" t="e">
        <f>#REF!</f>
        <v>#REF!</v>
      </c>
      <c r="F5" s="131" t="e">
        <f>IF(A5&lt;&gt;A6,SUMIF($A$4:A5,A5,$E$4:E5),"")</f>
        <v>#REF!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1" s="32" customFormat="1" x14ac:dyDescent="0.2">
      <c r="A6" s="38" t="e">
        <f>#REF!</f>
        <v>#REF!</v>
      </c>
      <c r="B6" s="51" t="e">
        <f>#REF!</f>
        <v>#REF!</v>
      </c>
      <c r="C6" s="144">
        <v>438</v>
      </c>
      <c r="D6" s="109" t="e">
        <f>#REF!</f>
        <v>#REF!</v>
      </c>
      <c r="E6" s="48" t="e">
        <f>#REF!</f>
        <v>#REF!</v>
      </c>
      <c r="F6" s="131" t="e">
        <f>IF(A6&lt;&gt;A7,SUMIF($A$4:A6,A6,$E$4:E6),"")</f>
        <v>#REF!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s="32" customFormat="1" x14ac:dyDescent="0.2">
      <c r="A7" s="37" t="e">
        <f>#REF!</f>
        <v>#REF!</v>
      </c>
      <c r="B7" s="51" t="e">
        <f>#REF!</f>
        <v>#REF!</v>
      </c>
      <c r="C7" s="144">
        <v>1587</v>
      </c>
      <c r="D7" s="109" t="e">
        <f>#REF!</f>
        <v>#REF!</v>
      </c>
      <c r="E7" s="48" t="e">
        <f>#REF!</f>
        <v>#REF!</v>
      </c>
      <c r="F7" s="131" t="e">
        <f>IF(A7&lt;&gt;A8,SUMIF($A$4:A7,A7,$E$4:E7),"")</f>
        <v>#REF!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32" customFormat="1" x14ac:dyDescent="0.2">
      <c r="A8" s="38" t="e">
        <f>#REF!</f>
        <v>#REF!</v>
      </c>
      <c r="B8" s="51" t="e">
        <f>#REF!</f>
        <v>#REF!</v>
      </c>
      <c r="C8" s="145">
        <v>3612</v>
      </c>
      <c r="D8" s="109" t="e">
        <f>#REF!</f>
        <v>#REF!</v>
      </c>
      <c r="E8" s="48" t="e">
        <f>#REF!</f>
        <v>#REF!</v>
      </c>
      <c r="F8" s="131" t="e">
        <f>IF(A8&lt;&gt;A9,SUMIF($A$4:A8,A8,$E$4:E8),"")</f>
        <v>#REF!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1" s="32" customFormat="1" x14ac:dyDescent="0.2">
      <c r="A9" s="37" t="e">
        <f>#REF!</f>
        <v>#REF!</v>
      </c>
      <c r="B9" s="51" t="e">
        <f>#REF!</f>
        <v>#REF!</v>
      </c>
      <c r="C9" s="145">
        <v>517</v>
      </c>
      <c r="D9" s="109" t="e">
        <f>#REF!</f>
        <v>#REF!</v>
      </c>
      <c r="E9" s="48" t="e">
        <f>#REF!</f>
        <v>#REF!</v>
      </c>
      <c r="F9" s="131" t="e">
        <f>IF(A9&lt;&gt;A10,SUMIF($A$4:A9,A9,$E$4:E9),"")</f>
        <v>#REF!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s="32" customFormat="1" ht="13.5" thickBot="1" x14ac:dyDescent="0.25">
      <c r="A10" s="101" t="e">
        <f>#REF!</f>
        <v>#REF!</v>
      </c>
      <c r="B10" s="105" t="e">
        <f>#REF!</f>
        <v>#REF!</v>
      </c>
      <c r="C10" s="146">
        <v>1421</v>
      </c>
      <c r="D10" s="110" t="e">
        <f>#REF!</f>
        <v>#REF!</v>
      </c>
      <c r="E10" s="49" t="e">
        <f>#REF!</f>
        <v>#REF!</v>
      </c>
      <c r="F10" s="132" t="e">
        <f>IF(A10&lt;&gt;A11,SUMIF($A$4:A10,A10,$E$4:E10),"")</f>
        <v>#REF!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32" customFormat="1" x14ac:dyDescent="0.2">
      <c r="A11" s="100" t="e">
        <f>#REF!</f>
        <v>#REF!</v>
      </c>
      <c r="B11" s="52" t="e">
        <f>#REF!</f>
        <v>#REF!</v>
      </c>
      <c r="C11" s="147">
        <v>300</v>
      </c>
      <c r="D11" s="108" t="e">
        <f>#REF!</f>
        <v>#REF!</v>
      </c>
      <c r="E11" s="116" t="e">
        <f>#REF!</f>
        <v>#REF!</v>
      </c>
      <c r="F11" s="131" t="e">
        <f>IF(A11&lt;&gt;A12,SUMIF($A$4:A11,A11,$E$4:E11),"")</f>
        <v>#REF!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7">
        <v>86</v>
      </c>
      <c r="D12" s="109" t="e">
        <f>#REF!</f>
        <v>#REF!</v>
      </c>
      <c r="E12" s="48" t="e">
        <f>#REF!</f>
        <v>#REF!</v>
      </c>
      <c r="F12" s="131" t="e">
        <f>IF(A12&lt;&gt;A13,SUMIF($A$4:A12,A12,$E$4:E12),"")</f>
        <v>#REF!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32" customFormat="1" ht="13.5" thickBot="1" x14ac:dyDescent="0.25">
      <c r="A13" s="102" t="e">
        <f>#REF!</f>
        <v>#REF!</v>
      </c>
      <c r="B13" s="105" t="e">
        <f>#REF!</f>
        <v>#REF!</v>
      </c>
      <c r="C13" s="146">
        <v>1963</v>
      </c>
      <c r="D13" s="110" t="e">
        <f>#REF!</f>
        <v>#REF!</v>
      </c>
      <c r="E13" s="49" t="e">
        <f>#REF!</f>
        <v>#REF!</v>
      </c>
      <c r="F13" s="132" t="e">
        <f>IF(A13&lt;&gt;A14,SUMIF($A$4:A13,A13,$E$4:E13),"")</f>
        <v>#REF!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32" customFormat="1" ht="13.5" thickBot="1" x14ac:dyDescent="0.25">
      <c r="A14" s="103" t="e">
        <f>#REF!</f>
        <v>#REF!</v>
      </c>
      <c r="B14" s="106" t="e">
        <f>#REF!</f>
        <v>#REF!</v>
      </c>
      <c r="C14" s="148">
        <v>460</v>
      </c>
      <c r="D14" s="111" t="e">
        <f>#REF!</f>
        <v>#REF!</v>
      </c>
      <c r="E14" s="117" t="e">
        <f>#REF!</f>
        <v>#REF!</v>
      </c>
      <c r="F14" s="133" t="e">
        <f>IF(A14&lt;&gt;A15,SUMIF($A$4:A14,A14,$E$4:E14),"")</f>
        <v>#REF!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32" customFormat="1" x14ac:dyDescent="0.2">
      <c r="A15" s="100" t="e">
        <f>#REF!</f>
        <v>#REF!</v>
      </c>
      <c r="B15" s="52" t="e">
        <f>#REF!</f>
        <v>#REF!</v>
      </c>
      <c r="C15" s="147">
        <v>233</v>
      </c>
      <c r="D15" s="108" t="e">
        <f>#REF!</f>
        <v>#REF!</v>
      </c>
      <c r="E15" s="116" t="e">
        <f>#REF!</f>
        <v>#REF!</v>
      </c>
      <c r="F15" s="131" t="e">
        <f>IF(A15&lt;&gt;A16,SUMIF($A$4:A15,A15,$E$4:E15),"")</f>
        <v>#REF!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5">
        <v>0</v>
      </c>
      <c r="D16" s="109" t="e">
        <f>#REF!</f>
        <v>#REF!</v>
      </c>
      <c r="E16" s="48" t="e">
        <f>#REF!</f>
        <v>#REF!</v>
      </c>
      <c r="F16" s="131" t="e">
        <f>IF(A16&lt;&gt;A17,SUMIF($A$4:A16,A16,$E$4:E16),"")</f>
        <v>#REF!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49">
        <v>14</v>
      </c>
      <c r="D17" s="112" t="e">
        <f>#REF!</f>
        <v>#REF!</v>
      </c>
      <c r="E17" s="48" t="e">
        <f>#REF!</f>
        <v>#REF!</v>
      </c>
      <c r="F17" s="131" t="e">
        <f>IF(A17&lt;&gt;A18,SUMIF($A$4:A17,A17,$E$4:E17),"")</f>
        <v>#REF!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5">
        <v>60</v>
      </c>
      <c r="D18" s="109" t="e">
        <f>#REF!</f>
        <v>#REF!</v>
      </c>
      <c r="E18" s="48" t="e">
        <f>#REF!</f>
        <v>#REF!</v>
      </c>
      <c r="F18" s="131" t="e">
        <f>IF(A18&lt;&gt;A19,SUMIF($A$4:A18,A18,$E$4:E18),"")</f>
        <v>#REF!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x14ac:dyDescent="0.2">
      <c r="A19" s="39" t="e">
        <f>#REF!</f>
        <v>#REF!</v>
      </c>
      <c r="B19" s="51" t="e">
        <f>#REF!</f>
        <v>#REF!</v>
      </c>
      <c r="C19" s="150">
        <v>1666</v>
      </c>
      <c r="D19" s="109" t="e">
        <f>#REF!</f>
        <v>#REF!</v>
      </c>
      <c r="E19" s="48" t="e">
        <f>#REF!</f>
        <v>#REF!</v>
      </c>
      <c r="F19" s="131" t="e">
        <f>IF(A19&lt;&gt;A20,SUMIF($A$4:A19,A19,$E$4:E19),"")</f>
        <v>#REF!</v>
      </c>
      <c r="G19" s="134"/>
    </row>
    <row r="20" spans="1:21" x14ac:dyDescent="0.2">
      <c r="A20" s="39" t="e">
        <f>#REF!</f>
        <v>#REF!</v>
      </c>
      <c r="B20" s="51" t="e">
        <f>#REF!</f>
        <v>#REF!</v>
      </c>
      <c r="C20" s="151">
        <v>3237</v>
      </c>
      <c r="D20" s="109" t="e">
        <f>#REF!</f>
        <v>#REF!</v>
      </c>
      <c r="E20" s="48" t="e">
        <f>#REF!</f>
        <v>#REF!</v>
      </c>
      <c r="F20" s="131" t="e">
        <f>IF(A20&lt;&gt;A21,SUMIF($A$4:A20,A20,$E$4:E20),"")</f>
        <v>#REF!</v>
      </c>
      <c r="G20" s="134"/>
    </row>
    <row r="21" spans="1:21" ht="13.5" thickBot="1" x14ac:dyDescent="0.25">
      <c r="A21" s="102" t="e">
        <f>#REF!</f>
        <v>#REF!</v>
      </c>
      <c r="B21" s="105" t="e">
        <f>#REF!</f>
        <v>#REF!</v>
      </c>
      <c r="C21" s="152">
        <v>186</v>
      </c>
      <c r="D21" s="110" t="e">
        <f>#REF!</f>
        <v>#REF!</v>
      </c>
      <c r="E21" s="49" t="e">
        <f>#REF!</f>
        <v>#REF!</v>
      </c>
      <c r="F21" s="132" t="e">
        <f>IF(A21&lt;&gt;A22,SUMIF($A$4:A21,A21,$E$4:E21),"")</f>
        <v>#REF!</v>
      </c>
      <c r="G21" s="134"/>
    </row>
    <row r="22" spans="1:21" x14ac:dyDescent="0.2">
      <c r="A22" s="104" t="e">
        <f>#REF!</f>
        <v>#REF!</v>
      </c>
      <c r="B22" s="52" t="e">
        <f>#REF!</f>
        <v>#REF!</v>
      </c>
      <c r="C22" s="153">
        <v>206</v>
      </c>
      <c r="D22" s="108" t="e">
        <f>#REF!</f>
        <v>#REF!</v>
      </c>
      <c r="E22" s="116" t="e">
        <f>#REF!</f>
        <v>#REF!</v>
      </c>
      <c r="F22" s="131" t="e">
        <f>IF(A22&lt;&gt;A23,SUMIF($A$4:A22,A22,$E$4:E22),"")</f>
        <v>#REF!</v>
      </c>
      <c r="G22" s="134"/>
    </row>
    <row r="23" spans="1:21" x14ac:dyDescent="0.2">
      <c r="A23" s="40" t="e">
        <f>#REF!</f>
        <v>#REF!</v>
      </c>
      <c r="B23" s="51" t="e">
        <f>#REF!</f>
        <v>#REF!</v>
      </c>
      <c r="C23" s="151">
        <v>339</v>
      </c>
      <c r="D23" s="109" t="e">
        <f>#REF!</f>
        <v>#REF!</v>
      </c>
      <c r="E23" s="48" t="e">
        <f>#REF!</f>
        <v>#REF!</v>
      </c>
      <c r="F23" s="131" t="e">
        <f>IF(A23&lt;&gt;A24,SUMIF($A$4:A23,A23,$E$4:E23),"")</f>
        <v>#REF!</v>
      </c>
      <c r="G23" s="134"/>
    </row>
    <row r="24" spans="1:21" x14ac:dyDescent="0.2">
      <c r="A24" s="40" t="e">
        <f>#REF!</f>
        <v>#REF!</v>
      </c>
      <c r="B24" s="51" t="e">
        <f>#REF!</f>
        <v>#REF!</v>
      </c>
      <c r="C24" s="151">
        <v>378</v>
      </c>
      <c r="D24" s="109" t="e">
        <f>#REF!</f>
        <v>#REF!</v>
      </c>
      <c r="E24" s="48" t="e">
        <f>#REF!</f>
        <v>#REF!</v>
      </c>
      <c r="F24" s="131" t="e">
        <f>IF(A24&lt;&gt;A25,SUMIF($A$4:A24,A24,$E$4:E24),"")</f>
        <v>#REF!</v>
      </c>
      <c r="G24" s="134"/>
    </row>
    <row r="25" spans="1:21" x14ac:dyDescent="0.2">
      <c r="A25" s="40" t="e">
        <f>#REF!</f>
        <v>#REF!</v>
      </c>
      <c r="B25" s="51" t="e">
        <f>#REF!</f>
        <v>#REF!</v>
      </c>
      <c r="C25" s="151">
        <v>3723</v>
      </c>
      <c r="D25" s="109" t="e">
        <f>#REF!</f>
        <v>#REF!</v>
      </c>
      <c r="E25" s="48">
        <v>43150</v>
      </c>
      <c r="F25" s="120" t="e">
        <f>IF(A25&lt;&gt;A26,SUMIF($A$4:A25,A25,$E$4:E25),"")</f>
        <v>#REF!</v>
      </c>
      <c r="G25" s="134"/>
    </row>
    <row r="26" spans="1:21" x14ac:dyDescent="0.2">
      <c r="A26" s="40" t="e">
        <f>#REF!</f>
        <v>#REF!</v>
      </c>
      <c r="B26" s="51" t="e">
        <f>#REF!</f>
        <v>#REF!</v>
      </c>
      <c r="C26" s="151">
        <v>410</v>
      </c>
      <c r="D26" s="109" t="e">
        <f>#REF!</f>
        <v>#REF!</v>
      </c>
      <c r="E26" s="48">
        <v>4762</v>
      </c>
      <c r="F26" s="120" t="e">
        <f>IF(A26&lt;&gt;A27,SUMIF($A$4:A26,A26,$E$4:E26),"")</f>
        <v>#REF!</v>
      </c>
      <c r="G26" s="134"/>
    </row>
    <row r="27" spans="1:21" ht="13.5" thickBot="1" x14ac:dyDescent="0.25">
      <c r="A27" s="41" t="e">
        <f>#REF!</f>
        <v>#REF!</v>
      </c>
      <c r="B27" s="105" t="e">
        <f>#REF!</f>
        <v>#REF!</v>
      </c>
      <c r="C27" s="152">
        <v>45</v>
      </c>
      <c r="D27" s="110" t="e">
        <f>#REF!</f>
        <v>#REF!</v>
      </c>
      <c r="E27" s="49" t="e">
        <f>#REF!</f>
        <v>#REF!</v>
      </c>
      <c r="F27" s="121" t="e">
        <f>IF(A27&lt;&gt;A28,SUMIF($A$4:A27,A27,$E$4:E27),"")</f>
        <v>#REF!</v>
      </c>
      <c r="G27" s="134"/>
    </row>
    <row r="28" spans="1:21" x14ac:dyDescent="0.2">
      <c r="A28" s="104" t="e">
        <f>#REF!</f>
        <v>#REF!</v>
      </c>
      <c r="B28" s="52" t="e">
        <f>#REF!</f>
        <v>#REF!</v>
      </c>
      <c r="C28" s="153">
        <v>96</v>
      </c>
      <c r="D28" s="108" t="e">
        <f>#REF!</f>
        <v>#REF!</v>
      </c>
      <c r="E28" s="116" t="e">
        <f>#REF!</f>
        <v>#REF!</v>
      </c>
      <c r="F28" s="120" t="e">
        <f>IF(A28&lt;&gt;A29,SUMIF($A$4:A28,A28,$E$4:E28),"")</f>
        <v>#REF!</v>
      </c>
      <c r="G28" s="134"/>
    </row>
    <row r="29" spans="1:21" x14ac:dyDescent="0.2">
      <c r="A29" s="40" t="e">
        <f>#REF!</f>
        <v>#REF!</v>
      </c>
      <c r="B29" s="51" t="e">
        <f>#REF!</f>
        <v>#REF!</v>
      </c>
      <c r="C29" s="151">
        <v>2525</v>
      </c>
      <c r="D29" s="109" t="e">
        <f>#REF!</f>
        <v>#REF!</v>
      </c>
      <c r="E29" s="48" t="e">
        <f>#REF!</f>
        <v>#REF!</v>
      </c>
      <c r="F29" s="120" t="e">
        <f>IF(A29&lt;&gt;A30,SUMIF($A$4:A29,A29,$E$4:E29),"")</f>
        <v>#REF!</v>
      </c>
      <c r="G29" s="134"/>
    </row>
    <row r="30" spans="1:21" x14ac:dyDescent="0.2">
      <c r="A30" s="40" t="e">
        <f>#REF!</f>
        <v>#REF!</v>
      </c>
      <c r="B30" s="51" t="e">
        <f>#REF!</f>
        <v>#REF!</v>
      </c>
      <c r="C30" s="151">
        <v>1099</v>
      </c>
      <c r="D30" s="109" t="e">
        <f>#REF!</f>
        <v>#REF!</v>
      </c>
      <c r="E30" s="48" t="e">
        <f>#REF!</f>
        <v>#REF!</v>
      </c>
      <c r="F30" s="99" t="e">
        <f>IF(A30&lt;&gt;A31,SUMIF($A$4:A30,A30,$E$4:E30),"")</f>
        <v>#REF!</v>
      </c>
      <c r="G30" s="134"/>
      <c r="H30" s="57"/>
    </row>
    <row r="31" spans="1:21" ht="13.5" thickBot="1" x14ac:dyDescent="0.25">
      <c r="A31" s="41" t="e">
        <f>#REF!</f>
        <v>#REF!</v>
      </c>
      <c r="B31" s="105" t="e">
        <f>#REF!</f>
        <v>#REF!</v>
      </c>
      <c r="C31" s="152">
        <v>398</v>
      </c>
      <c r="D31" s="110" t="e">
        <f>#REF!</f>
        <v>#REF!</v>
      </c>
      <c r="E31" s="49" t="e">
        <f>#REF!</f>
        <v>#REF!</v>
      </c>
      <c r="F31" s="122" t="e">
        <f>IF(A31&lt;&gt;A32,SUMIF($A$4:A31,A31,$E$4:E31),"")</f>
        <v>#REF!</v>
      </c>
      <c r="G31" s="134"/>
    </row>
    <row r="32" spans="1:21" x14ac:dyDescent="0.2">
      <c r="A32" s="104" t="e">
        <f>#REF!</f>
        <v>#REF!</v>
      </c>
      <c r="B32" s="52" t="e">
        <f>#REF!</f>
        <v>#REF!</v>
      </c>
      <c r="C32" s="153">
        <v>791</v>
      </c>
      <c r="D32" s="108" t="e">
        <f>#REF!</f>
        <v>#REF!</v>
      </c>
      <c r="E32" s="116" t="e">
        <f>#REF!</f>
        <v>#REF!</v>
      </c>
      <c r="F32" s="99" t="e">
        <f>IF(A32&lt;&gt;A33,SUMIF($A$4:A32,A32,$E$4:E32),"")</f>
        <v>#REF!</v>
      </c>
      <c r="G32" s="134"/>
    </row>
    <row r="33" spans="1:7" x14ac:dyDescent="0.2">
      <c r="A33" s="40" t="e">
        <f>#REF!</f>
        <v>#REF!</v>
      </c>
      <c r="B33" s="51" t="e">
        <f>#REF!</f>
        <v>#REF!</v>
      </c>
      <c r="C33" s="151">
        <v>307</v>
      </c>
      <c r="D33" s="109" t="e">
        <f>#REF!</f>
        <v>#REF!</v>
      </c>
      <c r="E33" s="48" t="e">
        <f>#REF!</f>
        <v>#REF!</v>
      </c>
      <c r="F33" s="99" t="e">
        <f>IF(A33&lt;&gt;A34,SUMIF($A$4:A33,A33,$E$4:E33),"")</f>
        <v>#REF!</v>
      </c>
      <c r="G33" s="134"/>
    </row>
    <row r="34" spans="1:7" x14ac:dyDescent="0.2">
      <c r="A34" s="40" t="e">
        <f>#REF!</f>
        <v>#REF!</v>
      </c>
      <c r="B34" s="51" t="e">
        <f>#REF!</f>
        <v>#REF!</v>
      </c>
      <c r="C34" s="151">
        <v>5963</v>
      </c>
      <c r="D34" s="109" t="e">
        <f>#REF!</f>
        <v>#REF!</v>
      </c>
      <c r="E34" s="48" t="e">
        <f>#REF!</f>
        <v>#REF!</v>
      </c>
      <c r="F34" s="99" t="e">
        <f>IF(A34&lt;&gt;A35,SUMIF($A$4:A34,A34,$E$4:E34),"")</f>
        <v>#REF!</v>
      </c>
      <c r="G34" s="134"/>
    </row>
    <row r="35" spans="1:7" ht="13.5" thickBot="1" x14ac:dyDescent="0.25">
      <c r="A35" s="41" t="e">
        <f>#REF!</f>
        <v>#REF!</v>
      </c>
      <c r="B35" s="105" t="e">
        <f>#REF!</f>
        <v>#REF!</v>
      </c>
      <c r="C35" s="152">
        <v>2605</v>
      </c>
      <c r="D35" s="110" t="e">
        <f>#REF!</f>
        <v>#REF!</v>
      </c>
      <c r="E35" s="49" t="e">
        <f>#REF!</f>
        <v>#REF!</v>
      </c>
      <c r="F35" s="122" t="e">
        <f>IF(A35&lt;&gt;A36,SUMIF($A$4:A35,A35,$E$4:E35),"")</f>
        <v>#REF!</v>
      </c>
      <c r="G35" s="134"/>
    </row>
    <row r="36" spans="1:7" x14ac:dyDescent="0.2">
      <c r="A36" s="104" t="e">
        <f>#REF!</f>
        <v>#REF!</v>
      </c>
      <c r="B36" s="52" t="e">
        <f>#REF!</f>
        <v>#REF!</v>
      </c>
      <c r="C36" s="153">
        <v>22</v>
      </c>
      <c r="D36" s="108" t="e">
        <f>#REF!</f>
        <v>#REF!</v>
      </c>
      <c r="E36" s="116" t="e">
        <f>#REF!</f>
        <v>#REF!</v>
      </c>
      <c r="F36" s="99" t="e">
        <f>IF(A36&lt;&gt;A37,SUMIF($A$4:A36,A36,$E$4:E36),"")</f>
        <v>#REF!</v>
      </c>
      <c r="G36" s="134"/>
    </row>
    <row r="37" spans="1:7" x14ac:dyDescent="0.2">
      <c r="A37" s="40" t="e">
        <f>#REF!</f>
        <v>#REF!</v>
      </c>
      <c r="B37" s="51" t="e">
        <f>#REF!</f>
        <v>#REF!</v>
      </c>
      <c r="C37" s="151">
        <v>1433</v>
      </c>
      <c r="D37" s="109" t="e">
        <f>#REF!</f>
        <v>#REF!</v>
      </c>
      <c r="E37" s="48" t="e">
        <f>#REF!</f>
        <v>#REF!</v>
      </c>
      <c r="F37" s="99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1">
        <v>6914</v>
      </c>
      <c r="D38" s="109" t="e">
        <f>#REF!</f>
        <v>#REF!</v>
      </c>
      <c r="E38" s="48" t="e">
        <f>#REF!</f>
        <v>#REF!</v>
      </c>
      <c r="F38" s="99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1">
        <v>135</v>
      </c>
      <c r="D39" s="109" t="e">
        <f>#REF!</f>
        <v>#REF!</v>
      </c>
      <c r="E39" s="48" t="e">
        <f>#REF!</f>
        <v>#REF!</v>
      </c>
      <c r="F39" s="99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1">
        <v>156</v>
      </c>
      <c r="D40" s="109" t="e">
        <f>#REF!</f>
        <v>#REF!</v>
      </c>
      <c r="E40" s="48" t="e">
        <f>#REF!</f>
        <v>#REF!</v>
      </c>
      <c r="F40" s="99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1">
        <v>145</v>
      </c>
      <c r="D41" s="109" t="e">
        <f>#REF!</f>
        <v>#REF!</v>
      </c>
      <c r="E41" s="48" t="e">
        <f>#REF!</f>
        <v>#REF!</v>
      </c>
      <c r="F41" s="99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1">
        <v>177</v>
      </c>
      <c r="D42" s="109" t="e">
        <f>#REF!</f>
        <v>#REF!</v>
      </c>
      <c r="E42" s="48" t="e">
        <f>#REF!</f>
        <v>#REF!</v>
      </c>
      <c r="F42" s="99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1">
        <v>282</v>
      </c>
      <c r="D43" s="109" t="e">
        <f>#REF!</f>
        <v>#REF!</v>
      </c>
      <c r="E43" s="48" t="e">
        <f>#REF!</f>
        <v>#REF!</v>
      </c>
      <c r="F43" s="99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5" t="e">
        <f>#REF!</f>
        <v>#REF!</v>
      </c>
      <c r="C44" s="154">
        <v>74</v>
      </c>
      <c r="D44" s="110" t="e">
        <f>#REF!</f>
        <v>#REF!</v>
      </c>
      <c r="E44" s="49" t="e">
        <f>#REF!</f>
        <v>#REF!</v>
      </c>
      <c r="F44" s="66" t="e">
        <f>IF(A44&lt;&gt;A45,SUMIF($A$4:A44,A44,$E$4:E44),"")</f>
        <v>#REF!</v>
      </c>
    </row>
    <row r="45" spans="1:7" ht="23.25" customHeight="1" thickBot="1" x14ac:dyDescent="0.25">
      <c r="A45" s="53"/>
      <c r="B45" s="136" t="s">
        <v>134</v>
      </c>
      <c r="C45" s="115">
        <f ca="1">SUM(OFFSET(INDIRECT("C4"),0,0,ROW(C45)-4,1))</f>
        <v>45526</v>
      </c>
      <c r="D45" s="113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4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447" t="s">
        <v>190</v>
      </c>
      <c r="B1" s="447"/>
      <c r="C1" s="447"/>
      <c r="D1" s="447"/>
      <c r="E1" s="447"/>
      <c r="F1" s="447"/>
    </row>
    <row r="2" spans="1:6" ht="13.5" thickBot="1" x14ac:dyDescent="0.25"/>
    <row r="3" spans="1:6" ht="39" thickBot="1" x14ac:dyDescent="0.25">
      <c r="A3" s="19" t="s">
        <v>132</v>
      </c>
      <c r="B3" s="11" t="s">
        <v>133</v>
      </c>
      <c r="C3" s="18" t="s">
        <v>0</v>
      </c>
      <c r="D3" s="10" t="s">
        <v>143</v>
      </c>
      <c r="E3" s="24" t="s">
        <v>184</v>
      </c>
      <c r="F3" s="44" t="s">
        <v>188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39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69" t="e">
        <f>#REF!</f>
        <v>#REF!</v>
      </c>
      <c r="E5" s="140" t="e">
        <f>#REF!</f>
        <v>#REF!</v>
      </c>
      <c r="F5" s="81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69" t="e">
        <f>#REF!</f>
        <v>#REF!</v>
      </c>
      <c r="E6" s="141" t="e">
        <f>#REF!</f>
        <v>#REF!</v>
      </c>
      <c r="F6" s="81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69" t="e">
        <f>#REF!</f>
        <v>#REF!</v>
      </c>
      <c r="E7" s="141" t="e">
        <f>#REF!</f>
        <v>#REF!</v>
      </c>
      <c r="F7" s="81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69" t="e">
        <f>#REF!</f>
        <v>#REF!</v>
      </c>
      <c r="E8" s="141" t="e">
        <f>#REF!</f>
        <v>#REF!</v>
      </c>
      <c r="F8" s="81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69" t="e">
        <f>#REF!</f>
        <v>#REF!</v>
      </c>
      <c r="E9" s="141" t="e">
        <f>#REF!</f>
        <v>#REF!</v>
      </c>
      <c r="F9" s="81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69" t="e">
        <f>#REF!</f>
        <v>#REF!</v>
      </c>
      <c r="E10" s="141" t="e">
        <f>#REF!</f>
        <v>#REF!</v>
      </c>
      <c r="F10" s="81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0" t="e">
        <f>#REF!</f>
        <v>#REF!</v>
      </c>
      <c r="E11" s="142" t="e">
        <f>#REF!</f>
        <v>#REF!</v>
      </c>
      <c r="F11" s="82" t="e">
        <f>#REF!</f>
        <v>#REF!</v>
      </c>
    </row>
    <row r="12" spans="1:6" s="135" customFormat="1" ht="24.75" customHeight="1" thickBot="1" x14ac:dyDescent="0.25">
      <c r="A12" s="448" t="s">
        <v>134</v>
      </c>
      <c r="B12" s="449"/>
      <c r="C12" s="450"/>
      <c r="D12" s="137" t="e">
        <f>SUM(D4:D11)</f>
        <v>#REF!</v>
      </c>
      <c r="E12" s="80" t="e">
        <f>SUM(E4:E11)</f>
        <v>#REF!</v>
      </c>
      <c r="F12" s="138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447" t="s">
        <v>189</v>
      </c>
      <c r="B1" s="447"/>
      <c r="C1" s="447"/>
      <c r="D1" s="447"/>
      <c r="E1" s="447"/>
      <c r="F1" s="447"/>
      <c r="G1" s="447"/>
    </row>
    <row r="2" spans="1:7" ht="13.5" thickBot="1" x14ac:dyDescent="0.25"/>
    <row r="3" spans="1:7" s="1" customFormat="1" ht="51" customHeight="1" thickBot="1" x14ac:dyDescent="0.25">
      <c r="A3" s="10" t="s">
        <v>132</v>
      </c>
      <c r="B3" s="11" t="s">
        <v>133</v>
      </c>
      <c r="C3" s="18" t="s">
        <v>0</v>
      </c>
      <c r="D3" s="24" t="s">
        <v>131</v>
      </c>
      <c r="E3" s="24" t="s">
        <v>184</v>
      </c>
      <c r="F3" s="44" t="s">
        <v>188</v>
      </c>
      <c r="G3" s="24" t="s">
        <v>193</v>
      </c>
    </row>
    <row r="4" spans="1:7" s="59" customFormat="1" ht="19.5" customHeight="1" thickBot="1" x14ac:dyDescent="0.25">
      <c r="A4" s="93" t="s">
        <v>185</v>
      </c>
      <c r="B4" s="97" t="s">
        <v>186</v>
      </c>
      <c r="C4" s="94" t="s">
        <v>187</v>
      </c>
      <c r="D4" s="95">
        <v>1</v>
      </c>
      <c r="E4" s="95">
        <v>2</v>
      </c>
      <c r="F4" s="98">
        <v>3</v>
      </c>
      <c r="G4" s="95">
        <v>4</v>
      </c>
    </row>
    <row r="5" spans="1:7" x14ac:dyDescent="0.2">
      <c r="A5" s="16" t="e">
        <f>#REF!</f>
        <v>#REF!</v>
      </c>
      <c r="B5" s="17" t="e">
        <f>#REF!</f>
        <v>#REF!</v>
      </c>
      <c r="C5" s="91" t="e">
        <f>#REF!</f>
        <v>#REF!</v>
      </c>
      <c r="D5" s="96" t="e">
        <f>#REF!</f>
        <v>#REF!</v>
      </c>
      <c r="E5" s="92" t="e">
        <f>#REF!</f>
        <v>#REF!</v>
      </c>
      <c r="F5" s="45" t="e">
        <f>#REF!</f>
        <v>#REF!</v>
      </c>
      <c r="G5" s="90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2" t="e">
        <f>#REF!</f>
        <v>#REF!</v>
      </c>
      <c r="F6" s="81" t="e">
        <f>#REF!</f>
        <v>#REF!</v>
      </c>
      <c r="G6" s="90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3" t="e">
        <f>#REF!</f>
        <v>#REF!</v>
      </c>
      <c r="F7" s="81" t="e">
        <f>#REF!</f>
        <v>#REF!</v>
      </c>
      <c r="G7" s="90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3" t="e">
        <f>#REF!</f>
        <v>#REF!</v>
      </c>
      <c r="F8" s="81" t="e">
        <f>#REF!</f>
        <v>#REF!</v>
      </c>
      <c r="G8" s="90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3" t="e">
        <f>#REF!</f>
        <v>#REF!</v>
      </c>
      <c r="F9" s="81" t="e">
        <f>#REF!</f>
        <v>#REF!</v>
      </c>
      <c r="G9" s="90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3" t="e">
        <f>#REF!</f>
        <v>#REF!</v>
      </c>
      <c r="F10" s="81" t="e">
        <f>#REF!</f>
        <v>#REF!</v>
      </c>
      <c r="G10" s="90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3" t="e">
        <f>#REF!</f>
        <v>#REF!</v>
      </c>
      <c r="F11" s="81" t="e">
        <f>#REF!</f>
        <v>#REF!</v>
      </c>
      <c r="G11" s="90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3" t="e">
        <f>#REF!</f>
        <v>#REF!</v>
      </c>
      <c r="F12" s="81" t="e">
        <f>#REF!</f>
        <v>#REF!</v>
      </c>
      <c r="G12" s="90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4" t="e">
        <f>#REF!</f>
        <v>#REF!</v>
      </c>
      <c r="F13" s="81" t="e">
        <f>#REF!</f>
        <v>#REF!</v>
      </c>
      <c r="G13" s="90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3" t="e">
        <f>#REF!</f>
        <v>#REF!</v>
      </c>
      <c r="F14" s="81" t="e">
        <f>#REF!</f>
        <v>#REF!</v>
      </c>
      <c r="G14" s="90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3" t="e">
        <f>#REF!</f>
        <v>#REF!</v>
      </c>
      <c r="F15" s="81" t="e">
        <f>#REF!</f>
        <v>#REF!</v>
      </c>
      <c r="G15" s="90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3" t="e">
        <f>#REF!</f>
        <v>#REF!</v>
      </c>
      <c r="F16" s="81" t="e">
        <f>#REF!</f>
        <v>#REF!</v>
      </c>
      <c r="G16" s="90" t="e">
        <f>IF(A16&lt;&gt;#REF!,SUMIF($A$5:A16,A16,$F$5:F16),"")</f>
        <v>#REF!</v>
      </c>
    </row>
    <row r="17" spans="1:7" ht="13.5" thickBot="1" x14ac:dyDescent="0.25">
      <c r="A17" s="85" t="e">
        <f>#REF!</f>
        <v>#REF!</v>
      </c>
      <c r="B17" s="86" t="e">
        <f>#REF!</f>
        <v>#REF!</v>
      </c>
      <c r="C17" s="64" t="e">
        <f>#REF!</f>
        <v>#REF!</v>
      </c>
      <c r="D17" s="65" t="e">
        <f>#REF!</f>
        <v>#REF!</v>
      </c>
      <c r="E17" s="75" t="e">
        <f>#REF!</f>
        <v>#REF!</v>
      </c>
      <c r="F17" s="87" t="e">
        <f>#REF!</f>
        <v>#REF!</v>
      </c>
      <c r="G17" s="66" t="e">
        <f>IF(A17&lt;&gt;A18,SUMIF($A$5:A17,A17,$F$5:F17),"")</f>
        <v>#REF!</v>
      </c>
    </row>
    <row r="18" spans="1:7" x14ac:dyDescent="0.2">
      <c r="A18" s="16" t="e">
        <f>#REF!</f>
        <v>#REF!</v>
      </c>
      <c r="B18" s="83" t="e">
        <f>#REF!</f>
        <v>#REF!</v>
      </c>
      <c r="C18" s="4" t="e">
        <f>#REF!</f>
        <v>#REF!</v>
      </c>
      <c r="D18" s="71" t="e">
        <f>#REF!</f>
        <v>#REF!</v>
      </c>
      <c r="E18" s="84" t="e">
        <f>#REF!</f>
        <v>#REF!</v>
      </c>
      <c r="F18" s="45" t="e">
        <f>#REF!</f>
        <v>#REF!</v>
      </c>
      <c r="G18" s="90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3" t="e">
        <f>#REF!</f>
        <v>#REF!</v>
      </c>
      <c r="F19" s="81" t="e">
        <f>#REF!</f>
        <v>#REF!</v>
      </c>
      <c r="G19" s="90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3" t="e">
        <f>#REF!</f>
        <v>#REF!</v>
      </c>
      <c r="F20" s="81" t="e">
        <f>#REF!</f>
        <v>#REF!</v>
      </c>
      <c r="G20" s="90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3" t="e">
        <f>#REF!</f>
        <v>#REF!</v>
      </c>
      <c r="F21" s="81" t="e">
        <f>#REF!</f>
        <v>#REF!</v>
      </c>
      <c r="G21" s="90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3" t="e">
        <f>#REF!</f>
        <v>#REF!</v>
      </c>
      <c r="F22" s="81" t="e">
        <f>#REF!</f>
        <v>#REF!</v>
      </c>
      <c r="G22" s="90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3" t="e">
        <f>#REF!</f>
        <v>#REF!</v>
      </c>
      <c r="F23" s="81" t="e">
        <f>#REF!</f>
        <v>#REF!</v>
      </c>
      <c r="G23" s="90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3" t="e">
        <f>#REF!</f>
        <v>#REF!</v>
      </c>
      <c r="F24" s="81" t="e">
        <f>#REF!</f>
        <v>#REF!</v>
      </c>
      <c r="G24" s="90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3" t="e">
        <f>#REF!</f>
        <v>#REF!</v>
      </c>
      <c r="F25" s="81" t="e">
        <f>#REF!</f>
        <v>#REF!</v>
      </c>
      <c r="G25" s="90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3" t="e">
        <f>#REF!</f>
        <v>#REF!</v>
      </c>
      <c r="F26" s="81" t="e">
        <f>#REF!</f>
        <v>#REF!</v>
      </c>
      <c r="G26" s="90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3" t="e">
        <f>#REF!</f>
        <v>#REF!</v>
      </c>
      <c r="F27" s="81" t="e">
        <f>#REF!</f>
        <v>#REF!</v>
      </c>
      <c r="G27" s="90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3" t="e">
        <f>#REF!</f>
        <v>#REF!</v>
      </c>
      <c r="F28" s="81" t="e">
        <f>#REF!</f>
        <v>#REF!</v>
      </c>
      <c r="G28" s="90" t="e">
        <f>IF(A28&lt;&gt;A29,SUMIF($A$5:A28,A28,$F$5:F28),"")</f>
        <v>#REF!</v>
      </c>
    </row>
    <row r="29" spans="1:7" ht="13.5" thickBot="1" x14ac:dyDescent="0.25">
      <c r="A29" s="85" t="e">
        <f>#REF!</f>
        <v>#REF!</v>
      </c>
      <c r="B29" s="86" t="e">
        <f>#REF!</f>
        <v>#REF!</v>
      </c>
      <c r="C29" s="64" t="e">
        <f>#REF!</f>
        <v>#REF!</v>
      </c>
      <c r="D29" s="67" t="e">
        <f>#REF!</f>
        <v>#REF!</v>
      </c>
      <c r="E29" s="77" t="e">
        <f>#REF!</f>
        <v>#REF!</v>
      </c>
      <c r="F29" s="87" t="e">
        <f>#REF!</f>
        <v>#REF!</v>
      </c>
      <c r="G29" s="66" t="e">
        <f>IF(A29&lt;&gt;A30,SUMIF($A$5:A29,A29,$F$5:F29),"")</f>
        <v>#REF!</v>
      </c>
    </row>
    <row r="30" spans="1:7" x14ac:dyDescent="0.2">
      <c r="A30" s="88" t="e">
        <f>#REF!</f>
        <v>#REF!</v>
      </c>
      <c r="B30" s="83" t="e">
        <f>#REF!</f>
        <v>#REF!</v>
      </c>
      <c r="C30" s="4" t="e">
        <f>#REF!</f>
        <v>#REF!</v>
      </c>
      <c r="D30" s="71" t="e">
        <f>#REF!</f>
        <v>#REF!</v>
      </c>
      <c r="E30" s="84" t="e">
        <f>#REF!</f>
        <v>#REF!</v>
      </c>
      <c r="F30" s="45" t="e">
        <f>#REF!</f>
        <v>#REF!</v>
      </c>
      <c r="G30" s="90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3" t="e">
        <f>#REF!</f>
        <v>#REF!</v>
      </c>
      <c r="F31" s="81" t="e">
        <f>#REF!</f>
        <v>#REF!</v>
      </c>
      <c r="G31" s="90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3" t="e">
        <f>#REF!</f>
        <v>#REF!</v>
      </c>
      <c r="F32" s="81" t="e">
        <f>#REF!</f>
        <v>#REF!</v>
      </c>
      <c r="G32" s="90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3" t="e">
        <f>#REF!</f>
        <v>#REF!</v>
      </c>
      <c r="F33" s="81" t="e">
        <f>#REF!</f>
        <v>#REF!</v>
      </c>
      <c r="G33" s="90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3" t="e">
        <f>#REF!</f>
        <v>#REF!</v>
      </c>
      <c r="F34" s="81" t="e">
        <f>#REF!</f>
        <v>#REF!</v>
      </c>
      <c r="G34" s="90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3" t="e">
        <f>#REF!</f>
        <v>#REF!</v>
      </c>
      <c r="F35" s="81" t="e">
        <f>#REF!</f>
        <v>#REF!</v>
      </c>
      <c r="G35" s="90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3" t="e">
        <f>#REF!</f>
        <v>#REF!</v>
      </c>
      <c r="F36" s="81" t="e">
        <f>#REF!</f>
        <v>#REF!</v>
      </c>
      <c r="G36" s="90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3" t="e">
        <f>#REF!</f>
        <v>#REF!</v>
      </c>
      <c r="F37" s="81" t="e">
        <f>#REF!</f>
        <v>#REF!</v>
      </c>
      <c r="G37" s="90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3" t="e">
        <f>#REF!</f>
        <v>#REF!</v>
      </c>
      <c r="F38" s="81" t="e">
        <f>#REF!</f>
        <v>#REF!</v>
      </c>
      <c r="G38" s="90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3" t="e">
        <f>#REF!</f>
        <v>#REF!</v>
      </c>
      <c r="F39" s="81" t="e">
        <f>#REF!</f>
        <v>#REF!</v>
      </c>
      <c r="G39" s="90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3" t="e">
        <f>#REF!</f>
        <v>#REF!</v>
      </c>
      <c r="F40" s="81" t="e">
        <f>#REF!</f>
        <v>#REF!</v>
      </c>
      <c r="G40" s="90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3" t="e">
        <f>#REF!</f>
        <v>#REF!</v>
      </c>
      <c r="F41" s="81" t="e">
        <f>#REF!</f>
        <v>#REF!</v>
      </c>
      <c r="G41" s="90" t="e">
        <f>IF(A41&lt;&gt;A42,SUMIF($A$5:A41,A41,$F$5:F41),"")</f>
        <v>#REF!</v>
      </c>
    </row>
    <row r="42" spans="1:7" ht="13.5" thickBot="1" x14ac:dyDescent="0.25">
      <c r="A42" s="89" t="e">
        <f>#REF!</f>
        <v>#REF!</v>
      </c>
      <c r="B42" s="86" t="e">
        <f>#REF!</f>
        <v>#REF!</v>
      </c>
      <c r="C42" s="64" t="e">
        <f>#REF!</f>
        <v>#REF!</v>
      </c>
      <c r="D42" s="65" t="e">
        <f>#REF!</f>
        <v>#REF!</v>
      </c>
      <c r="E42" s="77" t="e">
        <f>#REF!</f>
        <v>#REF!</v>
      </c>
      <c r="F42" s="87" t="e">
        <f>#REF!</f>
        <v>#REF!</v>
      </c>
      <c r="G42" s="66" t="e">
        <f>IF(A42&lt;&gt;A43,SUMIF($A$5:A42,A42,$F$5:F42),"")</f>
        <v>#REF!</v>
      </c>
    </row>
    <row r="43" spans="1:7" x14ac:dyDescent="0.2">
      <c r="A43" s="88" t="e">
        <f>#REF!</f>
        <v>#REF!</v>
      </c>
      <c r="B43" s="83" t="e">
        <f>#REF!</f>
        <v>#REF!</v>
      </c>
      <c r="C43" s="4" t="e">
        <f>#REF!</f>
        <v>#REF!</v>
      </c>
      <c r="D43" s="30" t="e">
        <f>#REF!</f>
        <v>#REF!</v>
      </c>
      <c r="E43" s="84" t="e">
        <f>#REF!</f>
        <v>#REF!</v>
      </c>
      <c r="F43" s="45" t="e">
        <f>#REF!</f>
        <v>#REF!</v>
      </c>
      <c r="G43" s="90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3" t="e">
        <f>#REF!</f>
        <v>#REF!</v>
      </c>
      <c r="F44" s="81" t="e">
        <f>#REF!</f>
        <v>#REF!</v>
      </c>
      <c r="G44" s="90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3" t="e">
        <f>#REF!</f>
        <v>#REF!</v>
      </c>
      <c r="F45" s="81" t="e">
        <f>#REF!</f>
        <v>#REF!</v>
      </c>
      <c r="G45" s="90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3" t="e">
        <f>#REF!</f>
        <v>#REF!</v>
      </c>
      <c r="F46" s="81" t="e">
        <f>#REF!</f>
        <v>#REF!</v>
      </c>
      <c r="G46" s="90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3" t="e">
        <f>#REF!</f>
        <v>#REF!</v>
      </c>
      <c r="F47" s="81" t="e">
        <f>#REF!</f>
        <v>#REF!</v>
      </c>
      <c r="G47" s="90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3" t="e">
        <f>#REF!</f>
        <v>#REF!</v>
      </c>
      <c r="F48" s="81" t="e">
        <f>#REF!</f>
        <v>#REF!</v>
      </c>
      <c r="G48" s="90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3" t="e">
        <f>#REF!</f>
        <v>#REF!</v>
      </c>
      <c r="F49" s="81" t="e">
        <f>#REF!</f>
        <v>#REF!</v>
      </c>
      <c r="G49" s="90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3" t="e">
        <f>#REF!</f>
        <v>#REF!</v>
      </c>
      <c r="F50" s="81" t="e">
        <f>#REF!</f>
        <v>#REF!</v>
      </c>
      <c r="G50" s="90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3" t="e">
        <f>#REF!</f>
        <v>#REF!</v>
      </c>
      <c r="F51" s="81" t="e">
        <f>#REF!</f>
        <v>#REF!</v>
      </c>
      <c r="G51" s="90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3" t="e">
        <f>#REF!</f>
        <v>#REF!</v>
      </c>
      <c r="F52" s="81" t="e">
        <f>#REF!</f>
        <v>#REF!</v>
      </c>
      <c r="G52" s="90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3" t="e">
        <f>#REF!</f>
        <v>#REF!</v>
      </c>
      <c r="F53" s="81" t="e">
        <f>#REF!</f>
        <v>#REF!</v>
      </c>
      <c r="G53" s="90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3" t="e">
        <f>#REF!</f>
        <v>#REF!</v>
      </c>
      <c r="F54" s="81" t="e">
        <f>#REF!</f>
        <v>#REF!</v>
      </c>
      <c r="G54" s="90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3" t="e">
        <f>#REF!</f>
        <v>#REF!</v>
      </c>
      <c r="F55" s="81" t="e">
        <f>#REF!</f>
        <v>#REF!</v>
      </c>
      <c r="G55" s="90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3" t="e">
        <f>#REF!</f>
        <v>#REF!</v>
      </c>
      <c r="F56" s="81" t="e">
        <f>#REF!</f>
        <v>#REF!</v>
      </c>
      <c r="G56" s="90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3" t="e">
        <f>#REF!</f>
        <v>#REF!</v>
      </c>
      <c r="F57" s="81" t="e">
        <f>#REF!</f>
        <v>#REF!</v>
      </c>
      <c r="G57" s="90" t="e">
        <f>IF(A57&lt;&gt;A58,SUMIF($A$5:A57,A57,$F$5:F57),"")</f>
        <v>#REF!</v>
      </c>
    </row>
    <row r="58" spans="1:7" ht="13.5" thickBot="1" x14ac:dyDescent="0.25">
      <c r="A58" s="89" t="e">
        <f>#REF!</f>
        <v>#REF!</v>
      </c>
      <c r="B58" s="86" t="e">
        <f>#REF!</f>
        <v>#REF!</v>
      </c>
      <c r="C58" s="64" t="e">
        <f>#REF!</f>
        <v>#REF!</v>
      </c>
      <c r="D58" s="65" t="e">
        <f>#REF!</f>
        <v>#REF!</v>
      </c>
      <c r="E58" s="77" t="e">
        <f>#REF!</f>
        <v>#REF!</v>
      </c>
      <c r="F58" s="87" t="e">
        <f>#REF!</f>
        <v>#REF!</v>
      </c>
      <c r="G58" s="66" t="e">
        <f>IF(A58&lt;&gt;A59,SUMIF($A$5:A58,A58,$F$5:F58),"")</f>
        <v>#REF!</v>
      </c>
    </row>
    <row r="59" spans="1:7" x14ac:dyDescent="0.2">
      <c r="A59" s="88" t="e">
        <f>#REF!</f>
        <v>#REF!</v>
      </c>
      <c r="B59" s="83" t="e">
        <f>#REF!</f>
        <v>#REF!</v>
      </c>
      <c r="C59" s="4" t="e">
        <f>#REF!</f>
        <v>#REF!</v>
      </c>
      <c r="D59" s="71" t="e">
        <f>#REF!</f>
        <v>#REF!</v>
      </c>
      <c r="E59" s="84" t="e">
        <f>#REF!</f>
        <v>#REF!</v>
      </c>
      <c r="F59" s="45" t="e">
        <f>#REF!</f>
        <v>#REF!</v>
      </c>
      <c r="G59" s="90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3" t="e">
        <f>#REF!</f>
        <v>#REF!</v>
      </c>
      <c r="F60" s="81" t="e">
        <f>#REF!</f>
        <v>#REF!</v>
      </c>
      <c r="G60" s="90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3" t="e">
        <f>#REF!</f>
        <v>#REF!</v>
      </c>
      <c r="F61" s="81" t="e">
        <f>#REF!</f>
        <v>#REF!</v>
      </c>
      <c r="G61" s="90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3" t="e">
        <f>#REF!</f>
        <v>#REF!</v>
      </c>
      <c r="F62" s="81" t="e">
        <f>#REF!</f>
        <v>#REF!</v>
      </c>
      <c r="G62" s="90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3" t="e">
        <f>#REF!</f>
        <v>#REF!</v>
      </c>
      <c r="F63" s="81" t="e">
        <f>#REF!</f>
        <v>#REF!</v>
      </c>
      <c r="G63" s="90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3" t="e">
        <f>#REF!</f>
        <v>#REF!</v>
      </c>
      <c r="F64" s="81" t="e">
        <f>#REF!</f>
        <v>#REF!</v>
      </c>
      <c r="G64" s="90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3" t="e">
        <f>#REF!</f>
        <v>#REF!</v>
      </c>
      <c r="F65" s="81" t="e">
        <f>#REF!</f>
        <v>#REF!</v>
      </c>
      <c r="G65" s="90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3" t="e">
        <f>#REF!</f>
        <v>#REF!</v>
      </c>
      <c r="F66" s="81" t="e">
        <f>#REF!</f>
        <v>#REF!</v>
      </c>
      <c r="G66" s="90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3" t="e">
        <f>#REF!</f>
        <v>#REF!</v>
      </c>
      <c r="F67" s="81" t="e">
        <f>#REF!</f>
        <v>#REF!</v>
      </c>
      <c r="G67" s="90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3" t="e">
        <f>#REF!</f>
        <v>#REF!</v>
      </c>
      <c r="F68" s="81" t="e">
        <f>#REF!</f>
        <v>#REF!</v>
      </c>
      <c r="G68" s="90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3" t="e">
        <f>#REF!</f>
        <v>#REF!</v>
      </c>
      <c r="F69" s="81" t="e">
        <f>#REF!</f>
        <v>#REF!</v>
      </c>
      <c r="G69" s="90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3" t="e">
        <f>#REF!</f>
        <v>#REF!</v>
      </c>
      <c r="F70" s="81" t="e">
        <f>#REF!</f>
        <v>#REF!</v>
      </c>
      <c r="G70" s="90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3" t="e">
        <f>#REF!</f>
        <v>#REF!</v>
      </c>
      <c r="F71" s="81" t="e">
        <f>#REF!</f>
        <v>#REF!</v>
      </c>
      <c r="G71" s="90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3" t="e">
        <f>#REF!</f>
        <v>#REF!</v>
      </c>
      <c r="F72" s="81" t="e">
        <f>#REF!</f>
        <v>#REF!</v>
      </c>
      <c r="G72" s="90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3" t="e">
        <f>#REF!</f>
        <v>#REF!</v>
      </c>
      <c r="F73" s="81" t="e">
        <f>#REF!</f>
        <v>#REF!</v>
      </c>
      <c r="G73" s="90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3" t="e">
        <f>#REF!</f>
        <v>#REF!</v>
      </c>
      <c r="F74" s="81" t="e">
        <f>#REF!</f>
        <v>#REF!</v>
      </c>
      <c r="G74" s="90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3" t="e">
        <f>#REF!</f>
        <v>#REF!</v>
      </c>
      <c r="F75" s="81" t="e">
        <f>#REF!</f>
        <v>#REF!</v>
      </c>
      <c r="G75" s="90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3" t="e">
        <f>#REF!</f>
        <v>#REF!</v>
      </c>
      <c r="F76" s="81" t="e">
        <f>#REF!</f>
        <v>#REF!</v>
      </c>
      <c r="G76" s="90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3" t="e">
        <f>#REF!</f>
        <v>#REF!</v>
      </c>
      <c r="F77" s="81" t="e">
        <f>#REF!</f>
        <v>#REF!</v>
      </c>
      <c r="G77" s="90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3" t="e">
        <f>#REF!</f>
        <v>#REF!</v>
      </c>
      <c r="F78" s="81" t="e">
        <f>#REF!</f>
        <v>#REF!</v>
      </c>
      <c r="G78" s="90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3" t="e">
        <f>#REF!</f>
        <v>#REF!</v>
      </c>
      <c r="F79" s="81" t="e">
        <f>#REF!</f>
        <v>#REF!</v>
      </c>
      <c r="G79" s="90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3" t="e">
        <f>#REF!</f>
        <v>#REF!</v>
      </c>
      <c r="F80" s="81" t="e">
        <f>#REF!</f>
        <v>#REF!</v>
      </c>
      <c r="G80" s="90" t="e">
        <f>IF(A80&lt;&gt;A81,SUMIF($A$5:A80,A80,$F$5:F80),"")</f>
        <v>#REF!</v>
      </c>
    </row>
    <row r="81" spans="1:7" ht="13.5" thickBot="1" x14ac:dyDescent="0.25">
      <c r="A81" s="89" t="e">
        <f>#REF!</f>
        <v>#REF!</v>
      </c>
      <c r="B81" s="86" t="e">
        <f>#REF!</f>
        <v>#REF!</v>
      </c>
      <c r="C81" s="64" t="e">
        <f>#REF!</f>
        <v>#REF!</v>
      </c>
      <c r="D81" s="65" t="e">
        <f>#REF!</f>
        <v>#REF!</v>
      </c>
      <c r="E81" s="77" t="e">
        <f>#REF!</f>
        <v>#REF!</v>
      </c>
      <c r="F81" s="87" t="e">
        <f>#REF!</f>
        <v>#REF!</v>
      </c>
      <c r="G81" s="66" t="e">
        <f>IF(A81&lt;&gt;A82,SUMIF($A$5:A81,A81,$F$5:F81),"")</f>
        <v>#REF!</v>
      </c>
    </row>
    <row r="82" spans="1:7" x14ac:dyDescent="0.2">
      <c r="A82" s="88" t="e">
        <f>#REF!</f>
        <v>#REF!</v>
      </c>
      <c r="B82" s="83" t="e">
        <f>#REF!</f>
        <v>#REF!</v>
      </c>
      <c r="C82" s="4" t="e">
        <f>#REF!</f>
        <v>#REF!</v>
      </c>
      <c r="D82" s="71" t="e">
        <f>#REF!</f>
        <v>#REF!</v>
      </c>
      <c r="E82" s="84" t="e">
        <f>#REF!</f>
        <v>#REF!</v>
      </c>
      <c r="F82" s="45" t="e">
        <f>#REF!</f>
        <v>#REF!</v>
      </c>
      <c r="G82" s="90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3" t="e">
        <f>#REF!</f>
        <v>#REF!</v>
      </c>
      <c r="F83" s="81" t="e">
        <f>#REF!</f>
        <v>#REF!</v>
      </c>
      <c r="G83" s="90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3" t="e">
        <f>#REF!</f>
        <v>#REF!</v>
      </c>
      <c r="F84" s="81" t="e">
        <f>#REF!</f>
        <v>#REF!</v>
      </c>
      <c r="G84" s="90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3" t="e">
        <f>#REF!</f>
        <v>#REF!</v>
      </c>
      <c r="F85" s="81" t="e">
        <f>#REF!</f>
        <v>#REF!</v>
      </c>
      <c r="G85" s="90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3" t="e">
        <f>#REF!</f>
        <v>#REF!</v>
      </c>
      <c r="F86" s="81" t="e">
        <f>#REF!</f>
        <v>#REF!</v>
      </c>
      <c r="G86" s="90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3" t="e">
        <f>#REF!</f>
        <v>#REF!</v>
      </c>
      <c r="F87" s="81" t="e">
        <f>#REF!</f>
        <v>#REF!</v>
      </c>
      <c r="G87" s="90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3" t="e">
        <f>#REF!</f>
        <v>#REF!</v>
      </c>
      <c r="F88" s="81" t="e">
        <f>#REF!</f>
        <v>#REF!</v>
      </c>
      <c r="G88" s="90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3" t="e">
        <f>#REF!</f>
        <v>#REF!</v>
      </c>
      <c r="F89" s="81" t="e">
        <f>#REF!</f>
        <v>#REF!</v>
      </c>
      <c r="G89" s="90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3" t="e">
        <f>#REF!</f>
        <v>#REF!</v>
      </c>
      <c r="F90" s="81" t="e">
        <f>#REF!</f>
        <v>#REF!</v>
      </c>
      <c r="G90" s="90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3" t="e">
        <f>#REF!</f>
        <v>#REF!</v>
      </c>
      <c r="F91" s="81" t="e">
        <f>#REF!</f>
        <v>#REF!</v>
      </c>
      <c r="G91" s="90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3" t="e">
        <f>#REF!</f>
        <v>#REF!</v>
      </c>
      <c r="F92" s="81" t="e">
        <f>#REF!</f>
        <v>#REF!</v>
      </c>
      <c r="G92" s="90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3" t="e">
        <f>#REF!</f>
        <v>#REF!</v>
      </c>
      <c r="F93" s="81" t="e">
        <f>#REF!</f>
        <v>#REF!</v>
      </c>
      <c r="G93" s="90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3" t="e">
        <f>#REF!</f>
        <v>#REF!</v>
      </c>
      <c r="F94" s="81" t="e">
        <f>#REF!</f>
        <v>#REF!</v>
      </c>
      <c r="G94" s="90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3" t="e">
        <f>#REF!</f>
        <v>#REF!</v>
      </c>
      <c r="F95" s="81" t="e">
        <f>#REF!</f>
        <v>#REF!</v>
      </c>
      <c r="G95" s="90" t="e">
        <f>IF(A95&lt;&gt;A96,SUMIF($A$5:A95,A95,$F$5:F95),"")</f>
        <v>#REF!</v>
      </c>
    </row>
    <row r="96" spans="1:7" ht="13.5" thickBot="1" x14ac:dyDescent="0.25">
      <c r="A96" s="89" t="e">
        <f>#REF!</f>
        <v>#REF!</v>
      </c>
      <c r="B96" s="86" t="e">
        <f>#REF!</f>
        <v>#REF!</v>
      </c>
      <c r="C96" s="64" t="e">
        <f>#REF!</f>
        <v>#REF!</v>
      </c>
      <c r="D96" s="67" t="e">
        <f>#REF!</f>
        <v>#REF!</v>
      </c>
      <c r="E96" s="77" t="e">
        <f>#REF!</f>
        <v>#REF!</v>
      </c>
      <c r="F96" s="87" t="e">
        <f>#REF!</f>
        <v>#REF!</v>
      </c>
      <c r="G96" s="66" t="e">
        <f>IF(A96&lt;&gt;A97,SUMIF($A$5:A96,A96,$F$5:F96),"")</f>
        <v>#REF!</v>
      </c>
    </row>
    <row r="97" spans="1:7" x14ac:dyDescent="0.2">
      <c r="A97" s="123" t="e">
        <f>#REF!</f>
        <v>#REF!</v>
      </c>
      <c r="B97" s="124" t="e">
        <f>#REF!</f>
        <v>#REF!</v>
      </c>
      <c r="C97" s="63" t="e">
        <f>#REF!</f>
        <v>#REF!</v>
      </c>
      <c r="D97" s="68" t="e">
        <f>#REF!</f>
        <v>#REF!</v>
      </c>
      <c r="E97" s="76" t="e">
        <f>#REF!</f>
        <v>#REF!</v>
      </c>
      <c r="F97" s="130" t="e">
        <f>#REF!</f>
        <v>#REF!</v>
      </c>
      <c r="G97" s="125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3" t="e">
        <f>#REF!</f>
        <v>#REF!</v>
      </c>
      <c r="F98" s="127" t="e">
        <f>#REF!</f>
        <v>#REF!</v>
      </c>
      <c r="G98" s="90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3" t="e">
        <f>#REF!</f>
        <v>#REF!</v>
      </c>
      <c r="F99" s="127" t="e">
        <f>#REF!</f>
        <v>#REF!</v>
      </c>
      <c r="G99" s="90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3" t="e">
        <f>#REF!</f>
        <v>#REF!</v>
      </c>
      <c r="F100" s="127" t="e">
        <f>#REF!</f>
        <v>#REF!</v>
      </c>
      <c r="G100" s="90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3" t="e">
        <f>#REF!</f>
        <v>#REF!</v>
      </c>
      <c r="F101" s="127" t="e">
        <f>#REF!</f>
        <v>#REF!</v>
      </c>
      <c r="G101" s="90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3" t="e">
        <f>#REF!</f>
        <v>#REF!</v>
      </c>
      <c r="F102" s="127" t="e">
        <f>#REF!</f>
        <v>#REF!</v>
      </c>
      <c r="G102" s="90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3" t="e">
        <f>#REF!</f>
        <v>#REF!</v>
      </c>
      <c r="F103" s="127" t="e">
        <f>#REF!</f>
        <v>#REF!</v>
      </c>
      <c r="G103" s="90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3" t="e">
        <f>#REF!</f>
        <v>#REF!</v>
      </c>
      <c r="F104" s="127" t="e">
        <f>#REF!</f>
        <v>#REF!</v>
      </c>
      <c r="G104" s="90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3" t="e">
        <f>#REF!</f>
        <v>#REF!</v>
      </c>
      <c r="F105" s="127" t="e">
        <f>#REF!</f>
        <v>#REF!</v>
      </c>
      <c r="G105" s="90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3" t="e">
        <f>#REF!</f>
        <v>#REF!</v>
      </c>
      <c r="F106" s="127" t="e">
        <f>#REF!</f>
        <v>#REF!</v>
      </c>
      <c r="G106" s="90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3" t="e">
        <f>#REF!</f>
        <v>#REF!</v>
      </c>
      <c r="F107" s="127" t="e">
        <f>#REF!</f>
        <v>#REF!</v>
      </c>
      <c r="G107" s="90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3" t="e">
        <f>#REF!</f>
        <v>#REF!</v>
      </c>
      <c r="F108" s="127" t="e">
        <f>#REF!</f>
        <v>#REF!</v>
      </c>
      <c r="G108" s="90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3" t="e">
        <f>#REF!</f>
        <v>#REF!</v>
      </c>
      <c r="F109" s="127" t="e">
        <f>#REF!</f>
        <v>#REF!</v>
      </c>
      <c r="G109" s="90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3" t="e">
        <f>#REF!</f>
        <v>#REF!</v>
      </c>
      <c r="F110" s="127" t="e">
        <f>#REF!</f>
        <v>#REF!</v>
      </c>
      <c r="G110" s="90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3" t="e">
        <f>#REF!</f>
        <v>#REF!</v>
      </c>
      <c r="F111" s="127" t="e">
        <f>#REF!</f>
        <v>#REF!</v>
      </c>
      <c r="G111" s="90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3" t="e">
        <f>#REF!</f>
        <v>#REF!</v>
      </c>
      <c r="F112" s="127" t="e">
        <f>#REF!</f>
        <v>#REF!</v>
      </c>
      <c r="G112" s="90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3" t="e">
        <f>#REF!</f>
        <v>#REF!</v>
      </c>
      <c r="F113" s="127" t="e">
        <f>#REF!</f>
        <v>#REF!</v>
      </c>
      <c r="G113" s="90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79" t="e">
        <f>#REF!</f>
        <v>#REF!</v>
      </c>
      <c r="F114" s="128" t="e">
        <f>#REF!</f>
        <v>#REF!</v>
      </c>
      <c r="G114" s="90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3" t="e">
        <f>#REF!</f>
        <v>#REF!</v>
      </c>
      <c r="F115" s="127" t="e">
        <f>#REF!</f>
        <v>#REF!</v>
      </c>
      <c r="G115" s="90" t="e">
        <f>IF(A115&lt;&gt;A116,SUMIF($A$5:A115,A115,$F$5:F115),"")</f>
        <v>#REF!</v>
      </c>
    </row>
    <row r="116" spans="1:7" x14ac:dyDescent="0.2">
      <c r="A116" s="88" t="e">
        <f>#REF!</f>
        <v>#REF!</v>
      </c>
      <c r="B116" s="83" t="e">
        <f>#REF!</f>
        <v>#REF!</v>
      </c>
      <c r="C116" s="4" t="e">
        <f>#REF!</f>
        <v>#REF!</v>
      </c>
      <c r="D116" s="30" t="e">
        <f>#REF!</f>
        <v>#REF!</v>
      </c>
      <c r="E116" s="78" t="e">
        <f>#REF!</f>
        <v>#REF!</v>
      </c>
      <c r="F116" s="126" t="e">
        <f>#REF!</f>
        <v>#REF!</v>
      </c>
      <c r="G116" s="90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3" t="e">
        <f>#REF!</f>
        <v>#REF!</v>
      </c>
      <c r="F117" s="127" t="e">
        <f>#REF!</f>
        <v>#REF!</v>
      </c>
      <c r="G117" s="90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3" t="e">
        <f>#REF!</f>
        <v>#REF!</v>
      </c>
      <c r="F118" s="127" t="e">
        <f>#REF!</f>
        <v>#REF!</v>
      </c>
      <c r="G118" s="90" t="e">
        <f>IF(A118&lt;&gt;A119,SUMIF($A$5:A118,A118,$F$5:F118),"")</f>
        <v>#REF!</v>
      </c>
    </row>
    <row r="119" spans="1:7" ht="13.5" thickBot="1" x14ac:dyDescent="0.25">
      <c r="A119" s="89" t="e">
        <f>#REF!</f>
        <v>#REF!</v>
      </c>
      <c r="B119" s="86" t="e">
        <f>#REF!</f>
        <v>#REF!</v>
      </c>
      <c r="C119" s="64" t="e">
        <f>#REF!</f>
        <v>#REF!</v>
      </c>
      <c r="D119" s="65" t="e">
        <f>#REF!</f>
        <v>#REF!</v>
      </c>
      <c r="E119" s="77" t="e">
        <f>#REF!</f>
        <v>#REF!</v>
      </c>
      <c r="F119" s="129" t="e">
        <f>#REF!</f>
        <v>#REF!</v>
      </c>
      <c r="G119" s="66" t="e">
        <f>IF(A119&lt;&gt;A120,SUMIF($A$5:A119,A119,$F$5:F119),"")</f>
        <v>#REF!</v>
      </c>
    </row>
    <row r="120" spans="1:7" x14ac:dyDescent="0.2">
      <c r="A120" s="88" t="e">
        <f>#REF!</f>
        <v>#REF!</v>
      </c>
      <c r="B120" s="83" t="e">
        <f>#REF!</f>
        <v>#REF!</v>
      </c>
      <c r="C120" s="4" t="e">
        <f>#REF!</f>
        <v>#REF!</v>
      </c>
      <c r="D120" s="30" t="e">
        <f>#REF!</f>
        <v>#REF!</v>
      </c>
      <c r="E120" s="84" t="e">
        <f>#REF!</f>
        <v>#REF!</v>
      </c>
      <c r="F120" s="45" t="e">
        <f>#REF!</f>
        <v>#REF!</v>
      </c>
      <c r="G120" s="90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3" t="e">
        <f>#REF!</f>
        <v>#REF!</v>
      </c>
      <c r="F121" s="81" t="e">
        <f>#REF!</f>
        <v>#REF!</v>
      </c>
      <c r="G121" s="90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3" t="e">
        <f>#REF!</f>
        <v>#REF!</v>
      </c>
      <c r="F122" s="81" t="e">
        <f>#REF!</f>
        <v>#REF!</v>
      </c>
      <c r="G122" s="90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3" t="e">
        <f>#REF!</f>
        <v>#REF!</v>
      </c>
      <c r="F123" s="81" t="e">
        <f>#REF!</f>
        <v>#REF!</v>
      </c>
      <c r="G123" s="90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3" t="e">
        <f>#REF!</f>
        <v>#REF!</v>
      </c>
      <c r="F124" s="81" t="e">
        <f>#REF!</f>
        <v>#REF!</v>
      </c>
      <c r="G124" s="90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3" t="e">
        <f>#REF!</f>
        <v>#REF!</v>
      </c>
      <c r="F125" s="81" t="e">
        <f>#REF!</f>
        <v>#REF!</v>
      </c>
      <c r="G125" s="90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3" t="e">
        <f>#REF!</f>
        <v>#REF!</v>
      </c>
      <c r="F126" s="81" t="e">
        <f>#REF!</f>
        <v>#REF!</v>
      </c>
      <c r="G126" s="90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3" t="e">
        <f>#REF!</f>
        <v>#REF!</v>
      </c>
      <c r="F127" s="81" t="e">
        <f>#REF!</f>
        <v>#REF!</v>
      </c>
      <c r="G127" s="90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3" t="e">
        <f>#REF!</f>
        <v>#REF!</v>
      </c>
      <c r="F128" s="81" t="e">
        <f>#REF!</f>
        <v>#REF!</v>
      </c>
      <c r="G128" s="90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3" t="e">
        <f>#REF!</f>
        <v>#REF!</v>
      </c>
      <c r="F129" s="81" t="e">
        <f>#REF!</f>
        <v>#REF!</v>
      </c>
      <c r="G129" s="90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3" t="e">
        <f>#REF!</f>
        <v>#REF!</v>
      </c>
      <c r="F130" s="81" t="e">
        <f>#REF!</f>
        <v>#REF!</v>
      </c>
      <c r="G130" s="90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3" t="e">
        <f>#REF!</f>
        <v>#REF!</v>
      </c>
      <c r="F131" s="81" t="e">
        <f>#REF!</f>
        <v>#REF!</v>
      </c>
      <c r="G131" s="90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3" t="e">
        <f>#REF!</f>
        <v>#REF!</v>
      </c>
      <c r="F132" s="81" t="e">
        <f>#REF!</f>
        <v>#REF!</v>
      </c>
      <c r="G132" s="90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3" t="e">
        <f>#REF!</f>
        <v>#REF!</v>
      </c>
      <c r="F133" s="81" t="e">
        <f>#REF!</f>
        <v>#REF!</v>
      </c>
      <c r="G133" s="90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3" t="e">
        <f>#REF!</f>
        <v>#REF!</v>
      </c>
      <c r="F134" s="81" t="e">
        <f>#REF!</f>
        <v>#REF!</v>
      </c>
      <c r="G134" s="90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3" t="e">
        <f>#REF!</f>
        <v>#REF!</v>
      </c>
      <c r="F135" s="81" t="e">
        <f>#REF!</f>
        <v>#REF!</v>
      </c>
      <c r="G135" s="90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3" t="e">
        <f>#REF!</f>
        <v>#REF!</v>
      </c>
      <c r="F136" s="81" t="e">
        <f>#REF!</f>
        <v>#REF!</v>
      </c>
      <c r="G136" s="90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3" t="e">
        <f>#REF!</f>
        <v>#REF!</v>
      </c>
      <c r="F137" s="81" t="e">
        <f>#REF!</f>
        <v>#REF!</v>
      </c>
      <c r="G137" s="90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79" t="e">
        <f>#REF!</f>
        <v>#REF!</v>
      </c>
      <c r="F138" s="82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134</v>
      </c>
      <c r="D139" s="115" t="e">
        <f ca="1">SUM(OFFSET(INDIRECT("d5"),0,0,ROW(D139)-5,1))</f>
        <v>#REF!</v>
      </c>
      <c r="E139" s="80" t="e">
        <f ca="1">SUM(OFFSET(INDIRECT("e5"),0,0,ROW(E139)-5,1))</f>
        <v>#REF!</v>
      </c>
      <c r="F139" s="80" t="e">
        <f ca="1">SUM(OFFSET(INDIRECT("f5"),0,0,ROW(F139)-5,1))</f>
        <v>#REF!</v>
      </c>
      <c r="G139" s="80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3:D36"/>
  <sheetViews>
    <sheetView workbookViewId="0">
      <selection activeCell="D3" sqref="D3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196" customFormat="1" ht="51" x14ac:dyDescent="0.2">
      <c r="A3" s="206" t="s">
        <v>209</v>
      </c>
      <c r="B3" s="207" t="s">
        <v>213</v>
      </c>
      <c r="C3" s="208" t="s">
        <v>211</v>
      </c>
      <c r="D3" s="209" t="s">
        <v>212</v>
      </c>
    </row>
    <row r="4" spans="1:4" x14ac:dyDescent="0.2">
      <c r="A4" s="202" t="s">
        <v>1</v>
      </c>
      <c r="B4" s="197">
        <v>539769.39794000005</v>
      </c>
      <c r="C4" s="200">
        <v>629490</v>
      </c>
      <c r="D4" s="197">
        <v>89720.602060000005</v>
      </c>
    </row>
    <row r="5" spans="1:4" x14ac:dyDescent="0.2">
      <c r="A5" s="203" t="s">
        <v>204</v>
      </c>
      <c r="B5" s="155">
        <v>44623</v>
      </c>
      <c r="C5" s="201">
        <v>68121</v>
      </c>
      <c r="D5" s="35">
        <v>23498</v>
      </c>
    </row>
    <row r="6" spans="1:4" x14ac:dyDescent="0.2">
      <c r="A6" s="204" t="s">
        <v>203</v>
      </c>
      <c r="B6" s="155">
        <v>403165.9192</v>
      </c>
      <c r="C6" s="201">
        <v>465087</v>
      </c>
      <c r="D6" s="35">
        <v>61921.080800000011</v>
      </c>
    </row>
    <row r="7" spans="1:4" x14ac:dyDescent="0.2">
      <c r="A7" s="205" t="s">
        <v>205</v>
      </c>
      <c r="B7" s="155">
        <v>91980.478740000006</v>
      </c>
      <c r="C7" s="201">
        <v>96282</v>
      </c>
      <c r="D7" s="35">
        <v>4301.5212599999977</v>
      </c>
    </row>
    <row r="8" spans="1:4" x14ac:dyDescent="0.2">
      <c r="A8" s="202" t="s">
        <v>147</v>
      </c>
      <c r="B8" s="197">
        <v>376578.43286</v>
      </c>
      <c r="C8" s="198">
        <v>414356</v>
      </c>
      <c r="D8" s="197">
        <v>37777.567140000006</v>
      </c>
    </row>
    <row r="9" spans="1:4" x14ac:dyDescent="0.2">
      <c r="A9" s="203" t="s">
        <v>204</v>
      </c>
      <c r="B9" s="155">
        <v>42513</v>
      </c>
      <c r="C9" s="201">
        <v>46364</v>
      </c>
      <c r="D9" s="35">
        <v>3851</v>
      </c>
    </row>
    <row r="10" spans="1:4" x14ac:dyDescent="0.2">
      <c r="A10" s="204" t="s">
        <v>203</v>
      </c>
      <c r="B10" s="155">
        <v>310317.93119999999</v>
      </c>
      <c r="C10" s="201">
        <v>342877</v>
      </c>
      <c r="D10" s="35">
        <v>32559.068800000005</v>
      </c>
    </row>
    <row r="11" spans="1:4" x14ac:dyDescent="0.2">
      <c r="A11" s="205" t="s">
        <v>205</v>
      </c>
      <c r="B11" s="155">
        <v>23747.501660000002</v>
      </c>
      <c r="C11" s="201">
        <v>25115</v>
      </c>
      <c r="D11" s="35">
        <v>1367.4983400000001</v>
      </c>
    </row>
    <row r="12" spans="1:4" x14ac:dyDescent="0.2">
      <c r="A12" s="202" t="s">
        <v>148</v>
      </c>
      <c r="B12" s="197">
        <v>429395.16800000001</v>
      </c>
      <c r="C12" s="198">
        <v>473782</v>
      </c>
      <c r="D12" s="197">
        <v>44386.832000000009</v>
      </c>
    </row>
    <row r="13" spans="1:4" x14ac:dyDescent="0.2">
      <c r="A13" s="203" t="s">
        <v>204</v>
      </c>
      <c r="B13" s="155">
        <v>42594</v>
      </c>
      <c r="C13" s="201">
        <v>46372</v>
      </c>
      <c r="D13" s="35">
        <v>3778</v>
      </c>
    </row>
    <row r="14" spans="1:4" x14ac:dyDescent="0.2">
      <c r="A14" s="204" t="s">
        <v>203</v>
      </c>
      <c r="B14" s="155">
        <v>382150.16800000001</v>
      </c>
      <c r="C14" s="201">
        <v>422336</v>
      </c>
      <c r="D14" s="35">
        <v>40185.832000000009</v>
      </c>
    </row>
    <row r="15" spans="1:4" x14ac:dyDescent="0.2">
      <c r="A15" s="205" t="s">
        <v>205</v>
      </c>
      <c r="B15" s="155">
        <v>4651</v>
      </c>
      <c r="C15" s="201">
        <v>5074</v>
      </c>
      <c r="D15" s="35">
        <v>423</v>
      </c>
    </row>
    <row r="16" spans="1:4" x14ac:dyDescent="0.2">
      <c r="A16" s="202" t="s">
        <v>36</v>
      </c>
      <c r="B16" s="197">
        <v>518764.59709999996</v>
      </c>
      <c r="C16" s="198">
        <v>570181</v>
      </c>
      <c r="D16" s="197">
        <v>51416.402900000001</v>
      </c>
    </row>
    <row r="17" spans="1:4" x14ac:dyDescent="0.2">
      <c r="A17" s="203" t="s">
        <v>204</v>
      </c>
      <c r="B17" s="155">
        <v>44532</v>
      </c>
      <c r="C17" s="201">
        <v>48247</v>
      </c>
      <c r="D17" s="35">
        <v>3715</v>
      </c>
    </row>
    <row r="18" spans="1:4" x14ac:dyDescent="0.2">
      <c r="A18" s="204" t="s">
        <v>203</v>
      </c>
      <c r="B18" s="155">
        <v>419678.19919999997</v>
      </c>
      <c r="C18" s="201">
        <v>463608</v>
      </c>
      <c r="D18" s="35">
        <v>43929.800800000005</v>
      </c>
    </row>
    <row r="19" spans="1:4" x14ac:dyDescent="0.2">
      <c r="A19" s="205" t="s">
        <v>205</v>
      </c>
      <c r="B19" s="155">
        <v>54554.397900000004</v>
      </c>
      <c r="C19" s="201">
        <v>58326</v>
      </c>
      <c r="D19" s="35">
        <v>3771.6021000000001</v>
      </c>
    </row>
    <row r="20" spans="1:4" x14ac:dyDescent="0.2">
      <c r="A20" s="202" t="s">
        <v>53</v>
      </c>
      <c r="B20" s="197">
        <v>679355.43047999998</v>
      </c>
      <c r="C20" s="198">
        <v>766008</v>
      </c>
      <c r="D20" s="197">
        <v>86652.569520000005</v>
      </c>
    </row>
    <row r="21" spans="1:4" x14ac:dyDescent="0.2">
      <c r="A21" s="203" t="s">
        <v>204</v>
      </c>
      <c r="B21" s="155">
        <v>62908</v>
      </c>
      <c r="C21" s="201">
        <v>68575</v>
      </c>
      <c r="D21" s="35">
        <v>5667</v>
      </c>
    </row>
    <row r="22" spans="1:4" x14ac:dyDescent="0.2">
      <c r="A22" s="204" t="s">
        <v>203</v>
      </c>
      <c r="B22" s="155">
        <v>564875.84</v>
      </c>
      <c r="C22" s="201">
        <v>643409</v>
      </c>
      <c r="D22" s="35">
        <v>78533.16</v>
      </c>
    </row>
    <row r="23" spans="1:4" x14ac:dyDescent="0.2">
      <c r="A23" s="205" t="s">
        <v>205</v>
      </c>
      <c r="B23" s="155">
        <v>51571.590479999999</v>
      </c>
      <c r="C23" s="201">
        <v>54024</v>
      </c>
      <c r="D23" s="35">
        <v>2452.4095199999992</v>
      </c>
    </row>
    <row r="24" spans="1:4" x14ac:dyDescent="0.2">
      <c r="A24" s="202" t="s">
        <v>77</v>
      </c>
      <c r="B24" s="197">
        <v>432362.90763999999</v>
      </c>
      <c r="C24" s="198">
        <v>474900</v>
      </c>
      <c r="D24" s="197">
        <v>42537.092359999995</v>
      </c>
    </row>
    <row r="25" spans="1:4" x14ac:dyDescent="0.2">
      <c r="A25" s="203" t="s">
        <v>204</v>
      </c>
      <c r="B25" s="155">
        <v>43523</v>
      </c>
      <c r="C25" s="201">
        <v>47227</v>
      </c>
      <c r="D25" s="35">
        <v>3704</v>
      </c>
    </row>
    <row r="26" spans="1:4" x14ac:dyDescent="0.2">
      <c r="A26" s="204" t="s">
        <v>203</v>
      </c>
      <c r="B26" s="155">
        <v>347205.53279999999</v>
      </c>
      <c r="C26" s="201">
        <v>383459</v>
      </c>
      <c r="D26" s="35">
        <v>36253.467199999999</v>
      </c>
    </row>
    <row r="27" spans="1:4" x14ac:dyDescent="0.2">
      <c r="A27" s="205" t="s">
        <v>205</v>
      </c>
      <c r="B27" s="155">
        <v>41634.374840000004</v>
      </c>
      <c r="C27" s="201">
        <v>44214</v>
      </c>
      <c r="D27" s="35">
        <v>2579.6251599999987</v>
      </c>
    </row>
    <row r="28" spans="1:4" x14ac:dyDescent="0.2">
      <c r="A28" s="202" t="s">
        <v>109</v>
      </c>
      <c r="B28" s="197">
        <v>909226.79931999999</v>
      </c>
      <c r="C28" s="198">
        <v>998099</v>
      </c>
      <c r="D28" s="197">
        <v>88872.20067999998</v>
      </c>
    </row>
    <row r="29" spans="1:4" x14ac:dyDescent="0.2">
      <c r="A29" s="203" t="s">
        <v>204</v>
      </c>
      <c r="B29" s="155">
        <v>63649</v>
      </c>
      <c r="C29" s="201">
        <v>69031</v>
      </c>
      <c r="D29" s="35">
        <v>5382</v>
      </c>
    </row>
    <row r="30" spans="1:4" x14ac:dyDescent="0.2">
      <c r="A30" s="204" t="s">
        <v>203</v>
      </c>
      <c r="B30" s="155">
        <v>747853.79799999995</v>
      </c>
      <c r="C30" s="201">
        <v>826381</v>
      </c>
      <c r="D30" s="35">
        <v>78527.20199999999</v>
      </c>
    </row>
    <row r="31" spans="1:4" x14ac:dyDescent="0.2">
      <c r="A31" s="205" t="s">
        <v>205</v>
      </c>
      <c r="B31" s="155">
        <v>97724.001319999996</v>
      </c>
      <c r="C31" s="201">
        <v>102687</v>
      </c>
      <c r="D31" s="35">
        <v>4962.998679999997</v>
      </c>
    </row>
    <row r="32" spans="1:4" x14ac:dyDescent="0.2">
      <c r="A32" s="202" t="s">
        <v>92</v>
      </c>
      <c r="B32" s="197">
        <v>746277.23772000009</v>
      </c>
      <c r="C32" s="198">
        <v>820183</v>
      </c>
      <c r="D32" s="197">
        <v>73905.762279999981</v>
      </c>
    </row>
    <row r="33" spans="1:4" x14ac:dyDescent="0.2">
      <c r="A33" s="203" t="s">
        <v>204</v>
      </c>
      <c r="B33" s="155">
        <v>63856</v>
      </c>
      <c r="C33" s="201">
        <v>69384</v>
      </c>
      <c r="D33" s="35">
        <v>5528</v>
      </c>
    </row>
    <row r="34" spans="1:4" x14ac:dyDescent="0.2">
      <c r="A34" s="204" t="s">
        <v>203</v>
      </c>
      <c r="B34" s="155">
        <v>588014.4752000001</v>
      </c>
      <c r="C34" s="201">
        <v>649008</v>
      </c>
      <c r="D34" s="35">
        <v>60993.524799999985</v>
      </c>
    </row>
    <row r="35" spans="1:4" x14ac:dyDescent="0.2">
      <c r="A35" s="205" t="s">
        <v>205</v>
      </c>
      <c r="B35" s="155">
        <v>94406.762519999989</v>
      </c>
      <c r="C35" s="201">
        <v>101791</v>
      </c>
      <c r="D35" s="35">
        <v>7384.2374799999989</v>
      </c>
    </row>
    <row r="36" spans="1:4" x14ac:dyDescent="0.2">
      <c r="A36" s="199" t="s">
        <v>210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CFFCC"/>
  </sheetPr>
  <dimension ref="A1:W212"/>
  <sheetViews>
    <sheetView tabSelected="1" view="pageBreakPreview" zoomScale="93" zoomScaleNormal="93" zoomScaleSheetLayoutView="93" workbookViewId="0">
      <pane ySplit="3" topLeftCell="A165" activePane="bottomLeft" state="frozen"/>
      <selection activeCell="E1" sqref="E1"/>
      <selection pane="bottomLeft" sqref="A1:T204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26" customWidth="1"/>
    <col min="5" max="7" width="7.7109375" customWidth="1"/>
    <col min="8" max="8" width="6.5703125" style="250" customWidth="1"/>
    <col min="9" max="9" width="8.42578125" style="1" customWidth="1"/>
    <col min="10" max="10" width="10.140625" customWidth="1"/>
    <col min="11" max="11" width="9" customWidth="1"/>
    <col min="12" max="12" width="7.28515625" customWidth="1"/>
    <col min="13" max="13" width="8.42578125" style="22" customWidth="1"/>
    <col min="14" max="15" width="11.140625" style="22" customWidth="1"/>
    <col min="16" max="19" width="14.5703125" style="22" customWidth="1"/>
    <col min="20" max="20" width="13" style="22" customWidth="1"/>
    <col min="21" max="21" width="10.85546875" style="22" customWidth="1"/>
    <col min="22" max="22" width="10.85546875" style="245" customWidth="1"/>
    <col min="23" max="23" width="10.85546875" style="22" customWidth="1"/>
  </cols>
  <sheetData>
    <row r="1" spans="1:23" ht="15.95" customHeight="1" x14ac:dyDescent="0.25">
      <c r="A1" s="466" t="s">
        <v>255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346"/>
      <c r="V1" s="238"/>
      <c r="W1" s="212"/>
    </row>
    <row r="2" spans="1:23" ht="16.5" thickBot="1" x14ac:dyDescent="0.3">
      <c r="A2" s="156"/>
      <c r="B2" s="166"/>
      <c r="C2" s="156"/>
      <c r="D2" s="156"/>
      <c r="E2" s="156"/>
      <c r="F2" s="251"/>
      <c r="G2" s="251"/>
      <c r="H2" s="237"/>
      <c r="I2" s="166"/>
      <c r="J2" s="156"/>
      <c r="K2" s="156"/>
      <c r="L2" s="156"/>
      <c r="M2" s="58"/>
      <c r="N2" s="58"/>
      <c r="O2" s="58"/>
      <c r="P2" s="58"/>
      <c r="Q2" s="58"/>
      <c r="R2" s="58"/>
      <c r="S2" s="58"/>
      <c r="T2" s="58"/>
      <c r="U2" s="58"/>
      <c r="V2" s="239"/>
      <c r="W2" s="58"/>
    </row>
    <row r="3" spans="1:23" s="1" customFormat="1" ht="78" customHeight="1" thickBot="1" x14ac:dyDescent="0.25">
      <c r="A3" s="331" t="s">
        <v>132</v>
      </c>
      <c r="B3" s="332" t="s">
        <v>202</v>
      </c>
      <c r="C3" s="332" t="s">
        <v>199</v>
      </c>
      <c r="D3" s="333" t="s">
        <v>0</v>
      </c>
      <c r="E3" s="333" t="s">
        <v>226</v>
      </c>
      <c r="F3" s="333" t="s">
        <v>228</v>
      </c>
      <c r="G3" s="333" t="s">
        <v>222</v>
      </c>
      <c r="H3" s="332" t="s">
        <v>184</v>
      </c>
      <c r="I3" s="334" t="s">
        <v>227</v>
      </c>
      <c r="J3" s="333" t="s">
        <v>144</v>
      </c>
      <c r="K3" s="333" t="s">
        <v>145</v>
      </c>
      <c r="L3" s="333" t="s">
        <v>183</v>
      </c>
      <c r="M3" s="333" t="s">
        <v>253</v>
      </c>
      <c r="N3" s="335" t="s">
        <v>256</v>
      </c>
      <c r="O3" s="328" t="s">
        <v>262</v>
      </c>
      <c r="P3" s="358" t="s">
        <v>257</v>
      </c>
      <c r="Q3" s="351" t="s">
        <v>258</v>
      </c>
      <c r="R3" s="374" t="s">
        <v>259</v>
      </c>
      <c r="S3" s="375" t="s">
        <v>260</v>
      </c>
      <c r="T3" s="442" t="s">
        <v>261</v>
      </c>
      <c r="U3" s="214"/>
      <c r="V3" s="240"/>
      <c r="W3" s="214"/>
    </row>
    <row r="4" spans="1:23" s="1" customFormat="1" ht="27.75" hidden="1" thickBot="1" x14ac:dyDescent="0.25">
      <c r="A4" s="436" t="s">
        <v>185</v>
      </c>
      <c r="B4" s="437" t="s">
        <v>186</v>
      </c>
      <c r="C4" s="437" t="s">
        <v>187</v>
      </c>
      <c r="D4" s="437" t="s">
        <v>224</v>
      </c>
      <c r="E4" s="437">
        <v>1</v>
      </c>
      <c r="F4" s="437">
        <v>2</v>
      </c>
      <c r="G4" s="437" t="s">
        <v>247</v>
      </c>
      <c r="H4" s="437">
        <v>4</v>
      </c>
      <c r="I4" s="438">
        <v>5</v>
      </c>
      <c r="J4" s="437" t="s">
        <v>248</v>
      </c>
      <c r="K4" s="437" t="s">
        <v>249</v>
      </c>
      <c r="L4" s="437" t="s">
        <v>250</v>
      </c>
      <c r="M4" s="437" t="s">
        <v>252</v>
      </c>
      <c r="N4" s="437" t="s">
        <v>251</v>
      </c>
      <c r="O4" s="350"/>
      <c r="P4" s="350"/>
      <c r="Q4" s="350"/>
      <c r="R4" s="350"/>
      <c r="S4" s="350"/>
      <c r="T4" s="350"/>
      <c r="U4" s="214"/>
      <c r="V4" s="240"/>
      <c r="W4" s="214"/>
    </row>
    <row r="5" spans="1:23" ht="18" customHeight="1" x14ac:dyDescent="0.25">
      <c r="A5" s="416" t="s">
        <v>1</v>
      </c>
      <c r="B5" s="407" t="s">
        <v>203</v>
      </c>
      <c r="C5" s="365">
        <v>101</v>
      </c>
      <c r="D5" s="366" t="s">
        <v>2</v>
      </c>
      <c r="E5" s="252">
        <v>3180</v>
      </c>
      <c r="F5" s="253">
        <v>1095</v>
      </c>
      <c r="G5" s="293">
        <f>SUBTOTAL(9,E5:F5)</f>
        <v>4275</v>
      </c>
      <c r="H5" s="271">
        <v>2</v>
      </c>
      <c r="I5" s="252">
        <v>35635</v>
      </c>
      <c r="J5" s="275">
        <f>ROUND(H5*1269.5*12,0)</f>
        <v>30468</v>
      </c>
      <c r="K5" s="275">
        <f>ROUND(J5*0.3595,0)</f>
        <v>10953</v>
      </c>
      <c r="L5" s="275">
        <f>ROUND(G5*0.5,0)</f>
        <v>2138</v>
      </c>
      <c r="M5" s="276">
        <f t="shared" ref="M5:M25" si="0">N5-I5</f>
        <v>7924</v>
      </c>
      <c r="N5" s="326">
        <f t="shared" ref="N5:N36" si="1">SUM(J5:L5)</f>
        <v>43559</v>
      </c>
      <c r="O5" s="457">
        <f>SUBTOTAL(9,N5:N19)</f>
        <v>735693</v>
      </c>
      <c r="P5" s="359">
        <v>1600</v>
      </c>
      <c r="Q5" s="356">
        <v>575</v>
      </c>
      <c r="R5" s="370">
        <f>P5+Q5</f>
        <v>2175</v>
      </c>
      <c r="S5" s="376">
        <f>N5+R5</f>
        <v>45734</v>
      </c>
      <c r="T5" s="454">
        <f>SUBTOTAL(9,S5:S19)</f>
        <v>763972</v>
      </c>
      <c r="U5" s="352"/>
      <c r="V5" s="241"/>
      <c r="W5" s="215"/>
    </row>
    <row r="6" spans="1:23" ht="13.5" x14ac:dyDescent="0.25">
      <c r="A6" s="417" t="s">
        <v>1</v>
      </c>
      <c r="B6" s="408" t="s">
        <v>203</v>
      </c>
      <c r="C6" s="177">
        <v>102</v>
      </c>
      <c r="D6" s="178" t="s">
        <v>201</v>
      </c>
      <c r="E6" s="158">
        <v>1953</v>
      </c>
      <c r="F6" s="254">
        <v>1041</v>
      </c>
      <c r="G6" s="291">
        <f t="shared" ref="G6:G59" si="2">SUBTOTAL(9,E6:F6)</f>
        <v>2994</v>
      </c>
      <c r="H6" s="179">
        <v>2</v>
      </c>
      <c r="I6" s="158">
        <v>20139</v>
      </c>
      <c r="J6" s="191">
        <f t="shared" ref="J6:J69" si="3">ROUND(H6*1269.5*12,0)</f>
        <v>30468</v>
      </c>
      <c r="K6" s="191">
        <f t="shared" ref="K6:K69" si="4">ROUND(J6*0.3595,0)</f>
        <v>10953</v>
      </c>
      <c r="L6" s="191">
        <f t="shared" ref="L6:L69" si="5">ROUND(G6*0.5,0)</f>
        <v>1497</v>
      </c>
      <c r="M6" s="192">
        <f t="shared" si="0"/>
        <v>22779</v>
      </c>
      <c r="N6" s="324">
        <f t="shared" si="1"/>
        <v>42918</v>
      </c>
      <c r="O6" s="458"/>
      <c r="P6" s="360">
        <v>1600</v>
      </c>
      <c r="Q6" s="355">
        <v>575</v>
      </c>
      <c r="R6" s="371">
        <f t="shared" ref="R6:R69" si="6">P6+Q6</f>
        <v>2175</v>
      </c>
      <c r="S6" s="377">
        <f t="shared" ref="S6:S69" si="7">N6+R6</f>
        <v>45093</v>
      </c>
      <c r="T6" s="455"/>
      <c r="U6" s="352"/>
      <c r="V6" s="241"/>
      <c r="W6" s="215"/>
    </row>
    <row r="7" spans="1:23" ht="13.5" x14ac:dyDescent="0.25">
      <c r="A7" s="417" t="s">
        <v>1</v>
      </c>
      <c r="B7" s="408" t="s">
        <v>203</v>
      </c>
      <c r="C7" s="177">
        <v>103</v>
      </c>
      <c r="D7" s="178" t="s">
        <v>3</v>
      </c>
      <c r="E7" s="158">
        <v>5406</v>
      </c>
      <c r="F7" s="254">
        <v>2291</v>
      </c>
      <c r="G7" s="291">
        <f t="shared" si="2"/>
        <v>7697</v>
      </c>
      <c r="H7" s="174">
        <v>4</v>
      </c>
      <c r="I7" s="158">
        <v>56935</v>
      </c>
      <c r="J7" s="191">
        <f t="shared" si="3"/>
        <v>60936</v>
      </c>
      <c r="K7" s="191">
        <f t="shared" si="4"/>
        <v>21906</v>
      </c>
      <c r="L7" s="191">
        <f t="shared" si="5"/>
        <v>3849</v>
      </c>
      <c r="M7" s="192">
        <f t="shared" si="0"/>
        <v>29756</v>
      </c>
      <c r="N7" s="324">
        <f t="shared" si="1"/>
        <v>86691</v>
      </c>
      <c r="O7" s="458"/>
      <c r="P7" s="360">
        <v>2400</v>
      </c>
      <c r="Q7" s="355">
        <v>863</v>
      </c>
      <c r="R7" s="371">
        <f t="shared" si="6"/>
        <v>3263</v>
      </c>
      <c r="S7" s="377">
        <f t="shared" si="7"/>
        <v>89954</v>
      </c>
      <c r="T7" s="455"/>
      <c r="U7" s="352"/>
      <c r="V7" s="241"/>
      <c r="W7" s="215"/>
    </row>
    <row r="8" spans="1:23" ht="13.5" x14ac:dyDescent="0.25">
      <c r="A8" s="417" t="s">
        <v>1</v>
      </c>
      <c r="B8" s="408" t="s">
        <v>203</v>
      </c>
      <c r="C8" s="177">
        <v>104</v>
      </c>
      <c r="D8" s="178" t="s">
        <v>4</v>
      </c>
      <c r="E8" s="158">
        <v>1934</v>
      </c>
      <c r="F8" s="254">
        <v>532</v>
      </c>
      <c r="G8" s="291">
        <f t="shared" si="2"/>
        <v>2466</v>
      </c>
      <c r="H8" s="174">
        <v>2</v>
      </c>
      <c r="I8" s="158">
        <v>20134</v>
      </c>
      <c r="J8" s="191">
        <f t="shared" si="3"/>
        <v>30468</v>
      </c>
      <c r="K8" s="191">
        <f t="shared" si="4"/>
        <v>10953</v>
      </c>
      <c r="L8" s="191">
        <f t="shared" si="5"/>
        <v>1233</v>
      </c>
      <c r="M8" s="192">
        <f t="shared" si="0"/>
        <v>22520</v>
      </c>
      <c r="N8" s="324">
        <f t="shared" si="1"/>
        <v>42654</v>
      </c>
      <c r="O8" s="458"/>
      <c r="P8" s="360">
        <v>1600</v>
      </c>
      <c r="Q8" s="355">
        <v>575</v>
      </c>
      <c r="R8" s="371">
        <f t="shared" si="6"/>
        <v>2175</v>
      </c>
      <c r="S8" s="377">
        <f t="shared" si="7"/>
        <v>44829</v>
      </c>
      <c r="T8" s="455"/>
      <c r="U8" s="352"/>
      <c r="V8" s="241"/>
      <c r="W8" s="215"/>
    </row>
    <row r="9" spans="1:23" ht="13.5" x14ac:dyDescent="0.25">
      <c r="A9" s="417" t="s">
        <v>1</v>
      </c>
      <c r="B9" s="408" t="s">
        <v>203</v>
      </c>
      <c r="C9" s="177">
        <v>105</v>
      </c>
      <c r="D9" s="178" t="s">
        <v>5</v>
      </c>
      <c r="E9" s="158">
        <v>3210</v>
      </c>
      <c r="F9" s="254">
        <v>975</v>
      </c>
      <c r="G9" s="291">
        <f t="shared" si="2"/>
        <v>4185</v>
      </c>
      <c r="H9" s="174">
        <v>2</v>
      </c>
      <c r="I9" s="158">
        <v>40102</v>
      </c>
      <c r="J9" s="191">
        <f t="shared" si="3"/>
        <v>30468</v>
      </c>
      <c r="K9" s="191">
        <f t="shared" si="4"/>
        <v>10953</v>
      </c>
      <c r="L9" s="191">
        <f t="shared" si="5"/>
        <v>2093</v>
      </c>
      <c r="M9" s="192">
        <f t="shared" si="0"/>
        <v>3412</v>
      </c>
      <c r="N9" s="324">
        <f t="shared" si="1"/>
        <v>43514</v>
      </c>
      <c r="O9" s="458"/>
      <c r="P9" s="360">
        <v>1600</v>
      </c>
      <c r="Q9" s="355">
        <v>575</v>
      </c>
      <c r="R9" s="371">
        <f t="shared" si="6"/>
        <v>2175</v>
      </c>
      <c r="S9" s="377">
        <f t="shared" si="7"/>
        <v>45689</v>
      </c>
      <c r="T9" s="455"/>
      <c r="U9" s="352"/>
      <c r="V9" s="241"/>
      <c r="W9" s="215"/>
    </row>
    <row r="10" spans="1:23" ht="13.5" x14ac:dyDescent="0.25">
      <c r="A10" s="417" t="s">
        <v>1</v>
      </c>
      <c r="B10" s="408" t="s">
        <v>203</v>
      </c>
      <c r="C10" s="177">
        <v>106</v>
      </c>
      <c r="D10" s="178" t="s">
        <v>6</v>
      </c>
      <c r="E10" s="158">
        <v>2226</v>
      </c>
      <c r="F10" s="254">
        <v>972</v>
      </c>
      <c r="G10" s="291">
        <f t="shared" si="2"/>
        <v>3198</v>
      </c>
      <c r="H10" s="174">
        <v>2</v>
      </c>
      <c r="I10" s="158">
        <v>20283</v>
      </c>
      <c r="J10" s="191">
        <f t="shared" si="3"/>
        <v>30468</v>
      </c>
      <c r="K10" s="191">
        <f t="shared" si="4"/>
        <v>10953</v>
      </c>
      <c r="L10" s="191">
        <f t="shared" si="5"/>
        <v>1599</v>
      </c>
      <c r="M10" s="192">
        <f t="shared" si="0"/>
        <v>22737</v>
      </c>
      <c r="N10" s="324">
        <f t="shared" si="1"/>
        <v>43020</v>
      </c>
      <c r="O10" s="458"/>
      <c r="P10" s="360">
        <v>800</v>
      </c>
      <c r="Q10" s="355">
        <v>288</v>
      </c>
      <c r="R10" s="371">
        <f t="shared" si="6"/>
        <v>1088</v>
      </c>
      <c r="S10" s="377">
        <f t="shared" si="7"/>
        <v>44108</v>
      </c>
      <c r="T10" s="455"/>
      <c r="U10" s="352"/>
      <c r="V10" s="241"/>
      <c r="W10" s="215"/>
    </row>
    <row r="11" spans="1:23" ht="13.5" x14ac:dyDescent="0.25">
      <c r="A11" s="417" t="s">
        <v>1</v>
      </c>
      <c r="B11" s="408" t="s">
        <v>203</v>
      </c>
      <c r="C11" s="177">
        <v>107</v>
      </c>
      <c r="D11" s="169" t="s">
        <v>200</v>
      </c>
      <c r="E11" s="158">
        <v>2171</v>
      </c>
      <c r="F11" s="254">
        <v>872</v>
      </c>
      <c r="G11" s="291">
        <f t="shared" si="2"/>
        <v>3043</v>
      </c>
      <c r="H11" s="174">
        <v>2</v>
      </c>
      <c r="I11" s="158">
        <v>20240</v>
      </c>
      <c r="J11" s="191">
        <f t="shared" si="3"/>
        <v>30468</v>
      </c>
      <c r="K11" s="191">
        <f t="shared" si="4"/>
        <v>10953</v>
      </c>
      <c r="L11" s="191">
        <f t="shared" si="5"/>
        <v>1522</v>
      </c>
      <c r="M11" s="192">
        <f t="shared" si="0"/>
        <v>22703</v>
      </c>
      <c r="N11" s="324">
        <f t="shared" si="1"/>
        <v>42943</v>
      </c>
      <c r="O11" s="458"/>
      <c r="P11" s="360">
        <v>800</v>
      </c>
      <c r="Q11" s="355">
        <v>288</v>
      </c>
      <c r="R11" s="371">
        <f t="shared" si="6"/>
        <v>1088</v>
      </c>
      <c r="S11" s="377">
        <f t="shared" si="7"/>
        <v>44031</v>
      </c>
      <c r="T11" s="455"/>
      <c r="U11" s="352"/>
      <c r="V11" s="241"/>
      <c r="W11" s="215"/>
    </row>
    <row r="12" spans="1:23" ht="13.5" x14ac:dyDescent="0.25">
      <c r="A12" s="417" t="s">
        <v>1</v>
      </c>
      <c r="B12" s="408" t="s">
        <v>203</v>
      </c>
      <c r="C12" s="177">
        <v>108</v>
      </c>
      <c r="D12" s="169" t="s">
        <v>7</v>
      </c>
      <c r="E12" s="158">
        <v>3062</v>
      </c>
      <c r="F12" s="254">
        <v>1214</v>
      </c>
      <c r="G12" s="291">
        <f t="shared" si="2"/>
        <v>4276</v>
      </c>
      <c r="H12" s="174">
        <v>2</v>
      </c>
      <c r="I12" s="158">
        <v>39972</v>
      </c>
      <c r="J12" s="191">
        <f t="shared" si="3"/>
        <v>30468</v>
      </c>
      <c r="K12" s="191">
        <f t="shared" si="4"/>
        <v>10953</v>
      </c>
      <c r="L12" s="191">
        <f t="shared" si="5"/>
        <v>2138</v>
      </c>
      <c r="M12" s="192">
        <f t="shared" si="0"/>
        <v>3587</v>
      </c>
      <c r="N12" s="324">
        <f t="shared" si="1"/>
        <v>43559</v>
      </c>
      <c r="O12" s="458"/>
      <c r="P12" s="360">
        <v>800</v>
      </c>
      <c r="Q12" s="355">
        <v>288</v>
      </c>
      <c r="R12" s="371">
        <f t="shared" si="6"/>
        <v>1088</v>
      </c>
      <c r="S12" s="377">
        <f t="shared" si="7"/>
        <v>44647</v>
      </c>
      <c r="T12" s="455"/>
      <c r="U12" s="352"/>
      <c r="V12" s="241"/>
      <c r="W12" s="215"/>
    </row>
    <row r="13" spans="1:23" ht="13.5" x14ac:dyDescent="0.25">
      <c r="A13" s="417" t="s">
        <v>1</v>
      </c>
      <c r="B13" s="408" t="s">
        <v>203</v>
      </c>
      <c r="C13" s="177">
        <v>109</v>
      </c>
      <c r="D13" s="169" t="s">
        <v>8</v>
      </c>
      <c r="E13" s="158">
        <v>2179</v>
      </c>
      <c r="F13" s="254">
        <v>927</v>
      </c>
      <c r="G13" s="291">
        <f t="shared" si="2"/>
        <v>3106</v>
      </c>
      <c r="H13" s="163">
        <v>2</v>
      </c>
      <c r="I13" s="158">
        <v>20135</v>
      </c>
      <c r="J13" s="191">
        <f t="shared" si="3"/>
        <v>30468</v>
      </c>
      <c r="K13" s="191">
        <f t="shared" si="4"/>
        <v>10953</v>
      </c>
      <c r="L13" s="191">
        <f t="shared" si="5"/>
        <v>1553</v>
      </c>
      <c r="M13" s="192">
        <f t="shared" si="0"/>
        <v>22839</v>
      </c>
      <c r="N13" s="324">
        <f t="shared" si="1"/>
        <v>42974</v>
      </c>
      <c r="O13" s="458"/>
      <c r="P13" s="360">
        <v>800</v>
      </c>
      <c r="Q13" s="355">
        <v>288</v>
      </c>
      <c r="R13" s="371">
        <f t="shared" si="6"/>
        <v>1088</v>
      </c>
      <c r="S13" s="377">
        <f t="shared" si="7"/>
        <v>44062</v>
      </c>
      <c r="T13" s="455"/>
      <c r="U13" s="352"/>
      <c r="V13" s="241"/>
      <c r="W13" s="215"/>
    </row>
    <row r="14" spans="1:23" ht="13.5" x14ac:dyDescent="0.25">
      <c r="A14" s="417" t="s">
        <v>1</v>
      </c>
      <c r="B14" s="408" t="s">
        <v>203</v>
      </c>
      <c r="C14" s="177">
        <v>110</v>
      </c>
      <c r="D14" s="169" t="s">
        <v>9</v>
      </c>
      <c r="E14" s="158">
        <v>6892</v>
      </c>
      <c r="F14" s="254">
        <v>2949</v>
      </c>
      <c r="G14" s="291">
        <f t="shared" si="2"/>
        <v>9841</v>
      </c>
      <c r="H14" s="174">
        <v>4</v>
      </c>
      <c r="I14" s="158">
        <v>56500</v>
      </c>
      <c r="J14" s="191">
        <f t="shared" si="3"/>
        <v>60936</v>
      </c>
      <c r="K14" s="191">
        <f t="shared" si="4"/>
        <v>21906</v>
      </c>
      <c r="L14" s="191">
        <f t="shared" si="5"/>
        <v>4921</v>
      </c>
      <c r="M14" s="192">
        <f t="shared" si="0"/>
        <v>31263</v>
      </c>
      <c r="N14" s="324">
        <f t="shared" si="1"/>
        <v>87763</v>
      </c>
      <c r="O14" s="458"/>
      <c r="P14" s="360">
        <v>3200</v>
      </c>
      <c r="Q14" s="355">
        <v>1150</v>
      </c>
      <c r="R14" s="371">
        <f t="shared" si="6"/>
        <v>4350</v>
      </c>
      <c r="S14" s="377">
        <f t="shared" si="7"/>
        <v>92113</v>
      </c>
      <c r="T14" s="455"/>
      <c r="U14" s="352"/>
      <c r="V14" s="241"/>
      <c r="W14" s="215"/>
    </row>
    <row r="15" spans="1:23" ht="13.5" x14ac:dyDescent="0.25">
      <c r="A15" s="417" t="s">
        <v>1</v>
      </c>
      <c r="B15" s="408" t="s">
        <v>203</v>
      </c>
      <c r="C15" s="177">
        <v>111</v>
      </c>
      <c r="D15" s="169" t="s">
        <v>10</v>
      </c>
      <c r="E15" s="158">
        <v>1809</v>
      </c>
      <c r="F15" s="254">
        <v>626</v>
      </c>
      <c r="G15" s="291">
        <f t="shared" si="2"/>
        <v>2435</v>
      </c>
      <c r="H15" s="174">
        <v>2</v>
      </c>
      <c r="I15" s="158">
        <v>20130</v>
      </c>
      <c r="J15" s="191">
        <f t="shared" si="3"/>
        <v>30468</v>
      </c>
      <c r="K15" s="191">
        <f t="shared" si="4"/>
        <v>10953</v>
      </c>
      <c r="L15" s="191">
        <f t="shared" si="5"/>
        <v>1218</v>
      </c>
      <c r="M15" s="192">
        <f t="shared" si="0"/>
        <v>22509</v>
      </c>
      <c r="N15" s="324">
        <f t="shared" si="1"/>
        <v>42639</v>
      </c>
      <c r="O15" s="458"/>
      <c r="P15" s="360">
        <v>800</v>
      </c>
      <c r="Q15" s="355">
        <v>288</v>
      </c>
      <c r="R15" s="371">
        <f t="shared" si="6"/>
        <v>1088</v>
      </c>
      <c r="S15" s="377">
        <f t="shared" si="7"/>
        <v>43727</v>
      </c>
      <c r="T15" s="455"/>
      <c r="U15" s="352"/>
      <c r="V15" s="241"/>
      <c r="W15" s="215"/>
    </row>
    <row r="16" spans="1:23" ht="13.5" x14ac:dyDescent="0.25">
      <c r="A16" s="417" t="s">
        <v>1</v>
      </c>
      <c r="B16" s="408" t="s">
        <v>203</v>
      </c>
      <c r="C16" s="177">
        <v>112</v>
      </c>
      <c r="D16" s="169" t="s">
        <v>11</v>
      </c>
      <c r="E16" s="158">
        <v>4914</v>
      </c>
      <c r="F16" s="254">
        <v>1851</v>
      </c>
      <c r="G16" s="291">
        <f t="shared" si="2"/>
        <v>6765</v>
      </c>
      <c r="H16" s="174">
        <v>3</v>
      </c>
      <c r="I16" s="158">
        <v>55001</v>
      </c>
      <c r="J16" s="191">
        <f t="shared" si="3"/>
        <v>45702</v>
      </c>
      <c r="K16" s="191">
        <f t="shared" si="4"/>
        <v>16430</v>
      </c>
      <c r="L16" s="191">
        <f t="shared" si="5"/>
        <v>3383</v>
      </c>
      <c r="M16" s="192">
        <f t="shared" si="0"/>
        <v>10514</v>
      </c>
      <c r="N16" s="324">
        <f t="shared" si="1"/>
        <v>65515</v>
      </c>
      <c r="O16" s="458"/>
      <c r="P16" s="360">
        <v>1600</v>
      </c>
      <c r="Q16" s="355">
        <v>575</v>
      </c>
      <c r="R16" s="371">
        <f t="shared" si="6"/>
        <v>2175</v>
      </c>
      <c r="S16" s="377">
        <f t="shared" si="7"/>
        <v>67690</v>
      </c>
      <c r="T16" s="455"/>
      <c r="U16" s="352"/>
      <c r="V16" s="241"/>
      <c r="W16" s="215"/>
    </row>
    <row r="17" spans="1:23" ht="13.5" x14ac:dyDescent="0.25">
      <c r="A17" s="417" t="s">
        <v>1</v>
      </c>
      <c r="B17" s="408" t="s">
        <v>203</v>
      </c>
      <c r="C17" s="177">
        <v>114</v>
      </c>
      <c r="D17" s="169" t="s">
        <v>12</v>
      </c>
      <c r="E17" s="158">
        <v>4239</v>
      </c>
      <c r="F17" s="254">
        <v>1421</v>
      </c>
      <c r="G17" s="291">
        <f t="shared" si="2"/>
        <v>5660</v>
      </c>
      <c r="H17" s="163">
        <v>3</v>
      </c>
      <c r="I17" s="158">
        <v>40456</v>
      </c>
      <c r="J17" s="191">
        <f t="shared" si="3"/>
        <v>45702</v>
      </c>
      <c r="K17" s="191">
        <f t="shared" si="4"/>
        <v>16430</v>
      </c>
      <c r="L17" s="191">
        <f t="shared" si="5"/>
        <v>2830</v>
      </c>
      <c r="M17" s="192">
        <f t="shared" si="0"/>
        <v>24506</v>
      </c>
      <c r="N17" s="324">
        <f t="shared" si="1"/>
        <v>64962</v>
      </c>
      <c r="O17" s="458"/>
      <c r="P17" s="360">
        <v>2400</v>
      </c>
      <c r="Q17" s="355">
        <v>863</v>
      </c>
      <c r="R17" s="371">
        <f t="shared" si="6"/>
        <v>3263</v>
      </c>
      <c r="S17" s="377">
        <f t="shared" si="7"/>
        <v>68225</v>
      </c>
      <c r="T17" s="455"/>
      <c r="U17" s="352"/>
      <c r="V17" s="241"/>
      <c r="W17" s="215"/>
    </row>
    <row r="18" spans="1:23" ht="13.5" x14ac:dyDescent="0.25">
      <c r="A18" s="417" t="s">
        <v>1</v>
      </c>
      <c r="B18" s="408" t="s">
        <v>203</v>
      </c>
      <c r="C18" s="177">
        <v>115</v>
      </c>
      <c r="D18" s="169" t="s">
        <v>223</v>
      </c>
      <c r="E18" s="255">
        <v>1401</v>
      </c>
      <c r="F18" s="256">
        <v>483</v>
      </c>
      <c r="G18" s="291">
        <f t="shared" si="2"/>
        <v>1884</v>
      </c>
      <c r="H18" s="163">
        <v>1</v>
      </c>
      <c r="I18" s="158">
        <v>19425</v>
      </c>
      <c r="J18" s="191">
        <f t="shared" si="3"/>
        <v>15234</v>
      </c>
      <c r="K18" s="191">
        <f t="shared" si="4"/>
        <v>5477</v>
      </c>
      <c r="L18" s="191">
        <f t="shared" si="5"/>
        <v>942</v>
      </c>
      <c r="M18" s="192">
        <f t="shared" si="0"/>
        <v>2228</v>
      </c>
      <c r="N18" s="324">
        <f t="shared" si="1"/>
        <v>21653</v>
      </c>
      <c r="O18" s="458"/>
      <c r="P18" s="360">
        <v>800</v>
      </c>
      <c r="Q18" s="355">
        <v>288</v>
      </c>
      <c r="R18" s="371">
        <f t="shared" si="6"/>
        <v>1088</v>
      </c>
      <c r="S18" s="377">
        <f t="shared" si="7"/>
        <v>22741</v>
      </c>
      <c r="T18" s="455"/>
      <c r="U18" s="352"/>
      <c r="V18" s="241"/>
      <c r="W18" s="215"/>
    </row>
    <row r="19" spans="1:23" ht="14.25" thickBot="1" x14ac:dyDescent="0.3">
      <c r="A19" s="418" t="s">
        <v>1</v>
      </c>
      <c r="B19" s="409" t="s">
        <v>203</v>
      </c>
      <c r="C19" s="277">
        <v>116</v>
      </c>
      <c r="D19" s="278" t="s">
        <v>225</v>
      </c>
      <c r="E19" s="257">
        <v>968</v>
      </c>
      <c r="F19" s="367">
        <v>268</v>
      </c>
      <c r="G19" s="294">
        <f t="shared" si="2"/>
        <v>1236</v>
      </c>
      <c r="H19" s="330">
        <v>1</v>
      </c>
      <c r="I19" s="257">
        <v>0</v>
      </c>
      <c r="J19" s="280">
        <f t="shared" si="3"/>
        <v>15234</v>
      </c>
      <c r="K19" s="280">
        <f t="shared" si="4"/>
        <v>5477</v>
      </c>
      <c r="L19" s="280">
        <f t="shared" si="5"/>
        <v>618</v>
      </c>
      <c r="M19" s="281">
        <f t="shared" si="0"/>
        <v>21329</v>
      </c>
      <c r="N19" s="327">
        <f t="shared" si="1"/>
        <v>21329</v>
      </c>
      <c r="O19" s="459"/>
      <c r="P19" s="368">
        <v>0</v>
      </c>
      <c r="Q19" s="369">
        <v>0</v>
      </c>
      <c r="R19" s="372">
        <f t="shared" si="6"/>
        <v>0</v>
      </c>
      <c r="S19" s="400">
        <f t="shared" si="7"/>
        <v>21329</v>
      </c>
      <c r="T19" s="456"/>
      <c r="U19" s="352"/>
      <c r="V19" s="241"/>
      <c r="W19" s="215"/>
    </row>
    <row r="20" spans="1:23" ht="13.5" x14ac:dyDescent="0.25">
      <c r="A20" s="419" t="s">
        <v>147</v>
      </c>
      <c r="B20" s="410" t="s">
        <v>203</v>
      </c>
      <c r="C20" s="284">
        <v>201</v>
      </c>
      <c r="D20" s="285" t="s">
        <v>13</v>
      </c>
      <c r="E20" s="258">
        <v>4820</v>
      </c>
      <c r="F20" s="259">
        <v>1894</v>
      </c>
      <c r="G20" s="295">
        <f t="shared" si="2"/>
        <v>6714</v>
      </c>
      <c r="H20" s="286">
        <v>3</v>
      </c>
      <c r="I20" s="258">
        <v>61538</v>
      </c>
      <c r="J20" s="269">
        <f t="shared" si="3"/>
        <v>45702</v>
      </c>
      <c r="K20" s="269">
        <f t="shared" si="4"/>
        <v>16430</v>
      </c>
      <c r="L20" s="269">
        <f t="shared" si="5"/>
        <v>3357</v>
      </c>
      <c r="M20" s="236">
        <f t="shared" si="0"/>
        <v>3951</v>
      </c>
      <c r="N20" s="323">
        <f t="shared" si="1"/>
        <v>65489</v>
      </c>
      <c r="O20" s="458">
        <f>SUBTOTAL(9,N20:N30)</f>
        <v>453816</v>
      </c>
      <c r="P20" s="360">
        <v>2400</v>
      </c>
      <c r="Q20" s="355">
        <v>863</v>
      </c>
      <c r="R20" s="373">
        <f t="shared" si="6"/>
        <v>3263</v>
      </c>
      <c r="S20" s="399">
        <f t="shared" si="7"/>
        <v>68752</v>
      </c>
      <c r="T20" s="455">
        <f>SUBTOTAL(9,S20:S30)</f>
        <v>474862</v>
      </c>
      <c r="U20" s="352"/>
      <c r="V20" s="241"/>
      <c r="W20" s="215"/>
    </row>
    <row r="21" spans="1:23" ht="13.5" x14ac:dyDescent="0.25">
      <c r="A21" s="417" t="s">
        <v>147</v>
      </c>
      <c r="B21" s="408" t="s">
        <v>203</v>
      </c>
      <c r="C21" s="177">
        <v>202</v>
      </c>
      <c r="D21" s="169" t="s">
        <v>14</v>
      </c>
      <c r="E21" s="158">
        <v>2790</v>
      </c>
      <c r="F21" s="254">
        <v>814</v>
      </c>
      <c r="G21" s="291">
        <f t="shared" si="2"/>
        <v>3604</v>
      </c>
      <c r="H21" s="174">
        <v>2</v>
      </c>
      <c r="I21" s="158">
        <v>39846</v>
      </c>
      <c r="J21" s="191">
        <f t="shared" si="3"/>
        <v>30468</v>
      </c>
      <c r="K21" s="191">
        <f t="shared" si="4"/>
        <v>10953</v>
      </c>
      <c r="L21" s="191">
        <f t="shared" si="5"/>
        <v>1802</v>
      </c>
      <c r="M21" s="192">
        <f t="shared" si="0"/>
        <v>3377</v>
      </c>
      <c r="N21" s="324">
        <f t="shared" si="1"/>
        <v>43223</v>
      </c>
      <c r="O21" s="458"/>
      <c r="P21" s="360">
        <v>1600</v>
      </c>
      <c r="Q21" s="355">
        <v>575</v>
      </c>
      <c r="R21" s="371">
        <f t="shared" si="6"/>
        <v>2175</v>
      </c>
      <c r="S21" s="377">
        <f t="shared" si="7"/>
        <v>45398</v>
      </c>
      <c r="T21" s="455"/>
      <c r="U21" s="352"/>
      <c r="V21" s="241"/>
      <c r="W21" s="215"/>
    </row>
    <row r="22" spans="1:23" ht="13.5" x14ac:dyDescent="0.25">
      <c r="A22" s="417" t="s">
        <v>147</v>
      </c>
      <c r="B22" s="408" t="s">
        <v>203</v>
      </c>
      <c r="C22" s="177">
        <v>203</v>
      </c>
      <c r="D22" s="169" t="s">
        <v>15</v>
      </c>
      <c r="E22" s="158">
        <v>2020</v>
      </c>
      <c r="F22" s="254">
        <v>672</v>
      </c>
      <c r="G22" s="291">
        <f t="shared" si="2"/>
        <v>2692</v>
      </c>
      <c r="H22" s="174">
        <v>2</v>
      </c>
      <c r="I22" s="158">
        <v>20285</v>
      </c>
      <c r="J22" s="191">
        <f t="shared" si="3"/>
        <v>30468</v>
      </c>
      <c r="K22" s="191">
        <f t="shared" si="4"/>
        <v>10953</v>
      </c>
      <c r="L22" s="191">
        <f t="shared" si="5"/>
        <v>1346</v>
      </c>
      <c r="M22" s="192">
        <f t="shared" si="0"/>
        <v>22482</v>
      </c>
      <c r="N22" s="324">
        <f t="shared" si="1"/>
        <v>42767</v>
      </c>
      <c r="O22" s="458"/>
      <c r="P22" s="360">
        <v>1600</v>
      </c>
      <c r="Q22" s="355">
        <v>511</v>
      </c>
      <c r="R22" s="371">
        <f t="shared" si="6"/>
        <v>2111</v>
      </c>
      <c r="S22" s="377">
        <f t="shared" si="7"/>
        <v>44878</v>
      </c>
      <c r="T22" s="455"/>
      <c r="U22" s="352"/>
      <c r="V22" s="241"/>
      <c r="W22" s="215"/>
    </row>
    <row r="23" spans="1:23" ht="13.5" x14ac:dyDescent="0.25">
      <c r="A23" s="417" t="s">
        <v>147</v>
      </c>
      <c r="B23" s="408" t="s">
        <v>203</v>
      </c>
      <c r="C23" s="177">
        <v>204</v>
      </c>
      <c r="D23" s="169" t="s">
        <v>16</v>
      </c>
      <c r="E23" s="158">
        <v>1581</v>
      </c>
      <c r="F23" s="254">
        <v>497</v>
      </c>
      <c r="G23" s="291">
        <f t="shared" si="2"/>
        <v>2078</v>
      </c>
      <c r="H23" s="174">
        <v>1</v>
      </c>
      <c r="I23" s="158">
        <v>20057</v>
      </c>
      <c r="J23" s="191">
        <f t="shared" si="3"/>
        <v>15234</v>
      </c>
      <c r="K23" s="191">
        <f t="shared" si="4"/>
        <v>5477</v>
      </c>
      <c r="L23" s="191">
        <f t="shared" si="5"/>
        <v>1039</v>
      </c>
      <c r="M23" s="192">
        <f t="shared" si="0"/>
        <v>1693</v>
      </c>
      <c r="N23" s="324">
        <f t="shared" si="1"/>
        <v>21750</v>
      </c>
      <c r="O23" s="458"/>
      <c r="P23" s="360">
        <v>800</v>
      </c>
      <c r="Q23" s="355">
        <v>288</v>
      </c>
      <c r="R23" s="371">
        <f t="shared" si="6"/>
        <v>1088</v>
      </c>
      <c r="S23" s="377">
        <f t="shared" si="7"/>
        <v>22838</v>
      </c>
      <c r="T23" s="455"/>
      <c r="U23" s="352"/>
      <c r="V23" s="241"/>
      <c r="W23" s="215"/>
    </row>
    <row r="24" spans="1:23" ht="13.5" x14ac:dyDescent="0.25">
      <c r="A24" s="417" t="s">
        <v>147</v>
      </c>
      <c r="B24" s="408" t="s">
        <v>203</v>
      </c>
      <c r="C24" s="177">
        <v>205</v>
      </c>
      <c r="D24" s="169" t="s">
        <v>17</v>
      </c>
      <c r="E24" s="158">
        <v>1875</v>
      </c>
      <c r="F24" s="254">
        <v>465</v>
      </c>
      <c r="G24" s="291">
        <f t="shared" si="2"/>
        <v>2340</v>
      </c>
      <c r="H24" s="174">
        <v>1</v>
      </c>
      <c r="I24" s="158">
        <v>20150</v>
      </c>
      <c r="J24" s="191">
        <f t="shared" si="3"/>
        <v>15234</v>
      </c>
      <c r="K24" s="191">
        <f t="shared" si="4"/>
        <v>5477</v>
      </c>
      <c r="L24" s="191">
        <f t="shared" si="5"/>
        <v>1170</v>
      </c>
      <c r="M24" s="192">
        <f t="shared" si="0"/>
        <v>1731</v>
      </c>
      <c r="N24" s="324">
        <f t="shared" si="1"/>
        <v>21881</v>
      </c>
      <c r="O24" s="458"/>
      <c r="P24" s="360">
        <v>800</v>
      </c>
      <c r="Q24" s="355">
        <v>288</v>
      </c>
      <c r="R24" s="371">
        <f t="shared" si="6"/>
        <v>1088</v>
      </c>
      <c r="S24" s="377">
        <f t="shared" si="7"/>
        <v>22969</v>
      </c>
      <c r="T24" s="455"/>
      <c r="U24" s="352"/>
      <c r="V24" s="241"/>
      <c r="W24" s="215"/>
    </row>
    <row r="25" spans="1:23" ht="13.5" x14ac:dyDescent="0.25">
      <c r="A25" s="417" t="s">
        <v>147</v>
      </c>
      <c r="B25" s="408" t="s">
        <v>203</v>
      </c>
      <c r="C25" s="177">
        <v>206</v>
      </c>
      <c r="D25" s="169" t="s">
        <v>18</v>
      </c>
      <c r="E25" s="158">
        <v>1468</v>
      </c>
      <c r="F25" s="254">
        <v>526</v>
      </c>
      <c r="G25" s="291">
        <f t="shared" si="2"/>
        <v>1994</v>
      </c>
      <c r="H25" s="174">
        <v>1</v>
      </c>
      <c r="I25" s="158">
        <v>19931</v>
      </c>
      <c r="J25" s="191">
        <f t="shared" si="3"/>
        <v>15234</v>
      </c>
      <c r="K25" s="191">
        <f t="shared" si="4"/>
        <v>5477</v>
      </c>
      <c r="L25" s="191">
        <f t="shared" si="5"/>
        <v>997</v>
      </c>
      <c r="M25" s="192">
        <f t="shared" si="0"/>
        <v>1777</v>
      </c>
      <c r="N25" s="324">
        <f t="shared" si="1"/>
        <v>21708</v>
      </c>
      <c r="O25" s="458"/>
      <c r="P25" s="360">
        <v>800</v>
      </c>
      <c r="Q25" s="355">
        <v>288</v>
      </c>
      <c r="R25" s="371">
        <f t="shared" si="6"/>
        <v>1088</v>
      </c>
      <c r="S25" s="377">
        <f t="shared" si="7"/>
        <v>22796</v>
      </c>
      <c r="T25" s="455"/>
      <c r="U25" s="352"/>
      <c r="V25" s="241"/>
      <c r="W25" s="215"/>
    </row>
    <row r="26" spans="1:23" ht="13.5" x14ac:dyDescent="0.25">
      <c r="A26" s="417" t="s">
        <v>147</v>
      </c>
      <c r="B26" s="408" t="s">
        <v>203</v>
      </c>
      <c r="C26" s="177">
        <v>208</v>
      </c>
      <c r="D26" s="169" t="s">
        <v>19</v>
      </c>
      <c r="E26" s="158">
        <v>3623</v>
      </c>
      <c r="F26" s="254">
        <v>1237</v>
      </c>
      <c r="G26" s="291">
        <f t="shared" si="2"/>
        <v>4860</v>
      </c>
      <c r="H26" s="174">
        <v>3</v>
      </c>
      <c r="I26" s="158">
        <v>40216</v>
      </c>
      <c r="J26" s="191">
        <f t="shared" si="3"/>
        <v>45702</v>
      </c>
      <c r="K26" s="191">
        <f t="shared" si="4"/>
        <v>16430</v>
      </c>
      <c r="L26" s="191">
        <f t="shared" si="5"/>
        <v>2430</v>
      </c>
      <c r="M26" s="192">
        <f t="shared" ref="M26:M57" si="8">N26-I26</f>
        <v>24346</v>
      </c>
      <c r="N26" s="324">
        <f t="shared" si="1"/>
        <v>64562</v>
      </c>
      <c r="O26" s="458"/>
      <c r="P26" s="360">
        <v>2344</v>
      </c>
      <c r="Q26" s="355">
        <v>843</v>
      </c>
      <c r="R26" s="371">
        <f t="shared" si="6"/>
        <v>3187</v>
      </c>
      <c r="S26" s="377">
        <f t="shared" si="7"/>
        <v>67749</v>
      </c>
      <c r="T26" s="455"/>
      <c r="U26" s="352"/>
      <c r="V26" s="241"/>
      <c r="W26" s="215"/>
    </row>
    <row r="27" spans="1:23" ht="13.5" x14ac:dyDescent="0.25">
      <c r="A27" s="417" t="s">
        <v>147</v>
      </c>
      <c r="B27" s="408" t="s">
        <v>203</v>
      </c>
      <c r="C27" s="177">
        <v>209</v>
      </c>
      <c r="D27" s="169" t="s">
        <v>20</v>
      </c>
      <c r="E27" s="158">
        <v>2120</v>
      </c>
      <c r="F27" s="254">
        <v>872</v>
      </c>
      <c r="G27" s="291">
        <f t="shared" si="2"/>
        <v>2992</v>
      </c>
      <c r="H27" s="174">
        <v>2</v>
      </c>
      <c r="I27" s="158">
        <v>20276</v>
      </c>
      <c r="J27" s="191">
        <f t="shared" si="3"/>
        <v>30468</v>
      </c>
      <c r="K27" s="191">
        <f t="shared" si="4"/>
        <v>10953</v>
      </c>
      <c r="L27" s="191">
        <f t="shared" si="5"/>
        <v>1496</v>
      </c>
      <c r="M27" s="192">
        <f t="shared" si="8"/>
        <v>22641</v>
      </c>
      <c r="N27" s="324">
        <f t="shared" si="1"/>
        <v>42917</v>
      </c>
      <c r="O27" s="458"/>
      <c r="P27" s="360">
        <v>800</v>
      </c>
      <c r="Q27" s="355">
        <v>288</v>
      </c>
      <c r="R27" s="371">
        <f t="shared" si="6"/>
        <v>1088</v>
      </c>
      <c r="S27" s="377">
        <f t="shared" si="7"/>
        <v>44005</v>
      </c>
      <c r="T27" s="455"/>
      <c r="U27" s="352"/>
      <c r="V27" s="241"/>
      <c r="W27" s="215"/>
    </row>
    <row r="28" spans="1:23" ht="13.5" x14ac:dyDescent="0.25">
      <c r="A28" s="417" t="s">
        <v>147</v>
      </c>
      <c r="B28" s="408" t="s">
        <v>203</v>
      </c>
      <c r="C28" s="177">
        <v>210</v>
      </c>
      <c r="D28" s="169" t="s">
        <v>21</v>
      </c>
      <c r="E28" s="158">
        <v>1138</v>
      </c>
      <c r="F28" s="254">
        <v>402</v>
      </c>
      <c r="G28" s="291">
        <f t="shared" si="2"/>
        <v>1540</v>
      </c>
      <c r="H28" s="174">
        <v>1</v>
      </c>
      <c r="I28" s="158">
        <v>19801</v>
      </c>
      <c r="J28" s="191">
        <f t="shared" si="3"/>
        <v>15234</v>
      </c>
      <c r="K28" s="191">
        <f t="shared" si="4"/>
        <v>5477</v>
      </c>
      <c r="L28" s="191">
        <f t="shared" si="5"/>
        <v>770</v>
      </c>
      <c r="M28" s="192">
        <f t="shared" si="8"/>
        <v>1680</v>
      </c>
      <c r="N28" s="324">
        <f t="shared" si="1"/>
        <v>21481</v>
      </c>
      <c r="O28" s="458"/>
      <c r="P28" s="360">
        <v>400</v>
      </c>
      <c r="Q28" s="355">
        <v>144</v>
      </c>
      <c r="R28" s="371">
        <f t="shared" si="6"/>
        <v>544</v>
      </c>
      <c r="S28" s="377">
        <f t="shared" si="7"/>
        <v>22025</v>
      </c>
      <c r="T28" s="455"/>
      <c r="U28" s="352"/>
      <c r="V28" s="241"/>
      <c r="W28" s="215"/>
    </row>
    <row r="29" spans="1:23" ht="13.5" x14ac:dyDescent="0.25">
      <c r="A29" s="417" t="s">
        <v>147</v>
      </c>
      <c r="B29" s="408" t="s">
        <v>203</v>
      </c>
      <c r="C29" s="177">
        <v>211</v>
      </c>
      <c r="D29" s="169" t="s">
        <v>22</v>
      </c>
      <c r="E29" s="255">
        <v>3688</v>
      </c>
      <c r="F29" s="256">
        <v>1333</v>
      </c>
      <c r="G29" s="291">
        <f t="shared" si="2"/>
        <v>5021</v>
      </c>
      <c r="H29" s="174">
        <v>3</v>
      </c>
      <c r="I29" s="158">
        <v>40271</v>
      </c>
      <c r="J29" s="191">
        <f t="shared" si="3"/>
        <v>45702</v>
      </c>
      <c r="K29" s="191">
        <f t="shared" si="4"/>
        <v>16430</v>
      </c>
      <c r="L29" s="191">
        <f t="shared" si="5"/>
        <v>2511</v>
      </c>
      <c r="M29" s="192">
        <f t="shared" si="8"/>
        <v>24372</v>
      </c>
      <c r="N29" s="324">
        <f t="shared" si="1"/>
        <v>64643</v>
      </c>
      <c r="O29" s="458"/>
      <c r="P29" s="360">
        <v>2400</v>
      </c>
      <c r="Q29" s="355">
        <v>839</v>
      </c>
      <c r="R29" s="371">
        <f t="shared" si="6"/>
        <v>3239</v>
      </c>
      <c r="S29" s="377">
        <f t="shared" si="7"/>
        <v>67882</v>
      </c>
      <c r="T29" s="455"/>
      <c r="U29" s="352"/>
      <c r="V29" s="241"/>
      <c r="W29" s="215"/>
    </row>
    <row r="30" spans="1:23" ht="14.25" thickBot="1" x14ac:dyDescent="0.3">
      <c r="A30" s="420" t="s">
        <v>147</v>
      </c>
      <c r="B30" s="411" t="s">
        <v>203</v>
      </c>
      <c r="C30" s="263">
        <v>212</v>
      </c>
      <c r="D30" s="282" t="s">
        <v>23</v>
      </c>
      <c r="E30" s="401">
        <v>2897</v>
      </c>
      <c r="F30" s="401">
        <v>1050</v>
      </c>
      <c r="G30" s="292">
        <f t="shared" si="2"/>
        <v>3947</v>
      </c>
      <c r="H30" s="265">
        <v>2</v>
      </c>
      <c r="I30" s="255">
        <v>40506</v>
      </c>
      <c r="J30" s="266">
        <f t="shared" si="3"/>
        <v>30468</v>
      </c>
      <c r="K30" s="266">
        <f t="shared" si="4"/>
        <v>10953</v>
      </c>
      <c r="L30" s="266">
        <f t="shared" si="5"/>
        <v>1974</v>
      </c>
      <c r="M30" s="235">
        <f t="shared" si="8"/>
        <v>2889</v>
      </c>
      <c r="N30" s="325">
        <f t="shared" si="1"/>
        <v>43395</v>
      </c>
      <c r="O30" s="458"/>
      <c r="P30" s="384">
        <v>1600</v>
      </c>
      <c r="Q30" s="385">
        <v>575</v>
      </c>
      <c r="R30" s="386">
        <f t="shared" si="6"/>
        <v>2175</v>
      </c>
      <c r="S30" s="387">
        <f t="shared" si="7"/>
        <v>45570</v>
      </c>
      <c r="T30" s="455"/>
      <c r="U30" s="352"/>
      <c r="V30" s="241"/>
      <c r="W30" s="215"/>
    </row>
    <row r="31" spans="1:23" ht="13.5" x14ac:dyDescent="0.25">
      <c r="A31" s="421" t="s">
        <v>148</v>
      </c>
      <c r="B31" s="407" t="s">
        <v>203</v>
      </c>
      <c r="C31" s="272">
        <v>301</v>
      </c>
      <c r="D31" s="287" t="s">
        <v>24</v>
      </c>
      <c r="E31" s="252">
        <v>4568</v>
      </c>
      <c r="F31" s="253">
        <v>1524</v>
      </c>
      <c r="G31" s="293">
        <f t="shared" si="2"/>
        <v>6092</v>
      </c>
      <c r="H31" s="274">
        <v>3</v>
      </c>
      <c r="I31" s="252">
        <v>43206</v>
      </c>
      <c r="J31" s="275">
        <f t="shared" si="3"/>
        <v>45702</v>
      </c>
      <c r="K31" s="275">
        <f t="shared" si="4"/>
        <v>16430</v>
      </c>
      <c r="L31" s="275">
        <f t="shared" si="5"/>
        <v>3046</v>
      </c>
      <c r="M31" s="276">
        <f t="shared" si="8"/>
        <v>21972</v>
      </c>
      <c r="N31" s="326">
        <f t="shared" si="1"/>
        <v>65178</v>
      </c>
      <c r="O31" s="457">
        <f>SUBTOTAL(9,N31:N43)</f>
        <v>498083</v>
      </c>
      <c r="P31" s="359">
        <v>1920</v>
      </c>
      <c r="Q31" s="356">
        <v>690</v>
      </c>
      <c r="R31" s="370">
        <f t="shared" si="6"/>
        <v>2610</v>
      </c>
      <c r="S31" s="376">
        <f t="shared" si="7"/>
        <v>67788</v>
      </c>
      <c r="T31" s="454">
        <f>SUBTOTAL(9,S31:S43)</f>
        <v>516404.6</v>
      </c>
      <c r="U31" s="352"/>
      <c r="V31" s="241"/>
      <c r="W31" s="215"/>
    </row>
    <row r="32" spans="1:23" ht="13.5" x14ac:dyDescent="0.25">
      <c r="A32" s="422" t="s">
        <v>148</v>
      </c>
      <c r="B32" s="408" t="s">
        <v>203</v>
      </c>
      <c r="C32" s="177">
        <v>302</v>
      </c>
      <c r="D32" s="169" t="s">
        <v>25</v>
      </c>
      <c r="E32" s="158">
        <v>1551</v>
      </c>
      <c r="F32" s="254">
        <v>564</v>
      </c>
      <c r="G32" s="291">
        <f t="shared" si="2"/>
        <v>2115</v>
      </c>
      <c r="H32" s="174">
        <v>1</v>
      </c>
      <c r="I32" s="158">
        <v>20012</v>
      </c>
      <c r="J32" s="191">
        <f t="shared" si="3"/>
        <v>15234</v>
      </c>
      <c r="K32" s="191">
        <f t="shared" si="4"/>
        <v>5477</v>
      </c>
      <c r="L32" s="191">
        <f t="shared" si="5"/>
        <v>1058</v>
      </c>
      <c r="M32" s="192">
        <f t="shared" si="8"/>
        <v>1757</v>
      </c>
      <c r="N32" s="324">
        <f t="shared" si="1"/>
        <v>21769</v>
      </c>
      <c r="O32" s="458"/>
      <c r="P32" s="360">
        <v>800</v>
      </c>
      <c r="Q32" s="355">
        <v>287.60000000000002</v>
      </c>
      <c r="R32" s="371">
        <f t="shared" si="6"/>
        <v>1087.5999999999999</v>
      </c>
      <c r="S32" s="377">
        <f t="shared" si="7"/>
        <v>22856.6</v>
      </c>
      <c r="T32" s="455"/>
      <c r="U32" s="352"/>
      <c r="V32" s="241"/>
      <c r="W32" s="215"/>
    </row>
    <row r="33" spans="1:23" ht="13.5" x14ac:dyDescent="0.25">
      <c r="A33" s="422" t="s">
        <v>148</v>
      </c>
      <c r="B33" s="408" t="s">
        <v>203</v>
      </c>
      <c r="C33" s="177">
        <v>303</v>
      </c>
      <c r="D33" s="169" t="s">
        <v>26</v>
      </c>
      <c r="E33" s="158">
        <v>1418</v>
      </c>
      <c r="F33" s="254">
        <v>431</v>
      </c>
      <c r="G33" s="291">
        <f t="shared" si="2"/>
        <v>1849</v>
      </c>
      <c r="H33" s="174">
        <v>1</v>
      </c>
      <c r="I33" s="158">
        <v>19952</v>
      </c>
      <c r="J33" s="191">
        <f t="shared" si="3"/>
        <v>15234</v>
      </c>
      <c r="K33" s="191">
        <f t="shared" si="4"/>
        <v>5477</v>
      </c>
      <c r="L33" s="191">
        <f t="shared" si="5"/>
        <v>925</v>
      </c>
      <c r="M33" s="192">
        <f t="shared" si="8"/>
        <v>1684</v>
      </c>
      <c r="N33" s="324">
        <f t="shared" si="1"/>
        <v>21636</v>
      </c>
      <c r="O33" s="458"/>
      <c r="P33" s="360">
        <v>800</v>
      </c>
      <c r="Q33" s="355">
        <v>288</v>
      </c>
      <c r="R33" s="371">
        <f t="shared" si="6"/>
        <v>1088</v>
      </c>
      <c r="S33" s="377">
        <f t="shared" si="7"/>
        <v>22724</v>
      </c>
      <c r="T33" s="455"/>
      <c r="U33" s="352"/>
      <c r="V33" s="241"/>
      <c r="W33" s="215"/>
    </row>
    <row r="34" spans="1:23" ht="13.5" x14ac:dyDescent="0.25">
      <c r="A34" s="422" t="s">
        <v>148</v>
      </c>
      <c r="B34" s="408" t="s">
        <v>203</v>
      </c>
      <c r="C34" s="177">
        <v>304</v>
      </c>
      <c r="D34" s="169" t="s">
        <v>27</v>
      </c>
      <c r="E34" s="158">
        <v>2920</v>
      </c>
      <c r="F34" s="254">
        <v>1032</v>
      </c>
      <c r="G34" s="291">
        <f t="shared" si="2"/>
        <v>3952</v>
      </c>
      <c r="H34" s="174">
        <v>2</v>
      </c>
      <c r="I34" s="158">
        <v>39932</v>
      </c>
      <c r="J34" s="191">
        <f t="shared" si="3"/>
        <v>30468</v>
      </c>
      <c r="K34" s="191">
        <f t="shared" si="4"/>
        <v>10953</v>
      </c>
      <c r="L34" s="191">
        <f t="shared" si="5"/>
        <v>1976</v>
      </c>
      <c r="M34" s="192">
        <f t="shared" si="8"/>
        <v>3465</v>
      </c>
      <c r="N34" s="324">
        <f t="shared" si="1"/>
        <v>43397</v>
      </c>
      <c r="O34" s="458"/>
      <c r="P34" s="360">
        <v>1600</v>
      </c>
      <c r="Q34" s="355">
        <v>575.20000000000005</v>
      </c>
      <c r="R34" s="371">
        <f t="shared" si="6"/>
        <v>2175.1999999999998</v>
      </c>
      <c r="S34" s="377">
        <f t="shared" si="7"/>
        <v>45572.2</v>
      </c>
      <c r="T34" s="455"/>
      <c r="U34" s="352"/>
      <c r="V34" s="241"/>
      <c r="W34" s="215"/>
    </row>
    <row r="35" spans="1:23" ht="13.5" x14ac:dyDescent="0.25">
      <c r="A35" s="422" t="s">
        <v>148</v>
      </c>
      <c r="B35" s="408" t="s">
        <v>203</v>
      </c>
      <c r="C35" s="177">
        <v>305</v>
      </c>
      <c r="D35" s="169" t="s">
        <v>28</v>
      </c>
      <c r="E35" s="158">
        <v>2920</v>
      </c>
      <c r="F35" s="254">
        <v>1267</v>
      </c>
      <c r="G35" s="291">
        <f t="shared" si="2"/>
        <v>4187</v>
      </c>
      <c r="H35" s="174">
        <v>2</v>
      </c>
      <c r="I35" s="158">
        <v>39910</v>
      </c>
      <c r="J35" s="191">
        <f t="shared" si="3"/>
        <v>30468</v>
      </c>
      <c r="K35" s="191">
        <f t="shared" si="4"/>
        <v>10953</v>
      </c>
      <c r="L35" s="191">
        <f t="shared" si="5"/>
        <v>2094</v>
      </c>
      <c r="M35" s="192">
        <f t="shared" si="8"/>
        <v>3605</v>
      </c>
      <c r="N35" s="324">
        <f t="shared" si="1"/>
        <v>43515</v>
      </c>
      <c r="O35" s="458"/>
      <c r="P35" s="360">
        <v>0</v>
      </c>
      <c r="Q35" s="355">
        <v>0</v>
      </c>
      <c r="R35" s="371">
        <f t="shared" si="6"/>
        <v>0</v>
      </c>
      <c r="S35" s="377">
        <f t="shared" si="7"/>
        <v>43515</v>
      </c>
      <c r="T35" s="455"/>
      <c r="U35" s="352"/>
      <c r="V35" s="241"/>
      <c r="W35" s="215"/>
    </row>
    <row r="36" spans="1:23" ht="13.5" x14ac:dyDescent="0.25">
      <c r="A36" s="422" t="s">
        <v>148</v>
      </c>
      <c r="B36" s="408" t="s">
        <v>203</v>
      </c>
      <c r="C36" s="177">
        <v>306</v>
      </c>
      <c r="D36" s="169" t="s">
        <v>29</v>
      </c>
      <c r="E36" s="158">
        <v>998</v>
      </c>
      <c r="F36" s="254">
        <v>407</v>
      </c>
      <c r="G36" s="291">
        <f t="shared" si="2"/>
        <v>1405</v>
      </c>
      <c r="H36" s="174">
        <v>1</v>
      </c>
      <c r="I36" s="158">
        <v>19746</v>
      </c>
      <c r="J36" s="191">
        <f t="shared" si="3"/>
        <v>15234</v>
      </c>
      <c r="K36" s="191">
        <f t="shared" si="4"/>
        <v>5477</v>
      </c>
      <c r="L36" s="191">
        <f t="shared" si="5"/>
        <v>703</v>
      </c>
      <c r="M36" s="192">
        <f t="shared" si="8"/>
        <v>1668</v>
      </c>
      <c r="N36" s="324">
        <f t="shared" si="1"/>
        <v>21414</v>
      </c>
      <c r="O36" s="458"/>
      <c r="P36" s="360">
        <v>800</v>
      </c>
      <c r="Q36" s="355">
        <v>288</v>
      </c>
      <c r="R36" s="371">
        <f t="shared" si="6"/>
        <v>1088</v>
      </c>
      <c r="S36" s="377">
        <f t="shared" si="7"/>
        <v>22502</v>
      </c>
      <c r="T36" s="455"/>
      <c r="U36" s="352"/>
      <c r="V36" s="241"/>
      <c r="W36" s="215"/>
    </row>
    <row r="37" spans="1:23" ht="13.5" x14ac:dyDescent="0.25">
      <c r="A37" s="422" t="s">
        <v>148</v>
      </c>
      <c r="B37" s="408" t="s">
        <v>203</v>
      </c>
      <c r="C37" s="177">
        <v>307</v>
      </c>
      <c r="D37" s="169" t="s">
        <v>30</v>
      </c>
      <c r="E37" s="158">
        <v>2394</v>
      </c>
      <c r="F37" s="254">
        <v>831</v>
      </c>
      <c r="G37" s="291">
        <f t="shared" si="2"/>
        <v>3225</v>
      </c>
      <c r="H37" s="174">
        <v>2</v>
      </c>
      <c r="I37" s="158">
        <v>20416</v>
      </c>
      <c r="J37" s="191">
        <f t="shared" si="3"/>
        <v>30468</v>
      </c>
      <c r="K37" s="191">
        <f t="shared" si="4"/>
        <v>10953</v>
      </c>
      <c r="L37" s="191">
        <f t="shared" si="5"/>
        <v>1613</v>
      </c>
      <c r="M37" s="192">
        <f t="shared" si="8"/>
        <v>22618</v>
      </c>
      <c r="N37" s="324">
        <f t="shared" ref="N37:N68" si="9">SUM(J37:L37)</f>
        <v>43034</v>
      </c>
      <c r="O37" s="458"/>
      <c r="P37" s="360">
        <v>1600</v>
      </c>
      <c r="Q37" s="355">
        <v>575</v>
      </c>
      <c r="R37" s="371">
        <f t="shared" si="6"/>
        <v>2175</v>
      </c>
      <c r="S37" s="377">
        <f t="shared" si="7"/>
        <v>45209</v>
      </c>
      <c r="T37" s="455"/>
      <c r="U37" s="352"/>
      <c r="V37" s="241"/>
      <c r="W37" s="215"/>
    </row>
    <row r="38" spans="1:23" ht="13.5" x14ac:dyDescent="0.25">
      <c r="A38" s="422" t="s">
        <v>148</v>
      </c>
      <c r="B38" s="408" t="s">
        <v>203</v>
      </c>
      <c r="C38" s="177">
        <v>308</v>
      </c>
      <c r="D38" s="169" t="s">
        <v>31</v>
      </c>
      <c r="E38" s="158">
        <v>1574</v>
      </c>
      <c r="F38" s="254">
        <v>587</v>
      </c>
      <c r="G38" s="291">
        <f t="shared" si="2"/>
        <v>2161</v>
      </c>
      <c r="H38" s="174">
        <v>1</v>
      </c>
      <c r="I38" s="158">
        <v>20036</v>
      </c>
      <c r="J38" s="191">
        <f t="shared" si="3"/>
        <v>15234</v>
      </c>
      <c r="K38" s="191">
        <f t="shared" si="4"/>
        <v>5477</v>
      </c>
      <c r="L38" s="191">
        <f t="shared" si="5"/>
        <v>1081</v>
      </c>
      <c r="M38" s="192">
        <f t="shared" si="8"/>
        <v>1756</v>
      </c>
      <c r="N38" s="324">
        <f t="shared" si="9"/>
        <v>21792</v>
      </c>
      <c r="O38" s="458"/>
      <c r="P38" s="360">
        <v>800</v>
      </c>
      <c r="Q38" s="355">
        <v>288</v>
      </c>
      <c r="R38" s="371">
        <f t="shared" si="6"/>
        <v>1088</v>
      </c>
      <c r="S38" s="377">
        <f t="shared" si="7"/>
        <v>22880</v>
      </c>
      <c r="T38" s="455"/>
      <c r="U38" s="352"/>
      <c r="V38" s="241"/>
      <c r="W38" s="215"/>
    </row>
    <row r="39" spans="1:23" ht="13.5" x14ac:dyDescent="0.25">
      <c r="A39" s="422" t="s">
        <v>148</v>
      </c>
      <c r="B39" s="408" t="s">
        <v>203</v>
      </c>
      <c r="C39" s="177">
        <v>309</v>
      </c>
      <c r="D39" s="169" t="s">
        <v>32</v>
      </c>
      <c r="E39" s="158">
        <v>3056</v>
      </c>
      <c r="F39" s="254">
        <v>1031</v>
      </c>
      <c r="G39" s="291">
        <f t="shared" si="2"/>
        <v>4087</v>
      </c>
      <c r="H39" s="174">
        <v>2</v>
      </c>
      <c r="I39" s="158">
        <v>41292</v>
      </c>
      <c r="J39" s="191">
        <f t="shared" si="3"/>
        <v>30468</v>
      </c>
      <c r="K39" s="191">
        <f t="shared" si="4"/>
        <v>10953</v>
      </c>
      <c r="L39" s="191">
        <f t="shared" si="5"/>
        <v>2044</v>
      </c>
      <c r="M39" s="192">
        <f t="shared" si="8"/>
        <v>2173</v>
      </c>
      <c r="N39" s="324">
        <f t="shared" si="9"/>
        <v>43465</v>
      </c>
      <c r="O39" s="458"/>
      <c r="P39" s="360">
        <v>800</v>
      </c>
      <c r="Q39" s="355">
        <v>287.60000000000002</v>
      </c>
      <c r="R39" s="371">
        <f t="shared" si="6"/>
        <v>1087.5999999999999</v>
      </c>
      <c r="S39" s="377">
        <f t="shared" si="7"/>
        <v>44552.6</v>
      </c>
      <c r="T39" s="455"/>
      <c r="U39" s="352"/>
      <c r="V39" s="241"/>
      <c r="W39" s="215"/>
    </row>
    <row r="40" spans="1:23" ht="13.5" x14ac:dyDescent="0.25">
      <c r="A40" s="422" t="s">
        <v>148</v>
      </c>
      <c r="B40" s="408" t="s">
        <v>203</v>
      </c>
      <c r="C40" s="177">
        <v>310</v>
      </c>
      <c r="D40" s="169" t="s">
        <v>246</v>
      </c>
      <c r="E40" s="158">
        <v>2839</v>
      </c>
      <c r="F40" s="254">
        <v>906</v>
      </c>
      <c r="G40" s="291">
        <f t="shared" si="2"/>
        <v>3745</v>
      </c>
      <c r="H40" s="174">
        <v>2</v>
      </c>
      <c r="I40" s="158">
        <v>39855</v>
      </c>
      <c r="J40" s="191">
        <f t="shared" si="3"/>
        <v>30468</v>
      </c>
      <c r="K40" s="191">
        <f t="shared" si="4"/>
        <v>10953</v>
      </c>
      <c r="L40" s="191">
        <f t="shared" si="5"/>
        <v>1873</v>
      </c>
      <c r="M40" s="192">
        <f t="shared" si="8"/>
        <v>3439</v>
      </c>
      <c r="N40" s="324">
        <f t="shared" si="9"/>
        <v>43294</v>
      </c>
      <c r="O40" s="458"/>
      <c r="P40" s="360">
        <v>1200</v>
      </c>
      <c r="Q40" s="355">
        <v>371</v>
      </c>
      <c r="R40" s="371">
        <f t="shared" si="6"/>
        <v>1571</v>
      </c>
      <c r="S40" s="377">
        <f t="shared" si="7"/>
        <v>44865</v>
      </c>
      <c r="T40" s="455"/>
      <c r="U40" s="352"/>
      <c r="V40" s="241"/>
      <c r="W40" s="215"/>
    </row>
    <row r="41" spans="1:23" ht="13.5" x14ac:dyDescent="0.25">
      <c r="A41" s="422" t="s">
        <v>148</v>
      </c>
      <c r="B41" s="408" t="s">
        <v>203</v>
      </c>
      <c r="C41" s="177">
        <v>312</v>
      </c>
      <c r="D41" s="181" t="s">
        <v>33</v>
      </c>
      <c r="E41" s="158">
        <v>2676</v>
      </c>
      <c r="F41" s="254">
        <v>737</v>
      </c>
      <c r="G41" s="291">
        <f t="shared" si="2"/>
        <v>3413</v>
      </c>
      <c r="H41" s="182">
        <v>2</v>
      </c>
      <c r="I41" s="158">
        <v>39845</v>
      </c>
      <c r="J41" s="191">
        <f t="shared" si="3"/>
        <v>30468</v>
      </c>
      <c r="K41" s="191">
        <f t="shared" si="4"/>
        <v>10953</v>
      </c>
      <c r="L41" s="191">
        <f t="shared" si="5"/>
        <v>1707</v>
      </c>
      <c r="M41" s="192">
        <f t="shared" si="8"/>
        <v>3283</v>
      </c>
      <c r="N41" s="324">
        <f t="shared" si="9"/>
        <v>43128</v>
      </c>
      <c r="O41" s="458"/>
      <c r="P41" s="360">
        <v>800</v>
      </c>
      <c r="Q41" s="355">
        <v>288</v>
      </c>
      <c r="R41" s="371">
        <f t="shared" si="6"/>
        <v>1088</v>
      </c>
      <c r="S41" s="377">
        <f t="shared" si="7"/>
        <v>44216</v>
      </c>
      <c r="T41" s="455"/>
      <c r="U41" s="352"/>
      <c r="V41" s="241"/>
      <c r="W41" s="215"/>
    </row>
    <row r="42" spans="1:23" ht="13.5" x14ac:dyDescent="0.25">
      <c r="A42" s="422" t="s">
        <v>148</v>
      </c>
      <c r="B42" s="408" t="s">
        <v>203</v>
      </c>
      <c r="C42" s="177">
        <v>313</v>
      </c>
      <c r="D42" s="181" t="s">
        <v>34</v>
      </c>
      <c r="E42" s="158">
        <v>2335</v>
      </c>
      <c r="F42" s="254">
        <v>851</v>
      </c>
      <c r="G42" s="291">
        <f t="shared" si="2"/>
        <v>3186</v>
      </c>
      <c r="H42" s="174">
        <v>2</v>
      </c>
      <c r="I42" s="158">
        <v>38047</v>
      </c>
      <c r="J42" s="191">
        <f t="shared" si="3"/>
        <v>30468</v>
      </c>
      <c r="K42" s="191">
        <f t="shared" si="4"/>
        <v>10953</v>
      </c>
      <c r="L42" s="191">
        <f t="shared" si="5"/>
        <v>1593</v>
      </c>
      <c r="M42" s="192">
        <f t="shared" si="8"/>
        <v>4967</v>
      </c>
      <c r="N42" s="324">
        <f t="shared" si="9"/>
        <v>43014</v>
      </c>
      <c r="O42" s="458"/>
      <c r="P42" s="360">
        <v>800</v>
      </c>
      <c r="Q42" s="355">
        <v>288</v>
      </c>
      <c r="R42" s="371">
        <f t="shared" si="6"/>
        <v>1088</v>
      </c>
      <c r="S42" s="377">
        <f t="shared" si="7"/>
        <v>44102</v>
      </c>
      <c r="T42" s="455"/>
      <c r="U42" s="352"/>
      <c r="V42" s="241"/>
      <c r="W42" s="215"/>
    </row>
    <row r="43" spans="1:23" ht="14.25" thickBot="1" x14ac:dyDescent="0.3">
      <c r="A43" s="423" t="s">
        <v>148</v>
      </c>
      <c r="B43" s="409" t="s">
        <v>203</v>
      </c>
      <c r="C43" s="277">
        <v>315</v>
      </c>
      <c r="D43" s="288" t="s">
        <v>35</v>
      </c>
      <c r="E43" s="257">
        <v>3182</v>
      </c>
      <c r="F43" s="367">
        <v>870</v>
      </c>
      <c r="G43" s="294">
        <f t="shared" si="2"/>
        <v>4052</v>
      </c>
      <c r="H43" s="279">
        <v>2</v>
      </c>
      <c r="I43" s="257">
        <v>40087</v>
      </c>
      <c r="J43" s="280">
        <f t="shared" si="3"/>
        <v>30468</v>
      </c>
      <c r="K43" s="280">
        <f t="shared" si="4"/>
        <v>10953</v>
      </c>
      <c r="L43" s="280">
        <f t="shared" si="5"/>
        <v>2026</v>
      </c>
      <c r="M43" s="281">
        <f t="shared" si="8"/>
        <v>3360</v>
      </c>
      <c r="N43" s="327">
        <f t="shared" si="9"/>
        <v>43447</v>
      </c>
      <c r="O43" s="459"/>
      <c r="P43" s="368">
        <v>1600</v>
      </c>
      <c r="Q43" s="369">
        <v>575.20000000000005</v>
      </c>
      <c r="R43" s="372">
        <f t="shared" si="6"/>
        <v>2175.1999999999998</v>
      </c>
      <c r="S43" s="400">
        <f t="shared" si="7"/>
        <v>45622.2</v>
      </c>
      <c r="T43" s="456"/>
      <c r="U43" s="352"/>
      <c r="V43" s="241"/>
      <c r="W43" s="215"/>
    </row>
    <row r="44" spans="1:23" ht="13.5" x14ac:dyDescent="0.25">
      <c r="A44" s="424" t="s">
        <v>36</v>
      </c>
      <c r="B44" s="410" t="s">
        <v>203</v>
      </c>
      <c r="C44" s="284">
        <v>401</v>
      </c>
      <c r="D44" s="347" t="s">
        <v>37</v>
      </c>
      <c r="E44" s="258">
        <v>3967</v>
      </c>
      <c r="F44" s="259">
        <v>1183</v>
      </c>
      <c r="G44" s="295">
        <f t="shared" si="2"/>
        <v>5150</v>
      </c>
      <c r="H44" s="286">
        <v>3</v>
      </c>
      <c r="I44" s="258">
        <v>40023</v>
      </c>
      <c r="J44" s="269">
        <f t="shared" si="3"/>
        <v>45702</v>
      </c>
      <c r="K44" s="269">
        <f t="shared" si="4"/>
        <v>16430</v>
      </c>
      <c r="L44" s="269">
        <f t="shared" si="5"/>
        <v>2575</v>
      </c>
      <c r="M44" s="236">
        <f t="shared" si="8"/>
        <v>24684</v>
      </c>
      <c r="N44" s="323">
        <f t="shared" si="9"/>
        <v>64707</v>
      </c>
      <c r="O44" s="458">
        <f>SUBTOTAL(9,N44:N59)</f>
        <v>626329</v>
      </c>
      <c r="P44" s="361">
        <v>1600</v>
      </c>
      <c r="Q44" s="355">
        <v>575</v>
      </c>
      <c r="R44" s="373">
        <f t="shared" si="6"/>
        <v>2175</v>
      </c>
      <c r="S44" s="399">
        <f t="shared" si="7"/>
        <v>66882</v>
      </c>
      <c r="T44" s="455">
        <f>SUBTOTAL(9,S44:S59)</f>
        <v>652636</v>
      </c>
      <c r="U44" s="352"/>
      <c r="V44" s="241"/>
      <c r="W44" s="215"/>
    </row>
    <row r="45" spans="1:23" ht="13.5" x14ac:dyDescent="0.25">
      <c r="A45" s="422" t="s">
        <v>36</v>
      </c>
      <c r="B45" s="408" t="s">
        <v>203</v>
      </c>
      <c r="C45" s="177">
        <v>402</v>
      </c>
      <c r="D45" s="181" t="s">
        <v>38</v>
      </c>
      <c r="E45" s="158">
        <v>1611</v>
      </c>
      <c r="F45" s="254">
        <v>541</v>
      </c>
      <c r="G45" s="291">
        <f t="shared" si="2"/>
        <v>2152</v>
      </c>
      <c r="H45" s="174">
        <v>1</v>
      </c>
      <c r="I45" s="158">
        <v>20175</v>
      </c>
      <c r="J45" s="191">
        <f t="shared" si="3"/>
        <v>15234</v>
      </c>
      <c r="K45" s="191">
        <f t="shared" si="4"/>
        <v>5477</v>
      </c>
      <c r="L45" s="191">
        <f t="shared" si="5"/>
        <v>1076</v>
      </c>
      <c r="M45" s="192">
        <f t="shared" si="8"/>
        <v>1612</v>
      </c>
      <c r="N45" s="324">
        <f t="shared" si="9"/>
        <v>21787</v>
      </c>
      <c r="O45" s="458"/>
      <c r="P45" s="362">
        <v>800</v>
      </c>
      <c r="Q45" s="357">
        <v>288</v>
      </c>
      <c r="R45" s="371">
        <f t="shared" si="6"/>
        <v>1088</v>
      </c>
      <c r="S45" s="377">
        <f t="shared" si="7"/>
        <v>22875</v>
      </c>
      <c r="T45" s="455"/>
      <c r="U45" s="352"/>
      <c r="V45" s="241"/>
      <c r="W45" s="215"/>
    </row>
    <row r="46" spans="1:23" ht="13.5" x14ac:dyDescent="0.25">
      <c r="A46" s="422" t="s">
        <v>36</v>
      </c>
      <c r="B46" s="408" t="s">
        <v>203</v>
      </c>
      <c r="C46" s="177">
        <v>403</v>
      </c>
      <c r="D46" s="181" t="s">
        <v>39</v>
      </c>
      <c r="E46" s="158">
        <v>1163</v>
      </c>
      <c r="F46" s="254">
        <v>413</v>
      </c>
      <c r="G46" s="291">
        <f t="shared" si="2"/>
        <v>1576</v>
      </c>
      <c r="H46" s="174">
        <v>1</v>
      </c>
      <c r="I46" s="158">
        <v>19855</v>
      </c>
      <c r="J46" s="191">
        <f t="shared" si="3"/>
        <v>15234</v>
      </c>
      <c r="K46" s="191">
        <f t="shared" si="4"/>
        <v>5477</v>
      </c>
      <c r="L46" s="191">
        <f t="shared" si="5"/>
        <v>788</v>
      </c>
      <c r="M46" s="192">
        <f t="shared" si="8"/>
        <v>1644</v>
      </c>
      <c r="N46" s="324">
        <f t="shared" si="9"/>
        <v>21499</v>
      </c>
      <c r="O46" s="458"/>
      <c r="P46" s="362">
        <v>800</v>
      </c>
      <c r="Q46" s="357">
        <v>288</v>
      </c>
      <c r="R46" s="371">
        <f t="shared" si="6"/>
        <v>1088</v>
      </c>
      <c r="S46" s="377">
        <f t="shared" si="7"/>
        <v>22587</v>
      </c>
      <c r="T46" s="455"/>
      <c r="U46" s="352"/>
      <c r="V46" s="241"/>
      <c r="W46" s="215"/>
    </row>
    <row r="47" spans="1:23" ht="13.5" x14ac:dyDescent="0.25">
      <c r="A47" s="422" t="s">
        <v>36</v>
      </c>
      <c r="B47" s="408" t="s">
        <v>203</v>
      </c>
      <c r="C47" s="177">
        <v>405</v>
      </c>
      <c r="D47" s="181" t="s">
        <v>40</v>
      </c>
      <c r="E47" s="158">
        <v>2759</v>
      </c>
      <c r="F47" s="254">
        <v>837</v>
      </c>
      <c r="G47" s="291">
        <f t="shared" si="2"/>
        <v>3596</v>
      </c>
      <c r="H47" s="174">
        <v>2</v>
      </c>
      <c r="I47" s="158">
        <v>39840</v>
      </c>
      <c r="J47" s="191">
        <f t="shared" si="3"/>
        <v>30468</v>
      </c>
      <c r="K47" s="191">
        <f t="shared" si="4"/>
        <v>10953</v>
      </c>
      <c r="L47" s="191">
        <f t="shared" si="5"/>
        <v>1798</v>
      </c>
      <c r="M47" s="192">
        <f t="shared" si="8"/>
        <v>3379</v>
      </c>
      <c r="N47" s="324">
        <f t="shared" si="9"/>
        <v>43219</v>
      </c>
      <c r="O47" s="458"/>
      <c r="P47" s="362">
        <v>1440</v>
      </c>
      <c r="Q47" s="357">
        <v>495</v>
      </c>
      <c r="R47" s="371">
        <f t="shared" si="6"/>
        <v>1935</v>
      </c>
      <c r="S47" s="377">
        <f t="shared" si="7"/>
        <v>45154</v>
      </c>
      <c r="T47" s="455"/>
      <c r="U47" s="352"/>
      <c r="V47" s="241"/>
      <c r="W47" s="215"/>
    </row>
    <row r="48" spans="1:23" ht="13.5" x14ac:dyDescent="0.25">
      <c r="A48" s="422" t="s">
        <v>36</v>
      </c>
      <c r="B48" s="408" t="s">
        <v>203</v>
      </c>
      <c r="C48" s="177">
        <v>406</v>
      </c>
      <c r="D48" s="181" t="s">
        <v>41</v>
      </c>
      <c r="E48" s="158">
        <v>1897</v>
      </c>
      <c r="F48" s="254">
        <v>714</v>
      </c>
      <c r="G48" s="291">
        <f t="shared" si="2"/>
        <v>2611</v>
      </c>
      <c r="H48" s="174">
        <v>2</v>
      </c>
      <c r="I48" s="158">
        <v>20225</v>
      </c>
      <c r="J48" s="191">
        <f t="shared" si="3"/>
        <v>30468</v>
      </c>
      <c r="K48" s="191">
        <f t="shared" si="4"/>
        <v>10953</v>
      </c>
      <c r="L48" s="191">
        <f t="shared" si="5"/>
        <v>1306</v>
      </c>
      <c r="M48" s="192">
        <f t="shared" si="8"/>
        <v>22502</v>
      </c>
      <c r="N48" s="324">
        <f t="shared" si="9"/>
        <v>42727</v>
      </c>
      <c r="O48" s="458"/>
      <c r="P48" s="362">
        <v>800</v>
      </c>
      <c r="Q48" s="357">
        <v>288</v>
      </c>
      <c r="R48" s="371">
        <f t="shared" si="6"/>
        <v>1088</v>
      </c>
      <c r="S48" s="377">
        <f t="shared" si="7"/>
        <v>43815</v>
      </c>
      <c r="T48" s="455"/>
      <c r="U48" s="352"/>
      <c r="V48" s="241"/>
      <c r="W48" s="215"/>
    </row>
    <row r="49" spans="1:23" ht="13.5" x14ac:dyDescent="0.25">
      <c r="A49" s="422" t="s">
        <v>36</v>
      </c>
      <c r="B49" s="408" t="s">
        <v>203</v>
      </c>
      <c r="C49" s="177">
        <v>407</v>
      </c>
      <c r="D49" s="181" t="s">
        <v>42</v>
      </c>
      <c r="E49" s="158">
        <v>1084</v>
      </c>
      <c r="F49" s="254">
        <v>322</v>
      </c>
      <c r="G49" s="291">
        <f t="shared" si="2"/>
        <v>1406</v>
      </c>
      <c r="H49" s="174">
        <v>1</v>
      </c>
      <c r="I49" s="158">
        <v>19768</v>
      </c>
      <c r="J49" s="191">
        <f t="shared" si="3"/>
        <v>15234</v>
      </c>
      <c r="K49" s="191">
        <f t="shared" si="4"/>
        <v>5477</v>
      </c>
      <c r="L49" s="191">
        <f t="shared" si="5"/>
        <v>703</v>
      </c>
      <c r="M49" s="192">
        <f t="shared" si="8"/>
        <v>1646</v>
      </c>
      <c r="N49" s="324">
        <f t="shared" si="9"/>
        <v>21414</v>
      </c>
      <c r="O49" s="458"/>
      <c r="P49" s="362">
        <v>800</v>
      </c>
      <c r="Q49" s="357">
        <v>284</v>
      </c>
      <c r="R49" s="371">
        <f t="shared" si="6"/>
        <v>1084</v>
      </c>
      <c r="S49" s="377">
        <f t="shared" si="7"/>
        <v>22498</v>
      </c>
      <c r="T49" s="455"/>
      <c r="U49" s="352"/>
      <c r="V49" s="241"/>
      <c r="W49" s="215"/>
    </row>
    <row r="50" spans="1:23" ht="13.5" x14ac:dyDescent="0.25">
      <c r="A50" s="422" t="s">
        <v>36</v>
      </c>
      <c r="B50" s="408" t="s">
        <v>203</v>
      </c>
      <c r="C50" s="177">
        <v>408</v>
      </c>
      <c r="D50" s="181" t="s">
        <v>43</v>
      </c>
      <c r="E50" s="158">
        <v>1730</v>
      </c>
      <c r="F50" s="254">
        <v>525</v>
      </c>
      <c r="G50" s="291">
        <f t="shared" si="2"/>
        <v>2255</v>
      </c>
      <c r="H50" s="174">
        <v>1</v>
      </c>
      <c r="I50" s="158">
        <v>20171</v>
      </c>
      <c r="J50" s="191">
        <f t="shared" si="3"/>
        <v>15234</v>
      </c>
      <c r="K50" s="191">
        <f t="shared" si="4"/>
        <v>5477</v>
      </c>
      <c r="L50" s="191">
        <f t="shared" si="5"/>
        <v>1128</v>
      </c>
      <c r="M50" s="192">
        <f t="shared" si="8"/>
        <v>1668</v>
      </c>
      <c r="N50" s="324">
        <f t="shared" si="9"/>
        <v>21839</v>
      </c>
      <c r="O50" s="458"/>
      <c r="P50" s="360">
        <v>800</v>
      </c>
      <c r="Q50" s="355">
        <v>260</v>
      </c>
      <c r="R50" s="371">
        <f t="shared" si="6"/>
        <v>1060</v>
      </c>
      <c r="S50" s="377">
        <f t="shared" si="7"/>
        <v>22899</v>
      </c>
      <c r="T50" s="455"/>
      <c r="U50" s="352"/>
      <c r="V50" s="241"/>
      <c r="W50" s="215"/>
    </row>
    <row r="51" spans="1:23" ht="13.5" x14ac:dyDescent="0.25">
      <c r="A51" s="422" t="s">
        <v>36</v>
      </c>
      <c r="B51" s="408" t="s">
        <v>203</v>
      </c>
      <c r="C51" s="177">
        <v>409</v>
      </c>
      <c r="D51" s="181" t="s">
        <v>44</v>
      </c>
      <c r="E51" s="158">
        <v>6800</v>
      </c>
      <c r="F51" s="254">
        <v>2482</v>
      </c>
      <c r="G51" s="291">
        <f t="shared" si="2"/>
        <v>9282</v>
      </c>
      <c r="H51" s="174">
        <v>4</v>
      </c>
      <c r="I51" s="158">
        <v>61038</v>
      </c>
      <c r="J51" s="191">
        <f t="shared" si="3"/>
        <v>60936</v>
      </c>
      <c r="K51" s="191">
        <f t="shared" si="4"/>
        <v>21906</v>
      </c>
      <c r="L51" s="191">
        <f t="shared" si="5"/>
        <v>4641</v>
      </c>
      <c r="M51" s="192">
        <f t="shared" si="8"/>
        <v>26445</v>
      </c>
      <c r="N51" s="324">
        <f t="shared" si="9"/>
        <v>87483</v>
      </c>
      <c r="O51" s="458"/>
      <c r="P51" s="360">
        <v>3200</v>
      </c>
      <c r="Q51" s="355">
        <v>1150</v>
      </c>
      <c r="R51" s="371">
        <f t="shared" si="6"/>
        <v>4350</v>
      </c>
      <c r="S51" s="377">
        <f t="shared" si="7"/>
        <v>91833</v>
      </c>
      <c r="T51" s="455"/>
      <c r="U51" s="352"/>
      <c r="V51" s="241"/>
      <c r="W51" s="215"/>
    </row>
    <row r="52" spans="1:23" ht="13.5" x14ac:dyDescent="0.25">
      <c r="A52" s="422" t="s">
        <v>36</v>
      </c>
      <c r="B52" s="408" t="s">
        <v>203</v>
      </c>
      <c r="C52" s="177">
        <v>411</v>
      </c>
      <c r="D52" s="181" t="s">
        <v>45</v>
      </c>
      <c r="E52" s="158">
        <v>1176</v>
      </c>
      <c r="F52" s="254">
        <v>324</v>
      </c>
      <c r="G52" s="291">
        <f t="shared" si="2"/>
        <v>1500</v>
      </c>
      <c r="H52" s="174">
        <v>1</v>
      </c>
      <c r="I52" s="158">
        <v>19809</v>
      </c>
      <c r="J52" s="191">
        <f t="shared" si="3"/>
        <v>15234</v>
      </c>
      <c r="K52" s="191">
        <f t="shared" si="4"/>
        <v>5477</v>
      </c>
      <c r="L52" s="191">
        <f t="shared" si="5"/>
        <v>750</v>
      </c>
      <c r="M52" s="192">
        <f t="shared" si="8"/>
        <v>1652</v>
      </c>
      <c r="N52" s="324">
        <f t="shared" si="9"/>
        <v>21461</v>
      </c>
      <c r="O52" s="458"/>
      <c r="P52" s="360">
        <v>800</v>
      </c>
      <c r="Q52" s="355">
        <v>240</v>
      </c>
      <c r="R52" s="371">
        <f t="shared" si="6"/>
        <v>1040</v>
      </c>
      <c r="S52" s="377">
        <f t="shared" si="7"/>
        <v>22501</v>
      </c>
      <c r="T52" s="455"/>
      <c r="U52" s="352"/>
      <c r="V52" s="241"/>
      <c r="W52" s="215"/>
    </row>
    <row r="53" spans="1:23" ht="13.5" x14ac:dyDescent="0.25">
      <c r="A53" s="422" t="s">
        <v>36</v>
      </c>
      <c r="B53" s="408" t="s">
        <v>203</v>
      </c>
      <c r="C53" s="177">
        <v>412</v>
      </c>
      <c r="D53" s="181" t="s">
        <v>46</v>
      </c>
      <c r="E53" s="158">
        <v>3264</v>
      </c>
      <c r="F53" s="254">
        <v>990</v>
      </c>
      <c r="G53" s="291">
        <f t="shared" si="2"/>
        <v>4254</v>
      </c>
      <c r="H53" s="174">
        <v>2</v>
      </c>
      <c r="I53" s="158">
        <v>40104</v>
      </c>
      <c r="J53" s="191">
        <f t="shared" si="3"/>
        <v>30468</v>
      </c>
      <c r="K53" s="191">
        <f t="shared" si="4"/>
        <v>10953</v>
      </c>
      <c r="L53" s="191">
        <f t="shared" si="5"/>
        <v>2127</v>
      </c>
      <c r="M53" s="192">
        <f t="shared" si="8"/>
        <v>3444</v>
      </c>
      <c r="N53" s="324">
        <f t="shared" si="9"/>
        <v>43548</v>
      </c>
      <c r="O53" s="458"/>
      <c r="P53" s="360">
        <v>1600</v>
      </c>
      <c r="Q53" s="355">
        <v>575</v>
      </c>
      <c r="R53" s="371">
        <f t="shared" si="6"/>
        <v>2175</v>
      </c>
      <c r="S53" s="377">
        <f t="shared" si="7"/>
        <v>45723</v>
      </c>
      <c r="T53" s="455"/>
      <c r="U53" s="352"/>
      <c r="V53" s="241"/>
      <c r="W53" s="215"/>
    </row>
    <row r="54" spans="1:23" ht="13.5" x14ac:dyDescent="0.25">
      <c r="A54" s="422" t="s">
        <v>36</v>
      </c>
      <c r="B54" s="408" t="s">
        <v>203</v>
      </c>
      <c r="C54" s="177">
        <v>413</v>
      </c>
      <c r="D54" s="181" t="s">
        <v>47</v>
      </c>
      <c r="E54" s="158">
        <v>2340</v>
      </c>
      <c r="F54" s="254">
        <v>798</v>
      </c>
      <c r="G54" s="291">
        <f t="shared" si="2"/>
        <v>3138</v>
      </c>
      <c r="H54" s="174">
        <v>2</v>
      </c>
      <c r="I54" s="158">
        <v>39688</v>
      </c>
      <c r="J54" s="191">
        <f t="shared" si="3"/>
        <v>30468</v>
      </c>
      <c r="K54" s="191">
        <f t="shared" si="4"/>
        <v>10953</v>
      </c>
      <c r="L54" s="191">
        <f t="shared" si="5"/>
        <v>1569</v>
      </c>
      <c r="M54" s="192">
        <f t="shared" si="8"/>
        <v>3302</v>
      </c>
      <c r="N54" s="324">
        <f t="shared" si="9"/>
        <v>42990</v>
      </c>
      <c r="O54" s="458"/>
      <c r="P54" s="360">
        <v>1600</v>
      </c>
      <c r="Q54" s="355">
        <v>575</v>
      </c>
      <c r="R54" s="371">
        <f t="shared" si="6"/>
        <v>2175</v>
      </c>
      <c r="S54" s="377">
        <f t="shared" si="7"/>
        <v>45165</v>
      </c>
      <c r="T54" s="455"/>
      <c r="U54" s="352"/>
      <c r="V54" s="241"/>
      <c r="W54" s="215"/>
    </row>
    <row r="55" spans="1:23" ht="13.5" x14ac:dyDescent="0.25">
      <c r="A55" s="422" t="s">
        <v>36</v>
      </c>
      <c r="B55" s="408" t="s">
        <v>203</v>
      </c>
      <c r="C55" s="177">
        <v>414</v>
      </c>
      <c r="D55" s="181" t="s">
        <v>48</v>
      </c>
      <c r="E55" s="158">
        <v>1886</v>
      </c>
      <c r="F55" s="254">
        <v>536</v>
      </c>
      <c r="G55" s="291">
        <f t="shared" si="2"/>
        <v>2422</v>
      </c>
      <c r="H55" s="174">
        <v>2</v>
      </c>
      <c r="I55" s="158">
        <v>20252</v>
      </c>
      <c r="J55" s="191">
        <f t="shared" si="3"/>
        <v>30468</v>
      </c>
      <c r="K55" s="191">
        <f t="shared" si="4"/>
        <v>10953</v>
      </c>
      <c r="L55" s="191">
        <f t="shared" si="5"/>
        <v>1211</v>
      </c>
      <c r="M55" s="192">
        <f t="shared" si="8"/>
        <v>22380</v>
      </c>
      <c r="N55" s="324">
        <f t="shared" si="9"/>
        <v>42632</v>
      </c>
      <c r="O55" s="458"/>
      <c r="P55" s="360">
        <v>800</v>
      </c>
      <c r="Q55" s="355">
        <v>288</v>
      </c>
      <c r="R55" s="371">
        <f t="shared" si="6"/>
        <v>1088</v>
      </c>
      <c r="S55" s="377">
        <f t="shared" si="7"/>
        <v>43720</v>
      </c>
      <c r="T55" s="455"/>
      <c r="U55" s="352"/>
      <c r="V55" s="241"/>
      <c r="W55" s="215"/>
    </row>
    <row r="56" spans="1:23" ht="13.5" x14ac:dyDescent="0.25">
      <c r="A56" s="422" t="s">
        <v>36</v>
      </c>
      <c r="B56" s="408" t="s">
        <v>203</v>
      </c>
      <c r="C56" s="177">
        <v>415</v>
      </c>
      <c r="D56" s="181" t="s">
        <v>49</v>
      </c>
      <c r="E56" s="158">
        <v>1229</v>
      </c>
      <c r="F56" s="254">
        <v>426</v>
      </c>
      <c r="G56" s="291">
        <f t="shared" si="2"/>
        <v>1655</v>
      </c>
      <c r="H56" s="174">
        <v>1</v>
      </c>
      <c r="I56" s="158">
        <v>19870</v>
      </c>
      <c r="J56" s="191">
        <f t="shared" si="3"/>
        <v>15234</v>
      </c>
      <c r="K56" s="191">
        <f t="shared" si="4"/>
        <v>5477</v>
      </c>
      <c r="L56" s="191">
        <f t="shared" si="5"/>
        <v>828</v>
      </c>
      <c r="M56" s="192">
        <f t="shared" si="8"/>
        <v>1669</v>
      </c>
      <c r="N56" s="324">
        <f t="shared" si="9"/>
        <v>21539</v>
      </c>
      <c r="O56" s="458"/>
      <c r="P56" s="360">
        <v>800</v>
      </c>
      <c r="Q56" s="355">
        <v>288</v>
      </c>
      <c r="R56" s="371">
        <f t="shared" si="6"/>
        <v>1088</v>
      </c>
      <c r="S56" s="377">
        <f t="shared" si="7"/>
        <v>22627</v>
      </c>
      <c r="T56" s="455"/>
      <c r="U56" s="352"/>
      <c r="V56" s="241"/>
      <c r="W56" s="215"/>
    </row>
    <row r="57" spans="1:23" ht="13.5" x14ac:dyDescent="0.25">
      <c r="A57" s="422" t="s">
        <v>36</v>
      </c>
      <c r="B57" s="408" t="s">
        <v>203</v>
      </c>
      <c r="C57" s="177">
        <v>416</v>
      </c>
      <c r="D57" s="181" t="s">
        <v>50</v>
      </c>
      <c r="E57" s="158">
        <v>4220</v>
      </c>
      <c r="F57" s="254">
        <v>1376</v>
      </c>
      <c r="G57" s="291">
        <f t="shared" si="2"/>
        <v>5596</v>
      </c>
      <c r="H57" s="174">
        <v>3</v>
      </c>
      <c r="I57" s="158">
        <v>42548</v>
      </c>
      <c r="J57" s="191">
        <f t="shared" si="3"/>
        <v>45702</v>
      </c>
      <c r="K57" s="191">
        <f t="shared" si="4"/>
        <v>16430</v>
      </c>
      <c r="L57" s="191">
        <f t="shared" si="5"/>
        <v>2798</v>
      </c>
      <c r="M57" s="192">
        <f t="shared" si="8"/>
        <v>22382</v>
      </c>
      <c r="N57" s="324">
        <f t="shared" si="9"/>
        <v>64930</v>
      </c>
      <c r="O57" s="458"/>
      <c r="P57" s="360">
        <v>2000</v>
      </c>
      <c r="Q57" s="355">
        <v>697</v>
      </c>
      <c r="R57" s="371">
        <f t="shared" si="6"/>
        <v>2697</v>
      </c>
      <c r="S57" s="377">
        <f t="shared" si="7"/>
        <v>67627</v>
      </c>
      <c r="T57" s="455"/>
      <c r="U57" s="352"/>
      <c r="V57" s="241"/>
      <c r="W57" s="215"/>
    </row>
    <row r="58" spans="1:23" ht="13.5" x14ac:dyDescent="0.25">
      <c r="A58" s="422" t="s">
        <v>36</v>
      </c>
      <c r="B58" s="408" t="s">
        <v>203</v>
      </c>
      <c r="C58" s="177">
        <v>417</v>
      </c>
      <c r="D58" s="181" t="s">
        <v>51</v>
      </c>
      <c r="E58" s="158">
        <v>2088</v>
      </c>
      <c r="F58" s="254">
        <v>898</v>
      </c>
      <c r="G58" s="291">
        <f t="shared" si="2"/>
        <v>2986</v>
      </c>
      <c r="H58" s="174">
        <v>2</v>
      </c>
      <c r="I58" s="158">
        <v>20329</v>
      </c>
      <c r="J58" s="191">
        <f t="shared" si="3"/>
        <v>30468</v>
      </c>
      <c r="K58" s="191">
        <f t="shared" si="4"/>
        <v>10953</v>
      </c>
      <c r="L58" s="191">
        <f t="shared" si="5"/>
        <v>1493</v>
      </c>
      <c r="M58" s="192">
        <f t="shared" ref="M58:M85" si="10">N58-I58</f>
        <v>22585</v>
      </c>
      <c r="N58" s="324">
        <f t="shared" si="9"/>
        <v>42914</v>
      </c>
      <c r="O58" s="458"/>
      <c r="P58" s="360">
        <v>800</v>
      </c>
      <c r="Q58" s="355">
        <v>288</v>
      </c>
      <c r="R58" s="371">
        <f t="shared" si="6"/>
        <v>1088</v>
      </c>
      <c r="S58" s="377">
        <f t="shared" si="7"/>
        <v>44002</v>
      </c>
      <c r="T58" s="455"/>
      <c r="U58" s="352"/>
      <c r="V58" s="241"/>
      <c r="W58" s="215"/>
    </row>
    <row r="59" spans="1:23" ht="14.25" thickBot="1" x14ac:dyDescent="0.3">
      <c r="A59" s="425" t="s">
        <v>36</v>
      </c>
      <c r="B59" s="411" t="s">
        <v>203</v>
      </c>
      <c r="C59" s="263">
        <v>418</v>
      </c>
      <c r="D59" s="264" t="s">
        <v>52</v>
      </c>
      <c r="E59" s="255">
        <v>1457</v>
      </c>
      <c r="F59" s="256">
        <v>401</v>
      </c>
      <c r="G59" s="292">
        <f t="shared" si="2"/>
        <v>1858</v>
      </c>
      <c r="H59" s="265">
        <v>1</v>
      </c>
      <c r="I59" s="255">
        <v>19913</v>
      </c>
      <c r="J59" s="266">
        <f t="shared" si="3"/>
        <v>15234</v>
      </c>
      <c r="K59" s="266">
        <f t="shared" si="4"/>
        <v>5477</v>
      </c>
      <c r="L59" s="266">
        <f t="shared" si="5"/>
        <v>929</v>
      </c>
      <c r="M59" s="235">
        <f t="shared" si="10"/>
        <v>1727</v>
      </c>
      <c r="N59" s="325">
        <f t="shared" si="9"/>
        <v>21640</v>
      </c>
      <c r="O59" s="458"/>
      <c r="P59" s="384">
        <v>800</v>
      </c>
      <c r="Q59" s="385">
        <v>288</v>
      </c>
      <c r="R59" s="386">
        <f t="shared" si="6"/>
        <v>1088</v>
      </c>
      <c r="S59" s="387">
        <f t="shared" si="7"/>
        <v>22728</v>
      </c>
      <c r="T59" s="455"/>
      <c r="U59" s="352"/>
      <c r="V59" s="241"/>
      <c r="W59" s="215"/>
    </row>
    <row r="60" spans="1:23" ht="13.5" x14ac:dyDescent="0.25">
      <c r="A60" s="421" t="s">
        <v>53</v>
      </c>
      <c r="B60" s="407" t="s">
        <v>203</v>
      </c>
      <c r="C60" s="272">
        <v>501</v>
      </c>
      <c r="D60" s="273" t="s">
        <v>54</v>
      </c>
      <c r="E60" s="252">
        <v>6265</v>
      </c>
      <c r="F60" s="253">
        <v>2302</v>
      </c>
      <c r="G60" s="293">
        <f t="shared" ref="G60:G83" si="11">SUBTOTAL(9,E60:F60)</f>
        <v>8567</v>
      </c>
      <c r="H60" s="274">
        <v>4</v>
      </c>
      <c r="I60" s="252">
        <v>59892</v>
      </c>
      <c r="J60" s="275">
        <f t="shared" si="3"/>
        <v>60936</v>
      </c>
      <c r="K60" s="275">
        <f t="shared" si="4"/>
        <v>21906</v>
      </c>
      <c r="L60" s="275">
        <f t="shared" si="5"/>
        <v>4284</v>
      </c>
      <c r="M60" s="276">
        <f t="shared" si="10"/>
        <v>27234</v>
      </c>
      <c r="N60" s="326">
        <f t="shared" si="9"/>
        <v>87126</v>
      </c>
      <c r="O60" s="457">
        <f>SUBTOTAL(9,N60:N83)</f>
        <v>863413</v>
      </c>
      <c r="P60" s="359">
        <v>0</v>
      </c>
      <c r="Q60" s="356">
        <v>0</v>
      </c>
      <c r="R60" s="370">
        <f t="shared" si="6"/>
        <v>0</v>
      </c>
      <c r="S60" s="376">
        <f t="shared" si="7"/>
        <v>87126</v>
      </c>
      <c r="T60" s="454">
        <f>SUBTOTAL(9,S60:S83)</f>
        <v>894007</v>
      </c>
      <c r="U60" s="352"/>
      <c r="V60" s="241"/>
      <c r="W60" s="215"/>
    </row>
    <row r="61" spans="1:23" ht="13.5" x14ac:dyDescent="0.25">
      <c r="A61" s="422" t="s">
        <v>53</v>
      </c>
      <c r="B61" s="408" t="s">
        <v>203</v>
      </c>
      <c r="C61" s="177">
        <v>502</v>
      </c>
      <c r="D61" s="181" t="s">
        <v>55</v>
      </c>
      <c r="E61" s="158">
        <v>2671</v>
      </c>
      <c r="F61" s="254">
        <v>1226</v>
      </c>
      <c r="G61" s="291">
        <f t="shared" si="11"/>
        <v>3897</v>
      </c>
      <c r="H61" s="174">
        <v>2</v>
      </c>
      <c r="I61" s="158">
        <v>20512</v>
      </c>
      <c r="J61" s="191">
        <f t="shared" si="3"/>
        <v>30468</v>
      </c>
      <c r="K61" s="191">
        <f t="shared" si="4"/>
        <v>10953</v>
      </c>
      <c r="L61" s="191">
        <f t="shared" si="5"/>
        <v>1949</v>
      </c>
      <c r="M61" s="192">
        <f t="shared" si="10"/>
        <v>22858</v>
      </c>
      <c r="N61" s="324">
        <f t="shared" si="9"/>
        <v>43370</v>
      </c>
      <c r="O61" s="458"/>
      <c r="P61" s="360">
        <v>800</v>
      </c>
      <c r="Q61" s="355">
        <v>288</v>
      </c>
      <c r="R61" s="371">
        <f t="shared" si="6"/>
        <v>1088</v>
      </c>
      <c r="S61" s="377">
        <f t="shared" si="7"/>
        <v>44458</v>
      </c>
      <c r="T61" s="455"/>
      <c r="U61" s="352"/>
      <c r="V61" s="241"/>
      <c r="W61" s="215"/>
    </row>
    <row r="62" spans="1:23" ht="13.5" x14ac:dyDescent="0.25">
      <c r="A62" s="422" t="s">
        <v>53</v>
      </c>
      <c r="B62" s="408" t="s">
        <v>203</v>
      </c>
      <c r="C62" s="177">
        <v>503</v>
      </c>
      <c r="D62" s="181" t="s">
        <v>56</v>
      </c>
      <c r="E62" s="158">
        <v>2512</v>
      </c>
      <c r="F62" s="254">
        <v>946</v>
      </c>
      <c r="G62" s="291">
        <f t="shared" si="11"/>
        <v>3458</v>
      </c>
      <c r="H62" s="182">
        <v>2</v>
      </c>
      <c r="I62" s="158">
        <v>40360</v>
      </c>
      <c r="J62" s="191">
        <f t="shared" si="3"/>
        <v>30468</v>
      </c>
      <c r="K62" s="191">
        <f t="shared" si="4"/>
        <v>10953</v>
      </c>
      <c r="L62" s="191">
        <f t="shared" si="5"/>
        <v>1729</v>
      </c>
      <c r="M62" s="192">
        <f t="shared" si="10"/>
        <v>2790</v>
      </c>
      <c r="N62" s="324">
        <f t="shared" si="9"/>
        <v>43150</v>
      </c>
      <c r="O62" s="458"/>
      <c r="P62" s="360">
        <v>800</v>
      </c>
      <c r="Q62" s="355">
        <v>288</v>
      </c>
      <c r="R62" s="371">
        <f t="shared" si="6"/>
        <v>1088</v>
      </c>
      <c r="S62" s="377">
        <f t="shared" si="7"/>
        <v>44238</v>
      </c>
      <c r="T62" s="455"/>
      <c r="U62" s="352"/>
      <c r="V62" s="241"/>
      <c r="W62" s="215"/>
    </row>
    <row r="63" spans="1:23" ht="13.5" x14ac:dyDescent="0.25">
      <c r="A63" s="422" t="s">
        <v>53</v>
      </c>
      <c r="B63" s="408" t="s">
        <v>203</v>
      </c>
      <c r="C63" s="177">
        <v>504</v>
      </c>
      <c r="D63" s="181" t="s">
        <v>57</v>
      </c>
      <c r="E63" s="158">
        <v>1257</v>
      </c>
      <c r="F63" s="254">
        <v>389</v>
      </c>
      <c r="G63" s="291">
        <f t="shared" si="11"/>
        <v>1646</v>
      </c>
      <c r="H63" s="182">
        <v>1</v>
      </c>
      <c r="I63" s="158">
        <v>20197</v>
      </c>
      <c r="J63" s="191">
        <f t="shared" si="3"/>
        <v>15234</v>
      </c>
      <c r="K63" s="191">
        <f t="shared" si="4"/>
        <v>5477</v>
      </c>
      <c r="L63" s="191">
        <f t="shared" si="5"/>
        <v>823</v>
      </c>
      <c r="M63" s="192">
        <f t="shared" si="10"/>
        <v>1337</v>
      </c>
      <c r="N63" s="324">
        <f t="shared" si="9"/>
        <v>21534</v>
      </c>
      <c r="O63" s="458"/>
      <c r="P63" s="360">
        <v>800</v>
      </c>
      <c r="Q63" s="355">
        <v>288</v>
      </c>
      <c r="R63" s="371">
        <f t="shared" si="6"/>
        <v>1088</v>
      </c>
      <c r="S63" s="377">
        <f t="shared" si="7"/>
        <v>22622</v>
      </c>
      <c r="T63" s="455"/>
      <c r="U63" s="352"/>
      <c r="V63" s="241"/>
      <c r="W63" s="215"/>
    </row>
    <row r="64" spans="1:23" ht="13.5" x14ac:dyDescent="0.25">
      <c r="A64" s="422" t="s">
        <v>53</v>
      </c>
      <c r="B64" s="408" t="s">
        <v>203</v>
      </c>
      <c r="C64" s="177">
        <v>506</v>
      </c>
      <c r="D64" s="181" t="s">
        <v>58</v>
      </c>
      <c r="E64" s="158">
        <v>1819</v>
      </c>
      <c r="F64" s="254">
        <v>731</v>
      </c>
      <c r="G64" s="291">
        <f t="shared" si="11"/>
        <v>2550</v>
      </c>
      <c r="H64" s="182">
        <v>2</v>
      </c>
      <c r="I64" s="158">
        <v>20523</v>
      </c>
      <c r="J64" s="191">
        <f t="shared" si="3"/>
        <v>30468</v>
      </c>
      <c r="K64" s="191">
        <f t="shared" si="4"/>
        <v>10953</v>
      </c>
      <c r="L64" s="191">
        <f t="shared" si="5"/>
        <v>1275</v>
      </c>
      <c r="M64" s="192">
        <f t="shared" si="10"/>
        <v>22173</v>
      </c>
      <c r="N64" s="324">
        <f t="shared" si="9"/>
        <v>42696</v>
      </c>
      <c r="O64" s="458"/>
      <c r="P64" s="360">
        <v>0</v>
      </c>
      <c r="Q64" s="355">
        <v>0</v>
      </c>
      <c r="R64" s="371">
        <f t="shared" si="6"/>
        <v>0</v>
      </c>
      <c r="S64" s="377">
        <f t="shared" si="7"/>
        <v>42696</v>
      </c>
      <c r="T64" s="455"/>
      <c r="U64" s="352"/>
      <c r="V64" s="241"/>
      <c r="W64" s="215"/>
    </row>
    <row r="65" spans="1:23" ht="14.25" customHeight="1" x14ac:dyDescent="0.25">
      <c r="A65" s="422" t="s">
        <v>53</v>
      </c>
      <c r="B65" s="408" t="s">
        <v>203</v>
      </c>
      <c r="C65" s="177">
        <v>507</v>
      </c>
      <c r="D65" s="181" t="s">
        <v>59</v>
      </c>
      <c r="E65" s="158">
        <v>2863</v>
      </c>
      <c r="F65" s="254">
        <v>1045</v>
      </c>
      <c r="G65" s="291">
        <f t="shared" si="11"/>
        <v>3908</v>
      </c>
      <c r="H65" s="182">
        <v>2</v>
      </c>
      <c r="I65" s="158">
        <v>36090</v>
      </c>
      <c r="J65" s="191">
        <f t="shared" si="3"/>
        <v>30468</v>
      </c>
      <c r="K65" s="191">
        <f t="shared" si="4"/>
        <v>10953</v>
      </c>
      <c r="L65" s="191">
        <f t="shared" si="5"/>
        <v>1954</v>
      </c>
      <c r="M65" s="192">
        <f t="shared" si="10"/>
        <v>7285</v>
      </c>
      <c r="N65" s="324">
        <f t="shared" si="9"/>
        <v>43375</v>
      </c>
      <c r="O65" s="458"/>
      <c r="P65" s="360">
        <v>800</v>
      </c>
      <c r="Q65" s="355">
        <v>288</v>
      </c>
      <c r="R65" s="371">
        <f t="shared" si="6"/>
        <v>1088</v>
      </c>
      <c r="S65" s="377">
        <f t="shared" si="7"/>
        <v>44463</v>
      </c>
      <c r="T65" s="455"/>
      <c r="U65" s="352"/>
      <c r="V65" s="241"/>
      <c r="W65" s="215"/>
    </row>
    <row r="66" spans="1:23" ht="13.5" x14ac:dyDescent="0.25">
      <c r="A66" s="422" t="s">
        <v>53</v>
      </c>
      <c r="B66" s="408" t="s">
        <v>203</v>
      </c>
      <c r="C66" s="177">
        <v>508</v>
      </c>
      <c r="D66" s="181" t="s">
        <v>60</v>
      </c>
      <c r="E66" s="158">
        <v>1052</v>
      </c>
      <c r="F66" s="254">
        <v>439</v>
      </c>
      <c r="G66" s="291">
        <f t="shared" si="11"/>
        <v>1491</v>
      </c>
      <c r="H66" s="182">
        <v>1</v>
      </c>
      <c r="I66" s="158">
        <v>20127</v>
      </c>
      <c r="J66" s="191">
        <f t="shared" si="3"/>
        <v>15234</v>
      </c>
      <c r="K66" s="191">
        <f t="shared" si="4"/>
        <v>5477</v>
      </c>
      <c r="L66" s="191">
        <f t="shared" si="5"/>
        <v>746</v>
      </c>
      <c r="M66" s="192">
        <f t="shared" si="10"/>
        <v>1330</v>
      </c>
      <c r="N66" s="324">
        <f t="shared" si="9"/>
        <v>21457</v>
      </c>
      <c r="O66" s="458"/>
      <c r="P66" s="360">
        <v>800</v>
      </c>
      <c r="Q66" s="355">
        <v>260</v>
      </c>
      <c r="R66" s="371">
        <f t="shared" si="6"/>
        <v>1060</v>
      </c>
      <c r="S66" s="377">
        <f t="shared" si="7"/>
        <v>22517</v>
      </c>
      <c r="T66" s="455"/>
      <c r="U66" s="352"/>
      <c r="V66" s="241"/>
      <c r="W66" s="215"/>
    </row>
    <row r="67" spans="1:23" ht="13.5" x14ac:dyDescent="0.25">
      <c r="A67" s="422" t="s">
        <v>53</v>
      </c>
      <c r="B67" s="408" t="s">
        <v>203</v>
      </c>
      <c r="C67" s="177">
        <v>509</v>
      </c>
      <c r="D67" s="181" t="s">
        <v>61</v>
      </c>
      <c r="E67" s="158">
        <v>2293</v>
      </c>
      <c r="F67" s="254">
        <v>962</v>
      </c>
      <c r="G67" s="291">
        <f t="shared" si="11"/>
        <v>3255</v>
      </c>
      <c r="H67" s="174">
        <v>2</v>
      </c>
      <c r="I67" s="158">
        <v>20757</v>
      </c>
      <c r="J67" s="191">
        <f t="shared" si="3"/>
        <v>30468</v>
      </c>
      <c r="K67" s="191">
        <f t="shared" si="4"/>
        <v>10953</v>
      </c>
      <c r="L67" s="191">
        <f t="shared" si="5"/>
        <v>1628</v>
      </c>
      <c r="M67" s="192">
        <f t="shared" si="10"/>
        <v>22292</v>
      </c>
      <c r="N67" s="324">
        <f t="shared" si="9"/>
        <v>43049</v>
      </c>
      <c r="O67" s="458"/>
      <c r="P67" s="360">
        <v>1600</v>
      </c>
      <c r="Q67" s="355">
        <v>561</v>
      </c>
      <c r="R67" s="371">
        <f t="shared" si="6"/>
        <v>2161</v>
      </c>
      <c r="S67" s="377">
        <f t="shared" si="7"/>
        <v>45210</v>
      </c>
      <c r="T67" s="455"/>
      <c r="U67" s="352"/>
      <c r="V67" s="241"/>
      <c r="W67" s="215"/>
    </row>
    <row r="68" spans="1:23" ht="13.5" x14ac:dyDescent="0.25">
      <c r="A68" s="422" t="s">
        <v>53</v>
      </c>
      <c r="B68" s="408" t="s">
        <v>203</v>
      </c>
      <c r="C68" s="177">
        <v>510</v>
      </c>
      <c r="D68" s="181" t="s">
        <v>62</v>
      </c>
      <c r="E68" s="158">
        <v>1123</v>
      </c>
      <c r="F68" s="254">
        <v>430</v>
      </c>
      <c r="G68" s="291">
        <f t="shared" si="11"/>
        <v>1553</v>
      </c>
      <c r="H68" s="174">
        <v>1</v>
      </c>
      <c r="I68" s="158">
        <v>20153</v>
      </c>
      <c r="J68" s="191">
        <f t="shared" si="3"/>
        <v>15234</v>
      </c>
      <c r="K68" s="191">
        <f t="shared" si="4"/>
        <v>5477</v>
      </c>
      <c r="L68" s="191">
        <f t="shared" si="5"/>
        <v>777</v>
      </c>
      <c r="M68" s="192">
        <f t="shared" si="10"/>
        <v>1335</v>
      </c>
      <c r="N68" s="324">
        <f t="shared" si="9"/>
        <v>21488</v>
      </c>
      <c r="O68" s="458"/>
      <c r="P68" s="360">
        <v>800</v>
      </c>
      <c r="Q68" s="355">
        <v>288</v>
      </c>
      <c r="R68" s="371">
        <f t="shared" si="6"/>
        <v>1088</v>
      </c>
      <c r="S68" s="377">
        <f t="shared" si="7"/>
        <v>22576</v>
      </c>
      <c r="T68" s="455"/>
      <c r="U68" s="352"/>
      <c r="V68" s="241"/>
      <c r="W68" s="215"/>
    </row>
    <row r="69" spans="1:23" ht="13.5" x14ac:dyDescent="0.25">
      <c r="A69" s="422" t="s">
        <v>53</v>
      </c>
      <c r="B69" s="408" t="s">
        <v>203</v>
      </c>
      <c r="C69" s="177">
        <v>511</v>
      </c>
      <c r="D69" s="181" t="s">
        <v>63</v>
      </c>
      <c r="E69" s="158">
        <v>1963</v>
      </c>
      <c r="F69" s="254">
        <v>572</v>
      </c>
      <c r="G69" s="291">
        <f t="shared" si="11"/>
        <v>2535</v>
      </c>
      <c r="H69" s="174">
        <v>2</v>
      </c>
      <c r="I69" s="158">
        <v>20574</v>
      </c>
      <c r="J69" s="191">
        <f t="shared" si="3"/>
        <v>30468</v>
      </c>
      <c r="K69" s="191">
        <f t="shared" si="4"/>
        <v>10953</v>
      </c>
      <c r="L69" s="191">
        <f t="shared" si="5"/>
        <v>1268</v>
      </c>
      <c r="M69" s="192">
        <f t="shared" si="10"/>
        <v>22115</v>
      </c>
      <c r="N69" s="324">
        <f t="shared" ref="N69:N133" si="12">SUM(J69:L69)</f>
        <v>42689</v>
      </c>
      <c r="O69" s="458"/>
      <c r="P69" s="360">
        <v>1600</v>
      </c>
      <c r="Q69" s="355">
        <v>575</v>
      </c>
      <c r="R69" s="371">
        <f t="shared" si="6"/>
        <v>2175</v>
      </c>
      <c r="S69" s="377">
        <f t="shared" si="7"/>
        <v>44864</v>
      </c>
      <c r="T69" s="455"/>
      <c r="U69" s="352"/>
      <c r="V69" s="241"/>
      <c r="W69" s="215"/>
    </row>
    <row r="70" spans="1:23" ht="13.5" x14ac:dyDescent="0.25">
      <c r="A70" s="422" t="s">
        <v>53</v>
      </c>
      <c r="B70" s="408" t="s">
        <v>203</v>
      </c>
      <c r="C70" s="177">
        <v>512</v>
      </c>
      <c r="D70" s="181" t="s">
        <v>64</v>
      </c>
      <c r="E70" s="158">
        <v>1216</v>
      </c>
      <c r="F70" s="254">
        <v>363</v>
      </c>
      <c r="G70" s="291">
        <f t="shared" si="11"/>
        <v>1579</v>
      </c>
      <c r="H70" s="174">
        <v>1</v>
      </c>
      <c r="I70" s="158">
        <v>20168</v>
      </c>
      <c r="J70" s="191">
        <f t="shared" ref="J70:J134" si="13">ROUND(H70*1269.5*12,0)</f>
        <v>15234</v>
      </c>
      <c r="K70" s="191">
        <f t="shared" ref="K70:K132" si="14">ROUND(J70*0.3595,0)</f>
        <v>5477</v>
      </c>
      <c r="L70" s="191">
        <f t="shared" ref="L70:L134" si="15">ROUND(G70*0.5,0)</f>
        <v>790</v>
      </c>
      <c r="M70" s="192">
        <f t="shared" si="10"/>
        <v>1333</v>
      </c>
      <c r="N70" s="324">
        <f t="shared" si="12"/>
        <v>21501</v>
      </c>
      <c r="O70" s="458"/>
      <c r="P70" s="360">
        <v>800</v>
      </c>
      <c r="Q70" s="355">
        <v>288</v>
      </c>
      <c r="R70" s="371">
        <f t="shared" ref="R70:R133" si="16">P70+Q70</f>
        <v>1088</v>
      </c>
      <c r="S70" s="377">
        <f t="shared" ref="S70:S133" si="17">N70+R70</f>
        <v>22589</v>
      </c>
      <c r="T70" s="455"/>
      <c r="U70" s="352"/>
      <c r="V70" s="241"/>
      <c r="W70" s="215"/>
    </row>
    <row r="71" spans="1:23" ht="13.5" x14ac:dyDescent="0.25">
      <c r="A71" s="422" t="s">
        <v>53</v>
      </c>
      <c r="B71" s="408" t="s">
        <v>203</v>
      </c>
      <c r="C71" s="177">
        <v>513</v>
      </c>
      <c r="D71" s="181" t="s">
        <v>65</v>
      </c>
      <c r="E71" s="158">
        <v>1300</v>
      </c>
      <c r="F71" s="254">
        <v>463</v>
      </c>
      <c r="G71" s="291">
        <f t="shared" si="11"/>
        <v>1763</v>
      </c>
      <c r="H71" s="174">
        <v>1</v>
      </c>
      <c r="I71" s="158">
        <v>20237</v>
      </c>
      <c r="J71" s="191">
        <f t="shared" si="13"/>
        <v>15234</v>
      </c>
      <c r="K71" s="191">
        <f t="shared" si="14"/>
        <v>5477</v>
      </c>
      <c r="L71" s="191">
        <f t="shared" si="15"/>
        <v>882</v>
      </c>
      <c r="M71" s="192">
        <f t="shared" si="10"/>
        <v>1356</v>
      </c>
      <c r="N71" s="324">
        <f t="shared" si="12"/>
        <v>21593</v>
      </c>
      <c r="O71" s="458"/>
      <c r="P71" s="360">
        <v>800</v>
      </c>
      <c r="Q71" s="355">
        <v>288</v>
      </c>
      <c r="R71" s="371">
        <f t="shared" si="16"/>
        <v>1088</v>
      </c>
      <c r="S71" s="377">
        <f t="shared" si="17"/>
        <v>22681</v>
      </c>
      <c r="T71" s="455"/>
      <c r="U71" s="352"/>
      <c r="V71" s="241"/>
      <c r="W71" s="215"/>
    </row>
    <row r="72" spans="1:23" ht="13.5" x14ac:dyDescent="0.25">
      <c r="A72" s="422" t="s">
        <v>53</v>
      </c>
      <c r="B72" s="408" t="s">
        <v>203</v>
      </c>
      <c r="C72" s="177">
        <v>514</v>
      </c>
      <c r="D72" s="181" t="s">
        <v>66</v>
      </c>
      <c r="E72" s="158">
        <v>2120</v>
      </c>
      <c r="F72" s="254">
        <v>724</v>
      </c>
      <c r="G72" s="291">
        <f t="shared" si="11"/>
        <v>2844</v>
      </c>
      <c r="H72" s="174">
        <v>2</v>
      </c>
      <c r="I72" s="158">
        <v>21171</v>
      </c>
      <c r="J72" s="191">
        <f t="shared" si="13"/>
        <v>30468</v>
      </c>
      <c r="K72" s="191">
        <f t="shared" si="14"/>
        <v>10953</v>
      </c>
      <c r="L72" s="191">
        <f t="shared" si="15"/>
        <v>1422</v>
      </c>
      <c r="M72" s="192">
        <f t="shared" si="10"/>
        <v>21672</v>
      </c>
      <c r="N72" s="324">
        <f t="shared" si="12"/>
        <v>42843</v>
      </c>
      <c r="O72" s="458"/>
      <c r="P72" s="360">
        <v>1600</v>
      </c>
      <c r="Q72" s="355">
        <v>575</v>
      </c>
      <c r="R72" s="371">
        <f t="shared" si="16"/>
        <v>2175</v>
      </c>
      <c r="S72" s="377">
        <f t="shared" si="17"/>
        <v>45018</v>
      </c>
      <c r="T72" s="455"/>
      <c r="U72" s="352"/>
      <c r="V72" s="241"/>
      <c r="W72" s="215"/>
    </row>
    <row r="73" spans="1:23" ht="13.5" x14ac:dyDescent="0.25">
      <c r="A73" s="422" t="s">
        <v>53</v>
      </c>
      <c r="B73" s="408" t="s">
        <v>203</v>
      </c>
      <c r="C73" s="183">
        <v>515</v>
      </c>
      <c r="D73" s="181" t="s">
        <v>198</v>
      </c>
      <c r="E73" s="158">
        <v>1139</v>
      </c>
      <c r="F73" s="254">
        <v>381</v>
      </c>
      <c r="G73" s="291">
        <f t="shared" si="11"/>
        <v>1520</v>
      </c>
      <c r="H73" s="182">
        <v>1</v>
      </c>
      <c r="I73" s="158">
        <v>20104</v>
      </c>
      <c r="J73" s="191">
        <f t="shared" si="13"/>
        <v>15234</v>
      </c>
      <c r="K73" s="191">
        <f t="shared" si="14"/>
        <v>5477</v>
      </c>
      <c r="L73" s="191">
        <f t="shared" si="15"/>
        <v>760</v>
      </c>
      <c r="M73" s="192">
        <f t="shared" si="10"/>
        <v>1367</v>
      </c>
      <c r="N73" s="324">
        <f t="shared" si="12"/>
        <v>21471</v>
      </c>
      <c r="O73" s="458"/>
      <c r="P73" s="360">
        <v>800</v>
      </c>
      <c r="Q73" s="355">
        <v>288</v>
      </c>
      <c r="R73" s="371">
        <f t="shared" si="16"/>
        <v>1088</v>
      </c>
      <c r="S73" s="377">
        <f t="shared" si="17"/>
        <v>22559</v>
      </c>
      <c r="T73" s="455"/>
      <c r="U73" s="352"/>
      <c r="V73" s="241"/>
      <c r="W73" s="215"/>
    </row>
    <row r="74" spans="1:23" ht="13.5" x14ac:dyDescent="0.25">
      <c r="A74" s="422" t="s">
        <v>53</v>
      </c>
      <c r="B74" s="408" t="s">
        <v>203</v>
      </c>
      <c r="C74" s="177">
        <v>516</v>
      </c>
      <c r="D74" s="181" t="s">
        <v>67</v>
      </c>
      <c r="E74" s="158">
        <v>2399</v>
      </c>
      <c r="F74" s="254">
        <v>921</v>
      </c>
      <c r="G74" s="291">
        <f t="shared" si="11"/>
        <v>3320</v>
      </c>
      <c r="H74" s="174">
        <v>2</v>
      </c>
      <c r="I74" s="158">
        <v>40377</v>
      </c>
      <c r="J74" s="191">
        <f t="shared" si="13"/>
        <v>30468</v>
      </c>
      <c r="K74" s="191">
        <f t="shared" si="14"/>
        <v>10953</v>
      </c>
      <c r="L74" s="191">
        <f t="shared" si="15"/>
        <v>1660</v>
      </c>
      <c r="M74" s="192">
        <f t="shared" si="10"/>
        <v>2704</v>
      </c>
      <c r="N74" s="324">
        <f t="shared" si="12"/>
        <v>43081</v>
      </c>
      <c r="O74" s="458"/>
      <c r="P74" s="360">
        <v>1600</v>
      </c>
      <c r="Q74" s="355">
        <v>575</v>
      </c>
      <c r="R74" s="371">
        <f t="shared" si="16"/>
        <v>2175</v>
      </c>
      <c r="S74" s="377">
        <f t="shared" si="17"/>
        <v>45256</v>
      </c>
      <c r="T74" s="455"/>
      <c r="U74" s="352"/>
      <c r="V74" s="241"/>
      <c r="W74" s="215"/>
    </row>
    <row r="75" spans="1:23" ht="13.5" x14ac:dyDescent="0.25">
      <c r="A75" s="422" t="s">
        <v>53</v>
      </c>
      <c r="B75" s="408" t="s">
        <v>203</v>
      </c>
      <c r="C75" s="177">
        <v>517</v>
      </c>
      <c r="D75" s="181" t="s">
        <v>68</v>
      </c>
      <c r="E75" s="158">
        <v>1304</v>
      </c>
      <c r="F75" s="254">
        <v>291</v>
      </c>
      <c r="G75" s="291">
        <f t="shared" si="11"/>
        <v>1595</v>
      </c>
      <c r="H75" s="174">
        <v>1</v>
      </c>
      <c r="I75" s="158">
        <v>20200</v>
      </c>
      <c r="J75" s="191">
        <f t="shared" si="13"/>
        <v>15234</v>
      </c>
      <c r="K75" s="191">
        <f t="shared" si="14"/>
        <v>5477</v>
      </c>
      <c r="L75" s="191">
        <f t="shared" si="15"/>
        <v>798</v>
      </c>
      <c r="M75" s="192">
        <f t="shared" si="10"/>
        <v>1309</v>
      </c>
      <c r="N75" s="324">
        <f t="shared" si="12"/>
        <v>21509</v>
      </c>
      <c r="O75" s="458"/>
      <c r="P75" s="360">
        <v>800</v>
      </c>
      <c r="Q75" s="355">
        <v>288</v>
      </c>
      <c r="R75" s="371">
        <f t="shared" si="16"/>
        <v>1088</v>
      </c>
      <c r="S75" s="377">
        <f t="shared" si="17"/>
        <v>22597</v>
      </c>
      <c r="T75" s="455"/>
      <c r="U75" s="352"/>
      <c r="V75" s="241"/>
      <c r="W75" s="215"/>
    </row>
    <row r="76" spans="1:23" ht="13.5" x14ac:dyDescent="0.25">
      <c r="A76" s="422" t="s">
        <v>53</v>
      </c>
      <c r="B76" s="408" t="s">
        <v>203</v>
      </c>
      <c r="C76" s="177">
        <v>518</v>
      </c>
      <c r="D76" s="181" t="s">
        <v>69</v>
      </c>
      <c r="E76" s="158">
        <v>3840</v>
      </c>
      <c r="F76" s="254">
        <v>1186</v>
      </c>
      <c r="G76" s="291">
        <f t="shared" si="11"/>
        <v>5026</v>
      </c>
      <c r="H76" s="174">
        <v>3</v>
      </c>
      <c r="I76" s="158">
        <v>41031</v>
      </c>
      <c r="J76" s="191">
        <f t="shared" si="13"/>
        <v>45702</v>
      </c>
      <c r="K76" s="191">
        <f t="shared" si="14"/>
        <v>16430</v>
      </c>
      <c r="L76" s="191">
        <f t="shared" si="15"/>
        <v>2513</v>
      </c>
      <c r="M76" s="192">
        <f t="shared" si="10"/>
        <v>23614</v>
      </c>
      <c r="N76" s="324">
        <f t="shared" si="12"/>
        <v>64645</v>
      </c>
      <c r="O76" s="458"/>
      <c r="P76" s="360">
        <v>1600</v>
      </c>
      <c r="Q76" s="355">
        <v>575</v>
      </c>
      <c r="R76" s="371">
        <f t="shared" si="16"/>
        <v>2175</v>
      </c>
      <c r="S76" s="377">
        <f t="shared" si="17"/>
        <v>66820</v>
      </c>
      <c r="T76" s="455"/>
      <c r="U76" s="352"/>
      <c r="V76" s="241"/>
      <c r="W76" s="215"/>
    </row>
    <row r="77" spans="1:23" ht="13.5" x14ac:dyDescent="0.25">
      <c r="A77" s="422" t="s">
        <v>53</v>
      </c>
      <c r="B77" s="408" t="s">
        <v>203</v>
      </c>
      <c r="C77" s="177">
        <v>519</v>
      </c>
      <c r="D77" s="181" t="s">
        <v>70</v>
      </c>
      <c r="E77" s="158">
        <v>1321</v>
      </c>
      <c r="F77" s="254">
        <v>508</v>
      </c>
      <c r="G77" s="291">
        <f t="shared" si="11"/>
        <v>1829</v>
      </c>
      <c r="H77" s="174">
        <v>1</v>
      </c>
      <c r="I77" s="158">
        <v>20266</v>
      </c>
      <c r="J77" s="191">
        <f t="shared" si="13"/>
        <v>15234</v>
      </c>
      <c r="K77" s="191">
        <f t="shared" si="14"/>
        <v>5477</v>
      </c>
      <c r="L77" s="191">
        <f t="shared" si="15"/>
        <v>915</v>
      </c>
      <c r="M77" s="192">
        <f t="shared" si="10"/>
        <v>1360</v>
      </c>
      <c r="N77" s="324">
        <f t="shared" si="12"/>
        <v>21626</v>
      </c>
      <c r="O77" s="458"/>
      <c r="P77" s="360">
        <v>800</v>
      </c>
      <c r="Q77" s="355">
        <v>288</v>
      </c>
      <c r="R77" s="371">
        <f t="shared" si="16"/>
        <v>1088</v>
      </c>
      <c r="S77" s="377">
        <f t="shared" si="17"/>
        <v>22714</v>
      </c>
      <c r="T77" s="455"/>
      <c r="U77" s="352"/>
      <c r="V77" s="241"/>
      <c r="W77" s="215"/>
    </row>
    <row r="78" spans="1:23" ht="13.5" x14ac:dyDescent="0.25">
      <c r="A78" s="422" t="s">
        <v>53</v>
      </c>
      <c r="B78" s="408" t="s">
        <v>203</v>
      </c>
      <c r="C78" s="177">
        <v>521</v>
      </c>
      <c r="D78" s="181" t="s">
        <v>71</v>
      </c>
      <c r="E78" s="158">
        <v>6021</v>
      </c>
      <c r="F78" s="254">
        <v>2151</v>
      </c>
      <c r="G78" s="291">
        <f t="shared" si="11"/>
        <v>8172</v>
      </c>
      <c r="H78" s="174">
        <v>4</v>
      </c>
      <c r="I78" s="158">
        <v>59189</v>
      </c>
      <c r="J78" s="191">
        <f t="shared" si="13"/>
        <v>60936</v>
      </c>
      <c r="K78" s="191">
        <f t="shared" si="14"/>
        <v>21906</v>
      </c>
      <c r="L78" s="191">
        <f t="shared" si="15"/>
        <v>4086</v>
      </c>
      <c r="M78" s="192">
        <f t="shared" si="10"/>
        <v>27739</v>
      </c>
      <c r="N78" s="324">
        <f t="shared" si="12"/>
        <v>86928</v>
      </c>
      <c r="O78" s="458"/>
      <c r="P78" s="360">
        <v>1813</v>
      </c>
      <c r="Q78" s="355">
        <v>652</v>
      </c>
      <c r="R78" s="371">
        <f t="shared" si="16"/>
        <v>2465</v>
      </c>
      <c r="S78" s="377">
        <f t="shared" si="17"/>
        <v>89393</v>
      </c>
      <c r="T78" s="455"/>
      <c r="U78" s="352"/>
      <c r="V78" s="241"/>
      <c r="W78" s="215"/>
    </row>
    <row r="79" spans="1:23" ht="13.5" x14ac:dyDescent="0.25">
      <c r="A79" s="422" t="s">
        <v>53</v>
      </c>
      <c r="B79" s="408" t="s">
        <v>203</v>
      </c>
      <c r="C79" s="177">
        <v>522</v>
      </c>
      <c r="D79" s="181" t="s">
        <v>72</v>
      </c>
      <c r="E79" s="158">
        <v>1302</v>
      </c>
      <c r="F79" s="254">
        <v>536</v>
      </c>
      <c r="G79" s="291">
        <f t="shared" si="11"/>
        <v>1838</v>
      </c>
      <c r="H79" s="174">
        <v>1</v>
      </c>
      <c r="I79" s="158">
        <v>20252</v>
      </c>
      <c r="J79" s="191">
        <f t="shared" si="13"/>
        <v>15234</v>
      </c>
      <c r="K79" s="191">
        <f t="shared" si="14"/>
        <v>5477</v>
      </c>
      <c r="L79" s="191">
        <f t="shared" si="15"/>
        <v>919</v>
      </c>
      <c r="M79" s="192">
        <f t="shared" si="10"/>
        <v>1378</v>
      </c>
      <c r="N79" s="324">
        <f t="shared" si="12"/>
        <v>21630</v>
      </c>
      <c r="O79" s="458"/>
      <c r="P79" s="360">
        <v>800</v>
      </c>
      <c r="Q79" s="355">
        <v>244</v>
      </c>
      <c r="R79" s="371">
        <f t="shared" si="16"/>
        <v>1044</v>
      </c>
      <c r="S79" s="377">
        <f t="shared" si="17"/>
        <v>22674</v>
      </c>
      <c r="T79" s="455"/>
      <c r="U79" s="352"/>
      <c r="V79" s="241"/>
      <c r="W79" s="215"/>
    </row>
    <row r="80" spans="1:23" ht="13.5" x14ac:dyDescent="0.25">
      <c r="A80" s="422" t="s">
        <v>53</v>
      </c>
      <c r="B80" s="408" t="s">
        <v>203</v>
      </c>
      <c r="C80" s="177">
        <v>523</v>
      </c>
      <c r="D80" s="181" t="s">
        <v>73</v>
      </c>
      <c r="E80" s="158">
        <v>1464</v>
      </c>
      <c r="F80" s="254">
        <v>608</v>
      </c>
      <c r="G80" s="291">
        <f t="shared" si="11"/>
        <v>2072</v>
      </c>
      <c r="H80" s="174">
        <v>1</v>
      </c>
      <c r="I80" s="158">
        <v>20338</v>
      </c>
      <c r="J80" s="191">
        <f t="shared" si="13"/>
        <v>15234</v>
      </c>
      <c r="K80" s="191">
        <f t="shared" si="14"/>
        <v>5477</v>
      </c>
      <c r="L80" s="191">
        <f t="shared" si="15"/>
        <v>1036</v>
      </c>
      <c r="M80" s="192">
        <f t="shared" si="10"/>
        <v>1409</v>
      </c>
      <c r="N80" s="324">
        <f t="shared" si="12"/>
        <v>21747</v>
      </c>
      <c r="O80" s="458"/>
      <c r="P80" s="360">
        <v>800</v>
      </c>
      <c r="Q80" s="355">
        <v>288</v>
      </c>
      <c r="R80" s="371">
        <f t="shared" si="16"/>
        <v>1088</v>
      </c>
      <c r="S80" s="377">
        <f t="shared" si="17"/>
        <v>22835</v>
      </c>
      <c r="T80" s="455"/>
      <c r="U80" s="352"/>
      <c r="V80" s="241"/>
      <c r="W80" s="215"/>
    </row>
    <row r="81" spans="1:23" ht="13.5" x14ac:dyDescent="0.25">
      <c r="A81" s="422" t="s">
        <v>53</v>
      </c>
      <c r="B81" s="408" t="s">
        <v>203</v>
      </c>
      <c r="C81" s="177">
        <v>524</v>
      </c>
      <c r="D81" s="181" t="s">
        <v>74</v>
      </c>
      <c r="E81" s="158">
        <v>1353</v>
      </c>
      <c r="F81" s="254">
        <v>504</v>
      </c>
      <c r="G81" s="291">
        <f t="shared" si="11"/>
        <v>1857</v>
      </c>
      <c r="H81" s="174">
        <v>1</v>
      </c>
      <c r="I81" s="158">
        <v>20268</v>
      </c>
      <c r="J81" s="191">
        <f t="shared" si="13"/>
        <v>15234</v>
      </c>
      <c r="K81" s="191">
        <f t="shared" si="14"/>
        <v>5477</v>
      </c>
      <c r="L81" s="191">
        <f t="shared" si="15"/>
        <v>929</v>
      </c>
      <c r="M81" s="192">
        <f t="shared" si="10"/>
        <v>1372</v>
      </c>
      <c r="N81" s="324">
        <f t="shared" si="12"/>
        <v>21640</v>
      </c>
      <c r="O81" s="458"/>
      <c r="P81" s="360">
        <v>800</v>
      </c>
      <c r="Q81" s="355">
        <v>280</v>
      </c>
      <c r="R81" s="371">
        <f t="shared" si="16"/>
        <v>1080</v>
      </c>
      <c r="S81" s="377">
        <f t="shared" si="17"/>
        <v>22720</v>
      </c>
      <c r="T81" s="455"/>
      <c r="U81" s="352"/>
      <c r="V81" s="241"/>
      <c r="W81" s="215"/>
    </row>
    <row r="82" spans="1:23" ht="13.5" x14ac:dyDescent="0.25">
      <c r="A82" s="422" t="s">
        <v>53</v>
      </c>
      <c r="B82" s="408" t="s">
        <v>203</v>
      </c>
      <c r="C82" s="177">
        <v>525</v>
      </c>
      <c r="D82" s="181" t="s">
        <v>75</v>
      </c>
      <c r="E82" s="158">
        <v>1600</v>
      </c>
      <c r="F82" s="254">
        <v>675</v>
      </c>
      <c r="G82" s="291">
        <f t="shared" si="11"/>
        <v>2275</v>
      </c>
      <c r="H82" s="174">
        <v>1</v>
      </c>
      <c r="I82" s="158">
        <v>20519</v>
      </c>
      <c r="J82" s="191">
        <f t="shared" si="13"/>
        <v>15234</v>
      </c>
      <c r="K82" s="191">
        <f t="shared" si="14"/>
        <v>5477</v>
      </c>
      <c r="L82" s="191">
        <f t="shared" si="15"/>
        <v>1138</v>
      </c>
      <c r="M82" s="192">
        <f t="shared" si="10"/>
        <v>1330</v>
      </c>
      <c r="N82" s="324">
        <f t="shared" si="12"/>
        <v>21849</v>
      </c>
      <c r="O82" s="458"/>
      <c r="P82" s="360">
        <v>800</v>
      </c>
      <c r="Q82" s="355">
        <v>256</v>
      </c>
      <c r="R82" s="371">
        <f t="shared" si="16"/>
        <v>1056</v>
      </c>
      <c r="S82" s="377">
        <f t="shared" si="17"/>
        <v>22905</v>
      </c>
      <c r="T82" s="455"/>
      <c r="U82" s="352"/>
      <c r="V82" s="241"/>
      <c r="W82" s="215"/>
    </row>
    <row r="83" spans="1:23" ht="14.25" thickBot="1" x14ac:dyDescent="0.3">
      <c r="A83" s="423" t="s">
        <v>53</v>
      </c>
      <c r="B83" s="409" t="s">
        <v>203</v>
      </c>
      <c r="C83" s="277">
        <v>526</v>
      </c>
      <c r="D83" s="288" t="s">
        <v>76</v>
      </c>
      <c r="E83" s="257">
        <v>1030</v>
      </c>
      <c r="F83" s="367">
        <v>379</v>
      </c>
      <c r="G83" s="294">
        <f t="shared" si="11"/>
        <v>1409</v>
      </c>
      <c r="H83" s="279">
        <v>1</v>
      </c>
      <c r="I83" s="257">
        <v>20104</v>
      </c>
      <c r="J83" s="280">
        <f t="shared" si="13"/>
        <v>15234</v>
      </c>
      <c r="K83" s="280">
        <f t="shared" si="14"/>
        <v>5477</v>
      </c>
      <c r="L83" s="280">
        <f t="shared" si="15"/>
        <v>705</v>
      </c>
      <c r="M83" s="281">
        <f t="shared" si="10"/>
        <v>1312</v>
      </c>
      <c r="N83" s="327">
        <f t="shared" si="12"/>
        <v>21416</v>
      </c>
      <c r="O83" s="459"/>
      <c r="P83" s="368">
        <v>800</v>
      </c>
      <c r="Q83" s="369">
        <v>260</v>
      </c>
      <c r="R83" s="372">
        <f t="shared" si="16"/>
        <v>1060</v>
      </c>
      <c r="S83" s="400">
        <f t="shared" si="17"/>
        <v>22476</v>
      </c>
      <c r="T83" s="456"/>
      <c r="U83" s="352"/>
      <c r="V83" s="241"/>
      <c r="W83" s="215"/>
    </row>
    <row r="84" spans="1:23" ht="13.5" x14ac:dyDescent="0.25">
      <c r="A84" s="424" t="s">
        <v>77</v>
      </c>
      <c r="B84" s="410" t="s">
        <v>203</v>
      </c>
      <c r="C84" s="284">
        <v>601</v>
      </c>
      <c r="D84" s="347" t="s">
        <v>78</v>
      </c>
      <c r="E84" s="258">
        <v>6023</v>
      </c>
      <c r="F84" s="259">
        <v>2099</v>
      </c>
      <c r="G84" s="295">
        <f t="shared" ref="G84:G131" si="18">SUBTOTAL(9,E84:F84)</f>
        <v>8122</v>
      </c>
      <c r="H84" s="286">
        <v>4</v>
      </c>
      <c r="I84" s="258">
        <v>60416</v>
      </c>
      <c r="J84" s="269">
        <f t="shared" si="13"/>
        <v>60936</v>
      </c>
      <c r="K84" s="269">
        <f t="shared" si="14"/>
        <v>21906</v>
      </c>
      <c r="L84" s="269">
        <f t="shared" si="15"/>
        <v>4061</v>
      </c>
      <c r="M84" s="236">
        <f t="shared" si="10"/>
        <v>26487</v>
      </c>
      <c r="N84" s="323">
        <f t="shared" si="12"/>
        <v>86903</v>
      </c>
      <c r="O84" s="458">
        <f>SUBTOTAL(9,N84:N98)</f>
        <v>519128</v>
      </c>
      <c r="P84" s="360">
        <v>3200</v>
      </c>
      <c r="Q84" s="355">
        <v>1150</v>
      </c>
      <c r="R84" s="373">
        <f t="shared" si="16"/>
        <v>4350</v>
      </c>
      <c r="S84" s="399">
        <f t="shared" si="17"/>
        <v>91253</v>
      </c>
      <c r="T84" s="455">
        <f>SUBTOTAL(9,S84:S98)</f>
        <v>541864</v>
      </c>
      <c r="U84" s="352"/>
      <c r="V84" s="241"/>
      <c r="W84" s="215"/>
    </row>
    <row r="85" spans="1:23" ht="13.5" x14ac:dyDescent="0.25">
      <c r="A85" s="424" t="s">
        <v>77</v>
      </c>
      <c r="B85" s="410" t="s">
        <v>203</v>
      </c>
      <c r="C85" s="284">
        <v>602</v>
      </c>
      <c r="D85" s="347" t="s">
        <v>254</v>
      </c>
      <c r="E85" s="258">
        <v>909</v>
      </c>
      <c r="F85" s="259">
        <v>422</v>
      </c>
      <c r="G85" s="295">
        <f t="shared" si="18"/>
        <v>1331</v>
      </c>
      <c r="H85" s="286">
        <v>1</v>
      </c>
      <c r="I85" s="258">
        <v>0</v>
      </c>
      <c r="J85" s="269">
        <f t="shared" si="13"/>
        <v>15234</v>
      </c>
      <c r="K85" s="269">
        <f t="shared" si="14"/>
        <v>5477</v>
      </c>
      <c r="L85" s="269">
        <f t="shared" si="15"/>
        <v>666</v>
      </c>
      <c r="M85" s="236">
        <f t="shared" si="10"/>
        <v>21377</v>
      </c>
      <c r="N85" s="323">
        <f t="shared" si="12"/>
        <v>21377</v>
      </c>
      <c r="O85" s="458"/>
      <c r="P85" s="360">
        <v>800</v>
      </c>
      <c r="Q85" s="355">
        <v>253</v>
      </c>
      <c r="R85" s="371">
        <f t="shared" si="16"/>
        <v>1053</v>
      </c>
      <c r="S85" s="377">
        <f t="shared" si="17"/>
        <v>22430</v>
      </c>
      <c r="T85" s="455"/>
      <c r="U85" s="352"/>
      <c r="V85" s="241"/>
      <c r="W85" s="215"/>
    </row>
    <row r="86" spans="1:23" ht="13.5" x14ac:dyDescent="0.25">
      <c r="A86" s="422" t="s">
        <v>77</v>
      </c>
      <c r="B86" s="408" t="s">
        <v>203</v>
      </c>
      <c r="C86" s="177">
        <v>603</v>
      </c>
      <c r="D86" s="181" t="s">
        <v>79</v>
      </c>
      <c r="E86" s="158">
        <v>1667</v>
      </c>
      <c r="F86" s="254">
        <v>553</v>
      </c>
      <c r="G86" s="291">
        <f t="shared" si="18"/>
        <v>2220</v>
      </c>
      <c r="H86" s="174">
        <v>1</v>
      </c>
      <c r="I86" s="158">
        <v>20036</v>
      </c>
      <c r="J86" s="191">
        <f t="shared" si="13"/>
        <v>15234</v>
      </c>
      <c r="K86" s="191">
        <f t="shared" si="14"/>
        <v>5477</v>
      </c>
      <c r="L86" s="191">
        <f t="shared" si="15"/>
        <v>1110</v>
      </c>
      <c r="M86" s="192">
        <f t="shared" ref="M86:M116" si="19">N86-I86</f>
        <v>1785</v>
      </c>
      <c r="N86" s="324">
        <f t="shared" si="12"/>
        <v>21821</v>
      </c>
      <c r="O86" s="458"/>
      <c r="P86" s="360">
        <v>800</v>
      </c>
      <c r="Q86" s="355">
        <v>288</v>
      </c>
      <c r="R86" s="371">
        <f t="shared" si="16"/>
        <v>1088</v>
      </c>
      <c r="S86" s="377">
        <f t="shared" si="17"/>
        <v>22909</v>
      </c>
      <c r="T86" s="455"/>
      <c r="U86" s="352"/>
      <c r="V86" s="241"/>
      <c r="W86" s="215"/>
    </row>
    <row r="87" spans="1:23" ht="13.5" x14ac:dyDescent="0.25">
      <c r="A87" s="422" t="s">
        <v>77</v>
      </c>
      <c r="B87" s="408" t="s">
        <v>203</v>
      </c>
      <c r="C87" s="177">
        <v>604</v>
      </c>
      <c r="D87" s="181" t="s">
        <v>80</v>
      </c>
      <c r="E87" s="158">
        <v>2153</v>
      </c>
      <c r="F87" s="254">
        <v>840</v>
      </c>
      <c r="G87" s="291">
        <f t="shared" si="18"/>
        <v>2993</v>
      </c>
      <c r="H87" s="174">
        <v>2</v>
      </c>
      <c r="I87" s="158">
        <v>20310</v>
      </c>
      <c r="J87" s="191">
        <f t="shared" si="13"/>
        <v>30468</v>
      </c>
      <c r="K87" s="191">
        <f t="shared" si="14"/>
        <v>10953</v>
      </c>
      <c r="L87" s="191">
        <f t="shared" si="15"/>
        <v>1497</v>
      </c>
      <c r="M87" s="192">
        <f t="shared" si="19"/>
        <v>22608</v>
      </c>
      <c r="N87" s="324">
        <f t="shared" si="12"/>
        <v>42918</v>
      </c>
      <c r="O87" s="458"/>
      <c r="P87" s="360">
        <v>1600</v>
      </c>
      <c r="Q87" s="355">
        <v>575</v>
      </c>
      <c r="R87" s="371">
        <f t="shared" si="16"/>
        <v>2175</v>
      </c>
      <c r="S87" s="377">
        <f t="shared" si="17"/>
        <v>45093</v>
      </c>
      <c r="T87" s="455"/>
      <c r="U87" s="352"/>
      <c r="V87" s="241"/>
      <c r="W87" s="215"/>
    </row>
    <row r="88" spans="1:23" ht="13.5" x14ac:dyDescent="0.25">
      <c r="A88" s="422" t="s">
        <v>77</v>
      </c>
      <c r="B88" s="408" t="s">
        <v>203</v>
      </c>
      <c r="C88" s="177">
        <v>605</v>
      </c>
      <c r="D88" s="181" t="s">
        <v>81</v>
      </c>
      <c r="E88" s="158">
        <v>1306</v>
      </c>
      <c r="F88" s="254">
        <v>267</v>
      </c>
      <c r="G88" s="291">
        <f t="shared" si="18"/>
        <v>1573</v>
      </c>
      <c r="H88" s="174">
        <v>1</v>
      </c>
      <c r="I88" s="158">
        <v>19936</v>
      </c>
      <c r="J88" s="191">
        <f t="shared" si="13"/>
        <v>15234</v>
      </c>
      <c r="K88" s="191">
        <f t="shared" si="14"/>
        <v>5477</v>
      </c>
      <c r="L88" s="191">
        <f t="shared" si="15"/>
        <v>787</v>
      </c>
      <c r="M88" s="192">
        <f t="shared" si="19"/>
        <v>1562</v>
      </c>
      <c r="N88" s="324">
        <f t="shared" si="12"/>
        <v>21498</v>
      </c>
      <c r="O88" s="458"/>
      <c r="P88" s="360">
        <v>800</v>
      </c>
      <c r="Q88" s="355">
        <v>288</v>
      </c>
      <c r="R88" s="371">
        <f t="shared" si="16"/>
        <v>1088</v>
      </c>
      <c r="S88" s="377">
        <f t="shared" si="17"/>
        <v>22586</v>
      </c>
      <c r="T88" s="455"/>
      <c r="U88" s="352"/>
      <c r="V88" s="241"/>
      <c r="W88" s="215"/>
    </row>
    <row r="89" spans="1:23" ht="13.5" x14ac:dyDescent="0.25">
      <c r="A89" s="422" t="s">
        <v>77</v>
      </c>
      <c r="B89" s="408" t="s">
        <v>203</v>
      </c>
      <c r="C89" s="177">
        <v>606</v>
      </c>
      <c r="D89" s="181" t="s">
        <v>82</v>
      </c>
      <c r="E89" s="158">
        <v>1346</v>
      </c>
      <c r="F89" s="254">
        <v>316</v>
      </c>
      <c r="G89" s="291">
        <f t="shared" si="18"/>
        <v>1662</v>
      </c>
      <c r="H89" s="174">
        <v>1</v>
      </c>
      <c r="I89" s="158">
        <v>19971</v>
      </c>
      <c r="J89" s="191">
        <f t="shared" si="13"/>
        <v>15234</v>
      </c>
      <c r="K89" s="191">
        <f t="shared" si="14"/>
        <v>5477</v>
      </c>
      <c r="L89" s="191">
        <f t="shared" si="15"/>
        <v>831</v>
      </c>
      <c r="M89" s="192">
        <f t="shared" si="19"/>
        <v>1571</v>
      </c>
      <c r="N89" s="324">
        <f t="shared" si="12"/>
        <v>21542</v>
      </c>
      <c r="O89" s="458"/>
      <c r="P89" s="360">
        <v>800</v>
      </c>
      <c r="Q89" s="355">
        <v>288</v>
      </c>
      <c r="R89" s="371">
        <f t="shared" si="16"/>
        <v>1088</v>
      </c>
      <c r="S89" s="377">
        <f t="shared" si="17"/>
        <v>22630</v>
      </c>
      <c r="T89" s="455"/>
      <c r="U89" s="352"/>
      <c r="V89" s="241"/>
      <c r="W89" s="215"/>
    </row>
    <row r="90" spans="1:23" ht="13.5" x14ac:dyDescent="0.25">
      <c r="A90" s="422" t="s">
        <v>77</v>
      </c>
      <c r="B90" s="408" t="s">
        <v>203</v>
      </c>
      <c r="C90" s="177">
        <v>607</v>
      </c>
      <c r="D90" s="181" t="s">
        <v>83</v>
      </c>
      <c r="E90" s="158">
        <v>1373</v>
      </c>
      <c r="F90" s="254">
        <v>466</v>
      </c>
      <c r="G90" s="291">
        <f t="shared" si="18"/>
        <v>1839</v>
      </c>
      <c r="H90" s="174">
        <v>1</v>
      </c>
      <c r="I90" s="158">
        <v>20028</v>
      </c>
      <c r="J90" s="191">
        <f t="shared" si="13"/>
        <v>15234</v>
      </c>
      <c r="K90" s="191">
        <f t="shared" si="14"/>
        <v>5477</v>
      </c>
      <c r="L90" s="191">
        <f t="shared" si="15"/>
        <v>920</v>
      </c>
      <c r="M90" s="192">
        <f t="shared" si="19"/>
        <v>1603</v>
      </c>
      <c r="N90" s="324">
        <f t="shared" si="12"/>
        <v>21631</v>
      </c>
      <c r="O90" s="458"/>
      <c r="P90" s="360">
        <v>800</v>
      </c>
      <c r="Q90" s="355">
        <v>288</v>
      </c>
      <c r="R90" s="371">
        <f t="shared" si="16"/>
        <v>1088</v>
      </c>
      <c r="S90" s="377">
        <f t="shared" si="17"/>
        <v>22719</v>
      </c>
      <c r="T90" s="455"/>
      <c r="U90" s="352"/>
      <c r="V90" s="241"/>
      <c r="W90" s="215"/>
    </row>
    <row r="91" spans="1:23" ht="13.5" x14ac:dyDescent="0.25">
      <c r="A91" s="422" t="s">
        <v>77</v>
      </c>
      <c r="B91" s="408" t="s">
        <v>203</v>
      </c>
      <c r="C91" s="177">
        <v>608</v>
      </c>
      <c r="D91" s="181" t="s">
        <v>84</v>
      </c>
      <c r="E91" s="158">
        <v>3140</v>
      </c>
      <c r="F91" s="254">
        <v>1022</v>
      </c>
      <c r="G91" s="291">
        <f t="shared" si="18"/>
        <v>4162</v>
      </c>
      <c r="H91" s="174">
        <v>2</v>
      </c>
      <c r="I91" s="158">
        <v>40064</v>
      </c>
      <c r="J91" s="191">
        <f t="shared" si="13"/>
        <v>30468</v>
      </c>
      <c r="K91" s="191">
        <f t="shared" si="14"/>
        <v>10953</v>
      </c>
      <c r="L91" s="191">
        <f t="shared" si="15"/>
        <v>2081</v>
      </c>
      <c r="M91" s="192">
        <f t="shared" si="19"/>
        <v>3438</v>
      </c>
      <c r="N91" s="324">
        <f t="shared" si="12"/>
        <v>43502</v>
      </c>
      <c r="O91" s="458"/>
      <c r="P91" s="360">
        <v>1600</v>
      </c>
      <c r="Q91" s="355">
        <v>575</v>
      </c>
      <c r="R91" s="371">
        <f t="shared" si="16"/>
        <v>2175</v>
      </c>
      <c r="S91" s="377">
        <f t="shared" si="17"/>
        <v>45677</v>
      </c>
      <c r="T91" s="455"/>
      <c r="U91" s="352"/>
      <c r="V91" s="241"/>
      <c r="W91" s="215"/>
    </row>
    <row r="92" spans="1:23" ht="13.5" x14ac:dyDescent="0.25">
      <c r="A92" s="422" t="s">
        <v>77</v>
      </c>
      <c r="B92" s="408" t="s">
        <v>203</v>
      </c>
      <c r="C92" s="177">
        <v>609</v>
      </c>
      <c r="D92" s="181" t="s">
        <v>85</v>
      </c>
      <c r="E92" s="158">
        <v>1269</v>
      </c>
      <c r="F92" s="254">
        <v>304</v>
      </c>
      <c r="G92" s="291">
        <f t="shared" si="18"/>
        <v>1573</v>
      </c>
      <c r="H92" s="174">
        <v>1</v>
      </c>
      <c r="I92" s="158">
        <v>19878</v>
      </c>
      <c r="J92" s="191">
        <f t="shared" si="13"/>
        <v>15234</v>
      </c>
      <c r="K92" s="191">
        <f t="shared" si="14"/>
        <v>5477</v>
      </c>
      <c r="L92" s="191">
        <f t="shared" si="15"/>
        <v>787</v>
      </c>
      <c r="M92" s="192">
        <f t="shared" si="19"/>
        <v>1620</v>
      </c>
      <c r="N92" s="324">
        <f t="shared" si="12"/>
        <v>21498</v>
      </c>
      <c r="O92" s="458"/>
      <c r="P92" s="360">
        <v>800</v>
      </c>
      <c r="Q92" s="355">
        <v>288</v>
      </c>
      <c r="R92" s="371">
        <f t="shared" si="16"/>
        <v>1088</v>
      </c>
      <c r="S92" s="377">
        <f t="shared" si="17"/>
        <v>22586</v>
      </c>
      <c r="T92" s="455"/>
      <c r="U92" s="352"/>
      <c r="V92" s="241"/>
      <c r="W92" s="215"/>
    </row>
    <row r="93" spans="1:23" ht="13.5" x14ac:dyDescent="0.25">
      <c r="A93" s="422" t="s">
        <v>77</v>
      </c>
      <c r="B93" s="408" t="s">
        <v>203</v>
      </c>
      <c r="C93" s="177">
        <v>610</v>
      </c>
      <c r="D93" s="181" t="s">
        <v>86</v>
      </c>
      <c r="E93" s="158">
        <v>1061</v>
      </c>
      <c r="F93" s="254">
        <v>253</v>
      </c>
      <c r="G93" s="291">
        <f t="shared" si="18"/>
        <v>1314</v>
      </c>
      <c r="H93" s="174">
        <v>1</v>
      </c>
      <c r="I93" s="158">
        <v>19783</v>
      </c>
      <c r="J93" s="191">
        <f t="shared" si="13"/>
        <v>15234</v>
      </c>
      <c r="K93" s="191">
        <f t="shared" si="14"/>
        <v>5477</v>
      </c>
      <c r="L93" s="191">
        <f t="shared" si="15"/>
        <v>657</v>
      </c>
      <c r="M93" s="192">
        <f t="shared" si="19"/>
        <v>1585</v>
      </c>
      <c r="N93" s="324">
        <f t="shared" si="12"/>
        <v>21368</v>
      </c>
      <c r="O93" s="458"/>
      <c r="P93" s="360">
        <v>800</v>
      </c>
      <c r="Q93" s="355">
        <v>288</v>
      </c>
      <c r="R93" s="371">
        <f t="shared" si="16"/>
        <v>1088</v>
      </c>
      <c r="S93" s="377">
        <f t="shared" si="17"/>
        <v>22456</v>
      </c>
      <c r="T93" s="455"/>
      <c r="U93" s="352"/>
      <c r="V93" s="241"/>
      <c r="W93" s="215"/>
    </row>
    <row r="94" spans="1:23" ht="13.5" x14ac:dyDescent="0.25">
      <c r="A94" s="422" t="s">
        <v>77</v>
      </c>
      <c r="B94" s="408" t="s">
        <v>203</v>
      </c>
      <c r="C94" s="177">
        <v>611</v>
      </c>
      <c r="D94" s="181" t="s">
        <v>87</v>
      </c>
      <c r="E94" s="158">
        <v>1796</v>
      </c>
      <c r="F94" s="254">
        <v>599</v>
      </c>
      <c r="G94" s="291">
        <f t="shared" si="18"/>
        <v>2395</v>
      </c>
      <c r="H94" s="174">
        <v>1</v>
      </c>
      <c r="I94" s="158">
        <v>20217</v>
      </c>
      <c r="J94" s="191">
        <f t="shared" si="13"/>
        <v>15234</v>
      </c>
      <c r="K94" s="191">
        <f t="shared" si="14"/>
        <v>5477</v>
      </c>
      <c r="L94" s="191">
        <f t="shared" si="15"/>
        <v>1198</v>
      </c>
      <c r="M94" s="192">
        <f t="shared" si="19"/>
        <v>1692</v>
      </c>
      <c r="N94" s="324">
        <f t="shared" si="12"/>
        <v>21909</v>
      </c>
      <c r="O94" s="458"/>
      <c r="P94" s="360">
        <v>800</v>
      </c>
      <c r="Q94" s="355">
        <v>288</v>
      </c>
      <c r="R94" s="371">
        <f t="shared" si="16"/>
        <v>1088</v>
      </c>
      <c r="S94" s="377">
        <f t="shared" si="17"/>
        <v>22997</v>
      </c>
      <c r="T94" s="455"/>
      <c r="U94" s="352"/>
      <c r="V94" s="241"/>
      <c r="W94" s="215"/>
    </row>
    <row r="95" spans="1:23" ht="13.5" x14ac:dyDescent="0.25">
      <c r="A95" s="422" t="s">
        <v>77</v>
      </c>
      <c r="B95" s="408" t="s">
        <v>203</v>
      </c>
      <c r="C95" s="177">
        <v>612</v>
      </c>
      <c r="D95" s="181" t="s">
        <v>88</v>
      </c>
      <c r="E95" s="158">
        <v>3026</v>
      </c>
      <c r="F95" s="254">
        <v>505</v>
      </c>
      <c r="G95" s="291">
        <f t="shared" si="18"/>
        <v>3531</v>
      </c>
      <c r="H95" s="174">
        <v>2</v>
      </c>
      <c r="I95" s="158">
        <v>20319</v>
      </c>
      <c r="J95" s="191">
        <f t="shared" si="13"/>
        <v>30468</v>
      </c>
      <c r="K95" s="191">
        <f t="shared" si="14"/>
        <v>10953</v>
      </c>
      <c r="L95" s="191">
        <f t="shared" si="15"/>
        <v>1766</v>
      </c>
      <c r="M95" s="192">
        <f t="shared" si="19"/>
        <v>22868</v>
      </c>
      <c r="N95" s="324">
        <f t="shared" si="12"/>
        <v>43187</v>
      </c>
      <c r="O95" s="458"/>
      <c r="P95" s="360">
        <v>800</v>
      </c>
      <c r="Q95" s="355">
        <v>288</v>
      </c>
      <c r="R95" s="371">
        <f t="shared" si="16"/>
        <v>1088</v>
      </c>
      <c r="S95" s="377">
        <f t="shared" si="17"/>
        <v>44275</v>
      </c>
      <c r="T95" s="455"/>
      <c r="U95" s="352"/>
      <c r="V95" s="241"/>
      <c r="W95" s="215"/>
    </row>
    <row r="96" spans="1:23" ht="13.5" x14ac:dyDescent="0.25">
      <c r="A96" s="422" t="s">
        <v>77</v>
      </c>
      <c r="B96" s="408" t="s">
        <v>203</v>
      </c>
      <c r="C96" s="177">
        <v>613</v>
      </c>
      <c r="D96" s="181" t="s">
        <v>89</v>
      </c>
      <c r="E96" s="158">
        <v>2249</v>
      </c>
      <c r="F96" s="254">
        <v>509</v>
      </c>
      <c r="G96" s="291">
        <f t="shared" si="18"/>
        <v>2758</v>
      </c>
      <c r="H96" s="174">
        <v>2</v>
      </c>
      <c r="I96" s="158">
        <v>20397</v>
      </c>
      <c r="J96" s="191">
        <f t="shared" si="13"/>
        <v>30468</v>
      </c>
      <c r="K96" s="191">
        <f t="shared" si="14"/>
        <v>10953</v>
      </c>
      <c r="L96" s="191">
        <f t="shared" si="15"/>
        <v>1379</v>
      </c>
      <c r="M96" s="192">
        <f t="shared" si="19"/>
        <v>22403</v>
      </c>
      <c r="N96" s="324">
        <f t="shared" si="12"/>
        <v>42800</v>
      </c>
      <c r="O96" s="458"/>
      <c r="P96" s="360">
        <v>800</v>
      </c>
      <c r="Q96" s="355">
        <v>216</v>
      </c>
      <c r="R96" s="371">
        <f t="shared" si="16"/>
        <v>1016</v>
      </c>
      <c r="S96" s="377">
        <f t="shared" si="17"/>
        <v>43816</v>
      </c>
      <c r="T96" s="455"/>
      <c r="U96" s="352"/>
      <c r="V96" s="241"/>
      <c r="W96" s="215"/>
    </row>
    <row r="97" spans="1:23" ht="13.5" x14ac:dyDescent="0.25">
      <c r="A97" s="422" t="s">
        <v>77</v>
      </c>
      <c r="B97" s="408" t="s">
        <v>203</v>
      </c>
      <c r="C97" s="177">
        <v>614</v>
      </c>
      <c r="D97" s="181" t="s">
        <v>90</v>
      </c>
      <c r="E97" s="158">
        <v>4869</v>
      </c>
      <c r="F97" s="254">
        <v>1870</v>
      </c>
      <c r="G97" s="291">
        <f t="shared" si="18"/>
        <v>6739</v>
      </c>
      <c r="H97" s="174">
        <v>3</v>
      </c>
      <c r="I97" s="158">
        <v>62176</v>
      </c>
      <c r="J97" s="191">
        <f t="shared" si="13"/>
        <v>45702</v>
      </c>
      <c r="K97" s="191">
        <f t="shared" si="14"/>
        <v>16430</v>
      </c>
      <c r="L97" s="191">
        <f t="shared" si="15"/>
        <v>3370</v>
      </c>
      <c r="M97" s="192">
        <f t="shared" si="19"/>
        <v>3326</v>
      </c>
      <c r="N97" s="324">
        <f t="shared" si="12"/>
        <v>65502</v>
      </c>
      <c r="O97" s="458"/>
      <c r="P97" s="360">
        <v>1600</v>
      </c>
      <c r="Q97" s="355">
        <v>575</v>
      </c>
      <c r="R97" s="371">
        <f t="shared" si="16"/>
        <v>2175</v>
      </c>
      <c r="S97" s="377">
        <f t="shared" si="17"/>
        <v>67677</v>
      </c>
      <c r="T97" s="455"/>
      <c r="U97" s="352"/>
      <c r="V97" s="241"/>
      <c r="W97" s="215"/>
    </row>
    <row r="98" spans="1:23" ht="14.25" thickBot="1" x14ac:dyDescent="0.3">
      <c r="A98" s="425" t="s">
        <v>77</v>
      </c>
      <c r="B98" s="411" t="s">
        <v>203</v>
      </c>
      <c r="C98" s="263">
        <v>615</v>
      </c>
      <c r="D98" s="264" t="s">
        <v>91</v>
      </c>
      <c r="E98" s="255">
        <v>1402</v>
      </c>
      <c r="F98" s="256">
        <v>519</v>
      </c>
      <c r="G98" s="292">
        <f t="shared" si="18"/>
        <v>1921</v>
      </c>
      <c r="H98" s="265">
        <v>1</v>
      </c>
      <c r="I98" s="255">
        <v>19928</v>
      </c>
      <c r="J98" s="266">
        <f t="shared" si="13"/>
        <v>15234</v>
      </c>
      <c r="K98" s="266">
        <f t="shared" si="14"/>
        <v>5477</v>
      </c>
      <c r="L98" s="266">
        <f t="shared" si="15"/>
        <v>961</v>
      </c>
      <c r="M98" s="235">
        <f t="shared" si="19"/>
        <v>1744</v>
      </c>
      <c r="N98" s="325">
        <f t="shared" si="12"/>
        <v>21672</v>
      </c>
      <c r="O98" s="458"/>
      <c r="P98" s="384">
        <v>800</v>
      </c>
      <c r="Q98" s="385">
        <v>288</v>
      </c>
      <c r="R98" s="386">
        <f t="shared" si="16"/>
        <v>1088</v>
      </c>
      <c r="S98" s="387">
        <f t="shared" si="17"/>
        <v>22760</v>
      </c>
      <c r="T98" s="455"/>
      <c r="U98" s="352"/>
      <c r="V98" s="241"/>
      <c r="W98" s="215"/>
    </row>
    <row r="99" spans="1:23" ht="13.5" x14ac:dyDescent="0.25">
      <c r="A99" s="421" t="s">
        <v>109</v>
      </c>
      <c r="B99" s="407" t="s">
        <v>203</v>
      </c>
      <c r="C99" s="272">
        <v>801</v>
      </c>
      <c r="D99" s="273" t="s">
        <v>110</v>
      </c>
      <c r="E99" s="252">
        <v>12617</v>
      </c>
      <c r="F99" s="253">
        <v>4111</v>
      </c>
      <c r="G99" s="293">
        <f t="shared" si="18"/>
        <v>16728</v>
      </c>
      <c r="H99" s="289">
        <v>5</v>
      </c>
      <c r="I99" s="252">
        <v>109647</v>
      </c>
      <c r="J99" s="275">
        <f t="shared" si="13"/>
        <v>76170</v>
      </c>
      <c r="K99" s="275">
        <f t="shared" si="14"/>
        <v>27383</v>
      </c>
      <c r="L99" s="275">
        <f t="shared" si="15"/>
        <v>8364</v>
      </c>
      <c r="M99" s="276">
        <f t="shared" si="19"/>
        <v>2270</v>
      </c>
      <c r="N99" s="326">
        <f t="shared" si="12"/>
        <v>111917</v>
      </c>
      <c r="O99" s="457">
        <f>SUBTOTAL(9,N99:N120)</f>
        <v>956013</v>
      </c>
      <c r="P99" s="359">
        <v>0</v>
      </c>
      <c r="Q99" s="356">
        <v>0</v>
      </c>
      <c r="R99" s="370">
        <f t="shared" si="16"/>
        <v>0</v>
      </c>
      <c r="S99" s="376">
        <f t="shared" si="17"/>
        <v>111917</v>
      </c>
      <c r="T99" s="454">
        <f>SUBTOTAL(9,S99:S120)</f>
        <v>987204</v>
      </c>
      <c r="U99" s="352"/>
      <c r="V99" s="241"/>
      <c r="W99" s="215"/>
    </row>
    <row r="100" spans="1:23" ht="13.5" x14ac:dyDescent="0.25">
      <c r="A100" s="422" t="s">
        <v>109</v>
      </c>
      <c r="B100" s="408" t="s">
        <v>203</v>
      </c>
      <c r="C100" s="177">
        <v>803</v>
      </c>
      <c r="D100" s="181" t="s">
        <v>111</v>
      </c>
      <c r="E100" s="158">
        <v>2830</v>
      </c>
      <c r="F100" s="254">
        <v>890</v>
      </c>
      <c r="G100" s="291">
        <f t="shared" si="18"/>
        <v>3720</v>
      </c>
      <c r="H100" s="182">
        <v>2</v>
      </c>
      <c r="I100" s="158">
        <v>40672</v>
      </c>
      <c r="J100" s="191">
        <f t="shared" si="13"/>
        <v>30468</v>
      </c>
      <c r="K100" s="191">
        <f t="shared" si="14"/>
        <v>10953</v>
      </c>
      <c r="L100" s="191">
        <f t="shared" si="15"/>
        <v>1860</v>
      </c>
      <c r="M100" s="192">
        <f t="shared" si="19"/>
        <v>2609</v>
      </c>
      <c r="N100" s="324">
        <f t="shared" si="12"/>
        <v>43281</v>
      </c>
      <c r="O100" s="458"/>
      <c r="P100" s="360">
        <v>800</v>
      </c>
      <c r="Q100" s="355">
        <v>260</v>
      </c>
      <c r="R100" s="371">
        <f t="shared" si="16"/>
        <v>1060</v>
      </c>
      <c r="S100" s="377">
        <f t="shared" si="17"/>
        <v>44341</v>
      </c>
      <c r="T100" s="455"/>
      <c r="U100" s="352"/>
      <c r="V100" s="241"/>
      <c r="W100" s="215"/>
    </row>
    <row r="101" spans="1:23" ht="13.5" x14ac:dyDescent="0.25">
      <c r="A101" s="422" t="s">
        <v>109</v>
      </c>
      <c r="B101" s="408" t="s">
        <v>203</v>
      </c>
      <c r="C101" s="177">
        <v>804</v>
      </c>
      <c r="D101" s="181" t="s">
        <v>112</v>
      </c>
      <c r="E101" s="158">
        <v>3484</v>
      </c>
      <c r="F101" s="254">
        <v>1268</v>
      </c>
      <c r="G101" s="291">
        <f t="shared" si="18"/>
        <v>4752</v>
      </c>
      <c r="H101" s="182">
        <v>2</v>
      </c>
      <c r="I101" s="158">
        <v>40918</v>
      </c>
      <c r="J101" s="191">
        <f t="shared" si="13"/>
        <v>30468</v>
      </c>
      <c r="K101" s="191">
        <f t="shared" si="14"/>
        <v>10953</v>
      </c>
      <c r="L101" s="191">
        <f t="shared" si="15"/>
        <v>2376</v>
      </c>
      <c r="M101" s="192">
        <f t="shared" si="19"/>
        <v>2879</v>
      </c>
      <c r="N101" s="324">
        <f t="shared" si="12"/>
        <v>43797</v>
      </c>
      <c r="O101" s="458"/>
      <c r="P101" s="360">
        <v>854</v>
      </c>
      <c r="Q101" s="355">
        <v>307</v>
      </c>
      <c r="R101" s="371">
        <f t="shared" si="16"/>
        <v>1161</v>
      </c>
      <c r="S101" s="377">
        <f t="shared" si="17"/>
        <v>44958</v>
      </c>
      <c r="T101" s="455"/>
      <c r="U101" s="352"/>
      <c r="V101" s="241"/>
      <c r="W101" s="215"/>
    </row>
    <row r="102" spans="1:23" ht="13.5" x14ac:dyDescent="0.25">
      <c r="A102" s="422" t="s">
        <v>109</v>
      </c>
      <c r="B102" s="408" t="s">
        <v>203</v>
      </c>
      <c r="C102" s="177">
        <v>806</v>
      </c>
      <c r="D102" s="181" t="s">
        <v>113</v>
      </c>
      <c r="E102" s="158">
        <v>3176</v>
      </c>
      <c r="F102" s="254">
        <v>815</v>
      </c>
      <c r="G102" s="291">
        <f t="shared" si="18"/>
        <v>3991</v>
      </c>
      <c r="H102" s="182">
        <v>2</v>
      </c>
      <c r="I102" s="158">
        <v>40810</v>
      </c>
      <c r="J102" s="191">
        <f t="shared" si="13"/>
        <v>30468</v>
      </c>
      <c r="K102" s="191">
        <f t="shared" si="14"/>
        <v>10953</v>
      </c>
      <c r="L102" s="191">
        <f t="shared" si="15"/>
        <v>1996</v>
      </c>
      <c r="M102" s="192">
        <f t="shared" si="19"/>
        <v>2607</v>
      </c>
      <c r="N102" s="324">
        <f t="shared" si="12"/>
        <v>43417</v>
      </c>
      <c r="O102" s="458"/>
      <c r="P102" s="360">
        <v>1600</v>
      </c>
      <c r="Q102" s="355">
        <v>275</v>
      </c>
      <c r="R102" s="371">
        <f t="shared" si="16"/>
        <v>1875</v>
      </c>
      <c r="S102" s="377">
        <f t="shared" si="17"/>
        <v>45292</v>
      </c>
      <c r="T102" s="455"/>
      <c r="U102" s="352"/>
      <c r="V102" s="241"/>
      <c r="W102" s="215"/>
    </row>
    <row r="103" spans="1:23" ht="13.5" x14ac:dyDescent="0.25">
      <c r="A103" s="422" t="s">
        <v>109</v>
      </c>
      <c r="B103" s="408" t="s">
        <v>203</v>
      </c>
      <c r="C103" s="177">
        <v>807</v>
      </c>
      <c r="D103" s="181" t="s">
        <v>114</v>
      </c>
      <c r="E103" s="158">
        <v>2184</v>
      </c>
      <c r="F103" s="254">
        <v>632</v>
      </c>
      <c r="G103" s="291">
        <f t="shared" si="18"/>
        <v>2816</v>
      </c>
      <c r="H103" s="182">
        <v>2</v>
      </c>
      <c r="I103" s="158">
        <v>20748</v>
      </c>
      <c r="J103" s="191">
        <f t="shared" si="13"/>
        <v>30468</v>
      </c>
      <c r="K103" s="191">
        <f t="shared" si="14"/>
        <v>10953</v>
      </c>
      <c r="L103" s="191">
        <f t="shared" si="15"/>
        <v>1408</v>
      </c>
      <c r="M103" s="192">
        <f t="shared" si="19"/>
        <v>22081</v>
      </c>
      <c r="N103" s="324">
        <f t="shared" si="12"/>
        <v>42829</v>
      </c>
      <c r="O103" s="458"/>
      <c r="P103" s="360">
        <v>0</v>
      </c>
      <c r="Q103" s="355">
        <v>0</v>
      </c>
      <c r="R103" s="371">
        <f t="shared" si="16"/>
        <v>0</v>
      </c>
      <c r="S103" s="377">
        <f t="shared" si="17"/>
        <v>42829</v>
      </c>
      <c r="T103" s="455"/>
      <c r="U103" s="352"/>
      <c r="V103" s="241"/>
      <c r="W103" s="215"/>
    </row>
    <row r="104" spans="1:23" ht="13.5" x14ac:dyDescent="0.25">
      <c r="A104" s="422" t="s">
        <v>109</v>
      </c>
      <c r="B104" s="408" t="s">
        <v>203</v>
      </c>
      <c r="C104" s="177">
        <v>808</v>
      </c>
      <c r="D104" s="181" t="s">
        <v>115</v>
      </c>
      <c r="E104" s="158">
        <v>2166</v>
      </c>
      <c r="F104" s="254">
        <v>903</v>
      </c>
      <c r="G104" s="291">
        <f t="shared" si="18"/>
        <v>3069</v>
      </c>
      <c r="H104" s="182">
        <v>2</v>
      </c>
      <c r="I104" s="158">
        <v>40409</v>
      </c>
      <c r="J104" s="191">
        <f t="shared" si="13"/>
        <v>30468</v>
      </c>
      <c r="K104" s="191">
        <f t="shared" si="14"/>
        <v>10953</v>
      </c>
      <c r="L104" s="191">
        <f t="shared" si="15"/>
        <v>1535</v>
      </c>
      <c r="M104" s="192">
        <f t="shared" si="19"/>
        <v>2547</v>
      </c>
      <c r="N104" s="324">
        <f t="shared" si="12"/>
        <v>42956</v>
      </c>
      <c r="O104" s="458"/>
      <c r="P104" s="360">
        <v>800</v>
      </c>
      <c r="Q104" s="355">
        <v>288</v>
      </c>
      <c r="R104" s="371">
        <f t="shared" si="16"/>
        <v>1088</v>
      </c>
      <c r="S104" s="377">
        <f t="shared" si="17"/>
        <v>44044</v>
      </c>
      <c r="T104" s="455"/>
      <c r="U104" s="352"/>
      <c r="V104" s="241"/>
      <c r="W104" s="215"/>
    </row>
    <row r="105" spans="1:23" ht="13.5" x14ac:dyDescent="0.25">
      <c r="A105" s="422" t="s">
        <v>109</v>
      </c>
      <c r="B105" s="408" t="s">
        <v>203</v>
      </c>
      <c r="C105" s="177">
        <v>811</v>
      </c>
      <c r="D105" s="181" t="s">
        <v>116</v>
      </c>
      <c r="E105" s="158">
        <v>5825</v>
      </c>
      <c r="F105" s="254">
        <v>1852</v>
      </c>
      <c r="G105" s="291">
        <f t="shared" si="18"/>
        <v>7677</v>
      </c>
      <c r="H105" s="174">
        <v>4</v>
      </c>
      <c r="I105" s="158">
        <v>64909</v>
      </c>
      <c r="J105" s="191">
        <f t="shared" si="13"/>
        <v>60936</v>
      </c>
      <c r="K105" s="191">
        <f t="shared" si="14"/>
        <v>21906</v>
      </c>
      <c r="L105" s="191">
        <f t="shared" si="15"/>
        <v>3839</v>
      </c>
      <c r="M105" s="192">
        <f t="shared" si="19"/>
        <v>21772</v>
      </c>
      <c r="N105" s="324">
        <f t="shared" si="12"/>
        <v>86681</v>
      </c>
      <c r="O105" s="458"/>
      <c r="P105" s="360">
        <v>3200</v>
      </c>
      <c r="Q105" s="355">
        <v>1106</v>
      </c>
      <c r="R105" s="371">
        <f t="shared" si="16"/>
        <v>4306</v>
      </c>
      <c r="S105" s="377">
        <f t="shared" si="17"/>
        <v>90987</v>
      </c>
      <c r="T105" s="455"/>
      <c r="U105" s="352"/>
      <c r="V105" s="241"/>
      <c r="W105" s="215"/>
    </row>
    <row r="106" spans="1:23" ht="13.5" x14ac:dyDescent="0.25">
      <c r="A106" s="422" t="s">
        <v>109</v>
      </c>
      <c r="B106" s="408" t="s">
        <v>203</v>
      </c>
      <c r="C106" s="177">
        <v>812</v>
      </c>
      <c r="D106" s="181" t="s">
        <v>117</v>
      </c>
      <c r="E106" s="158">
        <v>2735</v>
      </c>
      <c r="F106" s="254">
        <v>1113</v>
      </c>
      <c r="G106" s="291">
        <f t="shared" si="18"/>
        <v>3848</v>
      </c>
      <c r="H106" s="174">
        <v>2</v>
      </c>
      <c r="I106" s="158">
        <v>40573</v>
      </c>
      <c r="J106" s="191">
        <f t="shared" si="13"/>
        <v>30468</v>
      </c>
      <c r="K106" s="191">
        <f t="shared" si="14"/>
        <v>10953</v>
      </c>
      <c r="L106" s="191">
        <f t="shared" si="15"/>
        <v>1924</v>
      </c>
      <c r="M106" s="192">
        <f t="shared" si="19"/>
        <v>2772</v>
      </c>
      <c r="N106" s="324">
        <f t="shared" si="12"/>
        <v>43345</v>
      </c>
      <c r="O106" s="458"/>
      <c r="P106" s="360">
        <v>1600</v>
      </c>
      <c r="Q106" s="355">
        <v>575</v>
      </c>
      <c r="R106" s="371">
        <f t="shared" si="16"/>
        <v>2175</v>
      </c>
      <c r="S106" s="377">
        <f t="shared" si="17"/>
        <v>45520</v>
      </c>
      <c r="T106" s="455"/>
      <c r="U106" s="352"/>
      <c r="V106" s="241"/>
      <c r="W106" s="215"/>
    </row>
    <row r="107" spans="1:23" ht="13.5" x14ac:dyDescent="0.25">
      <c r="A107" s="422" t="s">
        <v>109</v>
      </c>
      <c r="B107" s="408" t="s">
        <v>203</v>
      </c>
      <c r="C107" s="177">
        <v>813</v>
      </c>
      <c r="D107" s="181" t="s">
        <v>118</v>
      </c>
      <c r="E107" s="158">
        <v>3275</v>
      </c>
      <c r="F107" s="254">
        <v>869</v>
      </c>
      <c r="G107" s="291">
        <f t="shared" si="18"/>
        <v>4144</v>
      </c>
      <c r="H107" s="174">
        <v>2</v>
      </c>
      <c r="I107" s="158">
        <v>40811</v>
      </c>
      <c r="J107" s="191">
        <f t="shared" si="13"/>
        <v>30468</v>
      </c>
      <c r="K107" s="191">
        <f t="shared" si="14"/>
        <v>10953</v>
      </c>
      <c r="L107" s="191">
        <f t="shared" si="15"/>
        <v>2072</v>
      </c>
      <c r="M107" s="192">
        <f t="shared" si="19"/>
        <v>2682</v>
      </c>
      <c r="N107" s="324">
        <f t="shared" si="12"/>
        <v>43493</v>
      </c>
      <c r="O107" s="458"/>
      <c r="P107" s="360">
        <v>800</v>
      </c>
      <c r="Q107" s="355">
        <v>248</v>
      </c>
      <c r="R107" s="371">
        <f t="shared" si="16"/>
        <v>1048</v>
      </c>
      <c r="S107" s="377">
        <f t="shared" si="17"/>
        <v>44541</v>
      </c>
      <c r="T107" s="455"/>
      <c r="U107" s="352"/>
      <c r="V107" s="241"/>
      <c r="W107" s="215"/>
    </row>
    <row r="108" spans="1:23" ht="13.5" x14ac:dyDescent="0.25">
      <c r="A108" s="422" t="s">
        <v>109</v>
      </c>
      <c r="B108" s="408" t="s">
        <v>203</v>
      </c>
      <c r="C108" s="177">
        <v>814</v>
      </c>
      <c r="D108" s="181" t="s">
        <v>119</v>
      </c>
      <c r="E108" s="158">
        <v>1237</v>
      </c>
      <c r="F108" s="254">
        <v>547</v>
      </c>
      <c r="G108" s="291">
        <f t="shared" si="18"/>
        <v>1784</v>
      </c>
      <c r="H108" s="174">
        <v>1</v>
      </c>
      <c r="I108" s="158">
        <v>25312</v>
      </c>
      <c r="J108" s="191">
        <f t="shared" si="13"/>
        <v>15234</v>
      </c>
      <c r="K108" s="191">
        <f t="shared" si="14"/>
        <v>5477</v>
      </c>
      <c r="L108" s="191">
        <f t="shared" si="15"/>
        <v>892</v>
      </c>
      <c r="M108" s="192">
        <f t="shared" si="19"/>
        <v>-3709</v>
      </c>
      <c r="N108" s="324">
        <f t="shared" si="12"/>
        <v>21603</v>
      </c>
      <c r="O108" s="458"/>
      <c r="P108" s="360">
        <v>800</v>
      </c>
      <c r="Q108" s="355">
        <v>288</v>
      </c>
      <c r="R108" s="371">
        <f t="shared" si="16"/>
        <v>1088</v>
      </c>
      <c r="S108" s="377">
        <f t="shared" si="17"/>
        <v>22691</v>
      </c>
      <c r="T108" s="455"/>
      <c r="U108" s="352"/>
      <c r="V108" s="241"/>
      <c r="W108" s="215"/>
    </row>
    <row r="109" spans="1:23" ht="13.5" x14ac:dyDescent="0.25">
      <c r="A109" s="422" t="s">
        <v>109</v>
      </c>
      <c r="B109" s="408" t="s">
        <v>203</v>
      </c>
      <c r="C109" s="177">
        <v>816</v>
      </c>
      <c r="D109" s="181" t="s">
        <v>120</v>
      </c>
      <c r="E109" s="158">
        <v>1193</v>
      </c>
      <c r="F109" s="254">
        <v>439</v>
      </c>
      <c r="G109" s="291">
        <f t="shared" si="18"/>
        <v>1632</v>
      </c>
      <c r="H109" s="174">
        <v>1</v>
      </c>
      <c r="I109" s="158">
        <v>25131</v>
      </c>
      <c r="J109" s="191">
        <f t="shared" si="13"/>
        <v>15234</v>
      </c>
      <c r="K109" s="191">
        <f t="shared" si="14"/>
        <v>5477</v>
      </c>
      <c r="L109" s="191">
        <f t="shared" si="15"/>
        <v>816</v>
      </c>
      <c r="M109" s="192">
        <f t="shared" si="19"/>
        <v>-3604</v>
      </c>
      <c r="N109" s="324">
        <f t="shared" si="12"/>
        <v>21527</v>
      </c>
      <c r="O109" s="458"/>
      <c r="P109" s="360">
        <v>560</v>
      </c>
      <c r="Q109" s="355">
        <v>182</v>
      </c>
      <c r="R109" s="371">
        <f t="shared" si="16"/>
        <v>742</v>
      </c>
      <c r="S109" s="377">
        <f t="shared" si="17"/>
        <v>22269</v>
      </c>
      <c r="T109" s="455"/>
      <c r="U109" s="352"/>
      <c r="V109" s="241"/>
      <c r="W109" s="215"/>
    </row>
    <row r="110" spans="1:23" ht="13.5" x14ac:dyDescent="0.25">
      <c r="A110" s="422" t="s">
        <v>109</v>
      </c>
      <c r="B110" s="408" t="s">
        <v>203</v>
      </c>
      <c r="C110" s="177">
        <v>819</v>
      </c>
      <c r="D110" s="181" t="s">
        <v>121</v>
      </c>
      <c r="E110" s="158">
        <v>1617</v>
      </c>
      <c r="F110" s="254">
        <v>536</v>
      </c>
      <c r="G110" s="291">
        <f t="shared" si="18"/>
        <v>2153</v>
      </c>
      <c r="H110" s="174">
        <v>1</v>
      </c>
      <c r="I110" s="158">
        <v>20364</v>
      </c>
      <c r="J110" s="191">
        <f t="shared" si="13"/>
        <v>15234</v>
      </c>
      <c r="K110" s="191">
        <f t="shared" si="14"/>
        <v>5477</v>
      </c>
      <c r="L110" s="191">
        <f t="shared" si="15"/>
        <v>1077</v>
      </c>
      <c r="M110" s="192">
        <f t="shared" si="19"/>
        <v>1424</v>
      </c>
      <c r="N110" s="324">
        <f t="shared" si="12"/>
        <v>21788</v>
      </c>
      <c r="O110" s="458"/>
      <c r="P110" s="360">
        <v>720</v>
      </c>
      <c r="Q110" s="355">
        <v>259</v>
      </c>
      <c r="R110" s="371">
        <f t="shared" si="16"/>
        <v>979</v>
      </c>
      <c r="S110" s="377">
        <f t="shared" si="17"/>
        <v>22767</v>
      </c>
      <c r="T110" s="455"/>
      <c r="U110" s="352"/>
      <c r="V110" s="241"/>
      <c r="W110" s="215"/>
    </row>
    <row r="111" spans="1:23" ht="13.5" x14ac:dyDescent="0.25">
      <c r="A111" s="422" t="s">
        <v>109</v>
      </c>
      <c r="B111" s="408" t="s">
        <v>203</v>
      </c>
      <c r="C111" s="177">
        <v>820</v>
      </c>
      <c r="D111" s="181" t="s">
        <v>122</v>
      </c>
      <c r="E111" s="158">
        <v>1465</v>
      </c>
      <c r="F111" s="254">
        <v>538</v>
      </c>
      <c r="G111" s="291">
        <f t="shared" si="18"/>
        <v>2003</v>
      </c>
      <c r="H111" s="174">
        <v>1</v>
      </c>
      <c r="I111" s="158">
        <v>20342</v>
      </c>
      <c r="J111" s="191">
        <f t="shared" si="13"/>
        <v>15234</v>
      </c>
      <c r="K111" s="191">
        <f t="shared" si="14"/>
        <v>5477</v>
      </c>
      <c r="L111" s="191">
        <f t="shared" si="15"/>
        <v>1002</v>
      </c>
      <c r="M111" s="192">
        <f t="shared" si="19"/>
        <v>1371</v>
      </c>
      <c r="N111" s="324">
        <f t="shared" si="12"/>
        <v>21713</v>
      </c>
      <c r="O111" s="458"/>
      <c r="P111" s="360">
        <v>800</v>
      </c>
      <c r="Q111" s="355">
        <v>288</v>
      </c>
      <c r="R111" s="371">
        <f t="shared" si="16"/>
        <v>1088</v>
      </c>
      <c r="S111" s="377">
        <f t="shared" si="17"/>
        <v>22801</v>
      </c>
      <c r="T111" s="455"/>
      <c r="U111" s="352"/>
      <c r="V111" s="241"/>
      <c r="W111" s="215"/>
    </row>
    <row r="112" spans="1:23" ht="13.5" x14ac:dyDescent="0.25">
      <c r="A112" s="422" t="s">
        <v>109</v>
      </c>
      <c r="B112" s="408" t="s">
        <v>203</v>
      </c>
      <c r="C112" s="177">
        <v>821</v>
      </c>
      <c r="D112" s="181" t="s">
        <v>123</v>
      </c>
      <c r="E112" s="158">
        <v>3259</v>
      </c>
      <c r="F112" s="254">
        <v>759</v>
      </c>
      <c r="G112" s="291">
        <f t="shared" si="18"/>
        <v>4018</v>
      </c>
      <c r="H112" s="174">
        <v>2</v>
      </c>
      <c r="I112" s="158">
        <v>25264</v>
      </c>
      <c r="J112" s="191">
        <f t="shared" si="13"/>
        <v>30468</v>
      </c>
      <c r="K112" s="191">
        <f t="shared" si="14"/>
        <v>10953</v>
      </c>
      <c r="L112" s="191">
        <f t="shared" si="15"/>
        <v>2009</v>
      </c>
      <c r="M112" s="192">
        <f t="shared" si="19"/>
        <v>18166</v>
      </c>
      <c r="N112" s="324">
        <f t="shared" si="12"/>
        <v>43430</v>
      </c>
      <c r="O112" s="458"/>
      <c r="P112" s="360">
        <v>1600</v>
      </c>
      <c r="Q112" s="355">
        <v>564</v>
      </c>
      <c r="R112" s="371">
        <f t="shared" si="16"/>
        <v>2164</v>
      </c>
      <c r="S112" s="377">
        <f t="shared" si="17"/>
        <v>45594</v>
      </c>
      <c r="T112" s="455"/>
      <c r="U112" s="352"/>
      <c r="V112" s="241"/>
      <c r="W112" s="216"/>
    </row>
    <row r="113" spans="1:23" ht="13.5" x14ac:dyDescent="0.25">
      <c r="A113" s="422" t="s">
        <v>109</v>
      </c>
      <c r="B113" s="408" t="s">
        <v>203</v>
      </c>
      <c r="C113" s="177">
        <v>822</v>
      </c>
      <c r="D113" s="181" t="s">
        <v>124</v>
      </c>
      <c r="E113" s="158">
        <v>1348</v>
      </c>
      <c r="F113" s="254">
        <v>552</v>
      </c>
      <c r="G113" s="291">
        <f t="shared" si="18"/>
        <v>1900</v>
      </c>
      <c r="H113" s="174">
        <v>1</v>
      </c>
      <c r="I113" s="158">
        <v>25322</v>
      </c>
      <c r="J113" s="191">
        <f t="shared" si="13"/>
        <v>15234</v>
      </c>
      <c r="K113" s="191">
        <f t="shared" si="14"/>
        <v>5477</v>
      </c>
      <c r="L113" s="191">
        <f t="shared" si="15"/>
        <v>950</v>
      </c>
      <c r="M113" s="192">
        <f t="shared" si="19"/>
        <v>-3661</v>
      </c>
      <c r="N113" s="324">
        <f t="shared" si="12"/>
        <v>21661</v>
      </c>
      <c r="O113" s="458"/>
      <c r="P113" s="360">
        <v>800</v>
      </c>
      <c r="Q113" s="355">
        <v>288</v>
      </c>
      <c r="R113" s="371">
        <f t="shared" si="16"/>
        <v>1088</v>
      </c>
      <c r="S113" s="377">
        <f t="shared" si="17"/>
        <v>22749</v>
      </c>
      <c r="T113" s="455"/>
      <c r="U113" s="352"/>
      <c r="V113" s="241"/>
      <c r="W113" s="215"/>
    </row>
    <row r="114" spans="1:23" ht="13.5" x14ac:dyDescent="0.25">
      <c r="A114" s="422" t="s">
        <v>109</v>
      </c>
      <c r="B114" s="408" t="s">
        <v>203</v>
      </c>
      <c r="C114" s="177">
        <v>823</v>
      </c>
      <c r="D114" s="181" t="s">
        <v>125</v>
      </c>
      <c r="E114" s="158">
        <v>3240</v>
      </c>
      <c r="F114" s="254">
        <v>612</v>
      </c>
      <c r="G114" s="291">
        <f t="shared" si="18"/>
        <v>3852</v>
      </c>
      <c r="H114" s="174">
        <v>2</v>
      </c>
      <c r="I114" s="158">
        <v>40830</v>
      </c>
      <c r="J114" s="191">
        <f t="shared" si="13"/>
        <v>30468</v>
      </c>
      <c r="K114" s="191">
        <f t="shared" si="14"/>
        <v>10953</v>
      </c>
      <c r="L114" s="191">
        <f t="shared" si="15"/>
        <v>1926</v>
      </c>
      <c r="M114" s="192">
        <f t="shared" si="19"/>
        <v>2517</v>
      </c>
      <c r="N114" s="324">
        <f t="shared" si="12"/>
        <v>43347</v>
      </c>
      <c r="O114" s="458"/>
      <c r="P114" s="360">
        <v>1600</v>
      </c>
      <c r="Q114" s="355">
        <v>575</v>
      </c>
      <c r="R114" s="371">
        <f t="shared" si="16"/>
        <v>2175</v>
      </c>
      <c r="S114" s="377">
        <f t="shared" si="17"/>
        <v>45522</v>
      </c>
      <c r="T114" s="455"/>
      <c r="U114" s="352"/>
      <c r="V114" s="241"/>
      <c r="W114" s="215"/>
    </row>
    <row r="115" spans="1:23" ht="13.5" x14ac:dyDescent="0.25">
      <c r="A115" s="422" t="s">
        <v>109</v>
      </c>
      <c r="B115" s="408" t="s">
        <v>203</v>
      </c>
      <c r="C115" s="177">
        <v>824</v>
      </c>
      <c r="D115" s="181" t="s">
        <v>126</v>
      </c>
      <c r="E115" s="158">
        <v>2449</v>
      </c>
      <c r="F115" s="254">
        <v>799</v>
      </c>
      <c r="G115" s="291">
        <f t="shared" si="18"/>
        <v>3248</v>
      </c>
      <c r="H115" s="174">
        <v>2</v>
      </c>
      <c r="I115" s="158">
        <v>40434</v>
      </c>
      <c r="J115" s="191">
        <f t="shared" si="13"/>
        <v>30468</v>
      </c>
      <c r="K115" s="191">
        <f t="shared" si="14"/>
        <v>10953</v>
      </c>
      <c r="L115" s="191">
        <f t="shared" si="15"/>
        <v>1624</v>
      </c>
      <c r="M115" s="192">
        <f t="shared" si="19"/>
        <v>2611</v>
      </c>
      <c r="N115" s="324">
        <f t="shared" si="12"/>
        <v>43045</v>
      </c>
      <c r="O115" s="458"/>
      <c r="P115" s="360">
        <v>1360</v>
      </c>
      <c r="Q115" s="355">
        <v>489</v>
      </c>
      <c r="R115" s="371">
        <f t="shared" si="16"/>
        <v>1849</v>
      </c>
      <c r="S115" s="377">
        <f t="shared" si="17"/>
        <v>44894</v>
      </c>
      <c r="T115" s="455"/>
      <c r="U115" s="352"/>
      <c r="V115" s="241"/>
      <c r="W115" s="215"/>
    </row>
    <row r="116" spans="1:23" ht="13.5" x14ac:dyDescent="0.25">
      <c r="A116" s="422" t="s">
        <v>109</v>
      </c>
      <c r="B116" s="408" t="s">
        <v>203</v>
      </c>
      <c r="C116" s="177">
        <v>825</v>
      </c>
      <c r="D116" s="181" t="s">
        <v>127</v>
      </c>
      <c r="E116" s="158">
        <v>2429</v>
      </c>
      <c r="F116" s="254">
        <v>766</v>
      </c>
      <c r="G116" s="291">
        <f t="shared" si="18"/>
        <v>3195</v>
      </c>
      <c r="H116" s="174">
        <v>2</v>
      </c>
      <c r="I116" s="158">
        <v>40414</v>
      </c>
      <c r="J116" s="191">
        <f t="shared" si="13"/>
        <v>30468</v>
      </c>
      <c r="K116" s="191">
        <f t="shared" si="14"/>
        <v>10953</v>
      </c>
      <c r="L116" s="191">
        <f t="shared" si="15"/>
        <v>1598</v>
      </c>
      <c r="M116" s="192">
        <f t="shared" si="19"/>
        <v>2605</v>
      </c>
      <c r="N116" s="324">
        <f t="shared" si="12"/>
        <v>43019</v>
      </c>
      <c r="O116" s="458"/>
      <c r="P116" s="360">
        <v>1016</v>
      </c>
      <c r="Q116" s="355">
        <v>365</v>
      </c>
      <c r="R116" s="371">
        <f t="shared" si="16"/>
        <v>1381</v>
      </c>
      <c r="S116" s="377">
        <f t="shared" si="17"/>
        <v>44400</v>
      </c>
      <c r="T116" s="455"/>
      <c r="U116" s="352"/>
      <c r="V116" s="241"/>
      <c r="W116" s="215"/>
    </row>
    <row r="117" spans="1:23" ht="13.5" x14ac:dyDescent="0.25">
      <c r="A117" s="422" t="s">
        <v>109</v>
      </c>
      <c r="B117" s="408" t="s">
        <v>203</v>
      </c>
      <c r="C117" s="177">
        <v>826</v>
      </c>
      <c r="D117" s="181" t="s">
        <v>128</v>
      </c>
      <c r="E117" s="158">
        <v>2806</v>
      </c>
      <c r="F117" s="254">
        <v>612</v>
      </c>
      <c r="G117" s="291">
        <f t="shared" si="18"/>
        <v>3418</v>
      </c>
      <c r="H117" s="182">
        <v>2</v>
      </c>
      <c r="I117" s="158">
        <v>40543</v>
      </c>
      <c r="J117" s="191">
        <f t="shared" si="13"/>
        <v>30468</v>
      </c>
      <c r="K117" s="191">
        <f t="shared" si="14"/>
        <v>10953</v>
      </c>
      <c r="L117" s="191">
        <f t="shared" si="15"/>
        <v>1709</v>
      </c>
      <c r="M117" s="192">
        <f t="shared" ref="M117:M148" si="20">N117-I117</f>
        <v>2587</v>
      </c>
      <c r="N117" s="324">
        <f t="shared" si="12"/>
        <v>43130</v>
      </c>
      <c r="O117" s="458"/>
      <c r="P117" s="360">
        <v>1600</v>
      </c>
      <c r="Q117" s="355">
        <v>531</v>
      </c>
      <c r="R117" s="371">
        <f t="shared" si="16"/>
        <v>2131</v>
      </c>
      <c r="S117" s="377">
        <f t="shared" si="17"/>
        <v>45261</v>
      </c>
      <c r="T117" s="455"/>
      <c r="U117" s="352"/>
      <c r="V117" s="241"/>
      <c r="W117" s="215"/>
    </row>
    <row r="118" spans="1:23" ht="13.5" x14ac:dyDescent="0.25">
      <c r="A118" s="422" t="s">
        <v>109</v>
      </c>
      <c r="B118" s="408" t="s">
        <v>203</v>
      </c>
      <c r="C118" s="177">
        <v>827</v>
      </c>
      <c r="D118" s="181" t="s">
        <v>194</v>
      </c>
      <c r="E118" s="158">
        <v>2398</v>
      </c>
      <c r="F118" s="254">
        <v>666</v>
      </c>
      <c r="G118" s="291">
        <f t="shared" si="18"/>
        <v>3064</v>
      </c>
      <c r="H118" s="174">
        <v>2</v>
      </c>
      <c r="I118" s="158">
        <v>20781</v>
      </c>
      <c r="J118" s="191">
        <f t="shared" si="13"/>
        <v>30468</v>
      </c>
      <c r="K118" s="191">
        <f t="shared" si="14"/>
        <v>10953</v>
      </c>
      <c r="L118" s="191">
        <f t="shared" si="15"/>
        <v>1532</v>
      </c>
      <c r="M118" s="192">
        <f t="shared" si="20"/>
        <v>22172</v>
      </c>
      <c r="N118" s="324">
        <f t="shared" si="12"/>
        <v>42953</v>
      </c>
      <c r="O118" s="458"/>
      <c r="P118" s="360">
        <v>800</v>
      </c>
      <c r="Q118" s="355">
        <v>288</v>
      </c>
      <c r="R118" s="371">
        <f t="shared" si="16"/>
        <v>1088</v>
      </c>
      <c r="S118" s="377">
        <f t="shared" si="17"/>
        <v>44041</v>
      </c>
      <c r="T118" s="455"/>
      <c r="U118" s="352"/>
      <c r="V118" s="241"/>
      <c r="W118" s="215"/>
    </row>
    <row r="119" spans="1:23" ht="13.5" x14ac:dyDescent="0.25">
      <c r="A119" s="422" t="s">
        <v>109</v>
      </c>
      <c r="B119" s="408" t="s">
        <v>203</v>
      </c>
      <c r="C119" s="177">
        <v>828</v>
      </c>
      <c r="D119" s="181" t="s">
        <v>129</v>
      </c>
      <c r="E119" s="158">
        <v>1075</v>
      </c>
      <c r="F119" s="254">
        <v>398</v>
      </c>
      <c r="G119" s="291">
        <f t="shared" si="18"/>
        <v>1473</v>
      </c>
      <c r="H119" s="174">
        <v>1</v>
      </c>
      <c r="I119" s="158">
        <v>20183</v>
      </c>
      <c r="J119" s="191">
        <f t="shared" si="13"/>
        <v>15234</v>
      </c>
      <c r="K119" s="191">
        <f t="shared" si="14"/>
        <v>5477</v>
      </c>
      <c r="L119" s="191">
        <f t="shared" si="15"/>
        <v>737</v>
      </c>
      <c r="M119" s="192">
        <f t="shared" si="20"/>
        <v>1265</v>
      </c>
      <c r="N119" s="324">
        <f t="shared" si="12"/>
        <v>21448</v>
      </c>
      <c r="O119" s="458"/>
      <c r="P119" s="360">
        <v>800</v>
      </c>
      <c r="Q119" s="355">
        <v>288</v>
      </c>
      <c r="R119" s="371">
        <f t="shared" si="16"/>
        <v>1088</v>
      </c>
      <c r="S119" s="377">
        <f t="shared" si="17"/>
        <v>22536</v>
      </c>
      <c r="T119" s="455"/>
      <c r="U119" s="352"/>
      <c r="V119" s="241"/>
      <c r="W119" s="215"/>
    </row>
    <row r="120" spans="1:23" ht="14.25" thickBot="1" x14ac:dyDescent="0.3">
      <c r="A120" s="423" t="s">
        <v>109</v>
      </c>
      <c r="B120" s="409" t="s">
        <v>203</v>
      </c>
      <c r="C120" s="277">
        <v>829</v>
      </c>
      <c r="D120" s="288" t="s">
        <v>130</v>
      </c>
      <c r="E120" s="257">
        <v>5341</v>
      </c>
      <c r="F120" s="367">
        <v>1660</v>
      </c>
      <c r="G120" s="294">
        <f t="shared" si="18"/>
        <v>7001</v>
      </c>
      <c r="H120" s="279">
        <v>3</v>
      </c>
      <c r="I120" s="257">
        <v>61580</v>
      </c>
      <c r="J120" s="280">
        <f t="shared" si="13"/>
        <v>45702</v>
      </c>
      <c r="K120" s="280">
        <f t="shared" si="14"/>
        <v>16430</v>
      </c>
      <c r="L120" s="280">
        <f t="shared" si="15"/>
        <v>3501</v>
      </c>
      <c r="M120" s="281">
        <f t="shared" si="20"/>
        <v>4053</v>
      </c>
      <c r="N120" s="327">
        <f t="shared" si="12"/>
        <v>65633</v>
      </c>
      <c r="O120" s="459"/>
      <c r="P120" s="368">
        <v>1200</v>
      </c>
      <c r="Q120" s="369">
        <v>417</v>
      </c>
      <c r="R120" s="372">
        <f t="shared" si="16"/>
        <v>1617</v>
      </c>
      <c r="S120" s="400">
        <f t="shared" si="17"/>
        <v>67250</v>
      </c>
      <c r="T120" s="456"/>
      <c r="U120" s="352"/>
      <c r="V120" s="241"/>
      <c r="W120" s="215"/>
    </row>
    <row r="121" spans="1:23" ht="13.5" x14ac:dyDescent="0.25">
      <c r="A121" s="421" t="s">
        <v>92</v>
      </c>
      <c r="B121" s="407" t="s">
        <v>203</v>
      </c>
      <c r="C121" s="272">
        <v>701</v>
      </c>
      <c r="D121" s="273" t="s">
        <v>195</v>
      </c>
      <c r="E121" s="252">
        <v>3092</v>
      </c>
      <c r="F121" s="253">
        <v>723</v>
      </c>
      <c r="G121" s="293">
        <f t="shared" si="18"/>
        <v>3815</v>
      </c>
      <c r="H121" s="274">
        <v>2</v>
      </c>
      <c r="I121" s="252">
        <v>42586</v>
      </c>
      <c r="J121" s="275">
        <f t="shared" si="13"/>
        <v>30468</v>
      </c>
      <c r="K121" s="275">
        <f t="shared" si="14"/>
        <v>10953</v>
      </c>
      <c r="L121" s="275">
        <f t="shared" si="15"/>
        <v>1908</v>
      </c>
      <c r="M121" s="276">
        <f t="shared" si="20"/>
        <v>743</v>
      </c>
      <c r="N121" s="326">
        <f t="shared" si="12"/>
        <v>43329</v>
      </c>
      <c r="O121" s="457">
        <f>SUBTOTAL(9,N121:N139)</f>
        <v>846046</v>
      </c>
      <c r="P121" s="359">
        <v>800</v>
      </c>
      <c r="Q121" s="356">
        <v>288</v>
      </c>
      <c r="R121" s="370">
        <f t="shared" si="16"/>
        <v>1088</v>
      </c>
      <c r="S121" s="376">
        <f t="shared" si="17"/>
        <v>44417</v>
      </c>
      <c r="T121" s="454">
        <f>SUBTOTAL(9,S121:S139)</f>
        <v>879399</v>
      </c>
      <c r="U121" s="352"/>
      <c r="V121" s="241"/>
      <c r="W121" s="215"/>
    </row>
    <row r="122" spans="1:23" ht="13.5" x14ac:dyDescent="0.25">
      <c r="A122" s="422" t="s">
        <v>92</v>
      </c>
      <c r="B122" s="408" t="s">
        <v>203</v>
      </c>
      <c r="C122" s="177">
        <v>702</v>
      </c>
      <c r="D122" s="181" t="s">
        <v>93</v>
      </c>
      <c r="E122" s="158">
        <v>3013</v>
      </c>
      <c r="F122" s="254">
        <v>792</v>
      </c>
      <c r="G122" s="291">
        <f t="shared" si="18"/>
        <v>3805</v>
      </c>
      <c r="H122" s="174">
        <v>2</v>
      </c>
      <c r="I122" s="158">
        <v>39967</v>
      </c>
      <c r="J122" s="191">
        <f t="shared" si="13"/>
        <v>30468</v>
      </c>
      <c r="K122" s="191">
        <f t="shared" si="14"/>
        <v>10953</v>
      </c>
      <c r="L122" s="191">
        <f t="shared" si="15"/>
        <v>1903</v>
      </c>
      <c r="M122" s="192">
        <f t="shared" si="20"/>
        <v>3357</v>
      </c>
      <c r="N122" s="324">
        <f t="shared" si="12"/>
        <v>43324</v>
      </c>
      <c r="O122" s="458"/>
      <c r="P122" s="360">
        <v>800</v>
      </c>
      <c r="Q122" s="355">
        <v>288</v>
      </c>
      <c r="R122" s="371">
        <f t="shared" si="16"/>
        <v>1088</v>
      </c>
      <c r="S122" s="377">
        <f t="shared" si="17"/>
        <v>44412</v>
      </c>
      <c r="T122" s="455"/>
      <c r="U122" s="352"/>
      <c r="V122" s="241"/>
      <c r="W122" s="215"/>
    </row>
    <row r="123" spans="1:23" ht="13.5" x14ac:dyDescent="0.25">
      <c r="A123" s="422" t="s">
        <v>92</v>
      </c>
      <c r="B123" s="408" t="s">
        <v>203</v>
      </c>
      <c r="C123" s="177">
        <v>703</v>
      </c>
      <c r="D123" s="181" t="s">
        <v>94</v>
      </c>
      <c r="E123" s="158">
        <v>2326</v>
      </c>
      <c r="F123" s="254">
        <v>713</v>
      </c>
      <c r="G123" s="291">
        <f t="shared" si="18"/>
        <v>3039</v>
      </c>
      <c r="H123" s="174">
        <v>2</v>
      </c>
      <c r="I123" s="158">
        <v>20373</v>
      </c>
      <c r="J123" s="191">
        <f t="shared" si="13"/>
        <v>30468</v>
      </c>
      <c r="K123" s="191">
        <f t="shared" si="14"/>
        <v>10953</v>
      </c>
      <c r="L123" s="191">
        <f t="shared" si="15"/>
        <v>1520</v>
      </c>
      <c r="M123" s="192">
        <f t="shared" si="20"/>
        <v>22568</v>
      </c>
      <c r="N123" s="324">
        <f t="shared" si="12"/>
        <v>42941</v>
      </c>
      <c r="O123" s="458"/>
      <c r="P123" s="360">
        <v>800</v>
      </c>
      <c r="Q123" s="355">
        <v>288</v>
      </c>
      <c r="R123" s="371">
        <f t="shared" si="16"/>
        <v>1088</v>
      </c>
      <c r="S123" s="377">
        <f t="shared" si="17"/>
        <v>44029</v>
      </c>
      <c r="T123" s="455"/>
      <c r="U123" s="352"/>
      <c r="V123" s="241"/>
      <c r="W123" s="215"/>
    </row>
    <row r="124" spans="1:23" ht="12" customHeight="1" x14ac:dyDescent="0.25">
      <c r="A124" s="422" t="s">
        <v>92</v>
      </c>
      <c r="B124" s="408" t="s">
        <v>203</v>
      </c>
      <c r="C124" s="177">
        <v>704</v>
      </c>
      <c r="D124" s="181" t="s">
        <v>95</v>
      </c>
      <c r="E124" s="158">
        <v>2598</v>
      </c>
      <c r="F124" s="254">
        <v>767</v>
      </c>
      <c r="G124" s="291">
        <f t="shared" si="18"/>
        <v>3365</v>
      </c>
      <c r="H124" s="174">
        <v>2</v>
      </c>
      <c r="I124" s="158">
        <v>39804</v>
      </c>
      <c r="J124" s="191">
        <f t="shared" si="13"/>
        <v>30468</v>
      </c>
      <c r="K124" s="191">
        <f t="shared" si="14"/>
        <v>10953</v>
      </c>
      <c r="L124" s="191">
        <f t="shared" si="15"/>
        <v>1683</v>
      </c>
      <c r="M124" s="192">
        <f t="shared" si="20"/>
        <v>3300</v>
      </c>
      <c r="N124" s="324">
        <f t="shared" si="12"/>
        <v>43104</v>
      </c>
      <c r="O124" s="458"/>
      <c r="P124" s="363">
        <v>1600</v>
      </c>
      <c r="Q124" s="355">
        <v>575</v>
      </c>
      <c r="R124" s="371">
        <f t="shared" si="16"/>
        <v>2175</v>
      </c>
      <c r="S124" s="377">
        <f t="shared" si="17"/>
        <v>45279</v>
      </c>
      <c r="T124" s="455"/>
      <c r="U124" s="352"/>
      <c r="V124" s="241"/>
      <c r="W124" s="215"/>
    </row>
    <row r="125" spans="1:23" ht="13.5" x14ac:dyDescent="0.25">
      <c r="A125" s="422" t="s">
        <v>92</v>
      </c>
      <c r="B125" s="408" t="s">
        <v>203</v>
      </c>
      <c r="C125" s="177">
        <v>705</v>
      </c>
      <c r="D125" s="181" t="s">
        <v>96</v>
      </c>
      <c r="E125" s="158">
        <v>4084</v>
      </c>
      <c r="F125" s="254">
        <v>904</v>
      </c>
      <c r="G125" s="291">
        <f t="shared" si="18"/>
        <v>4988</v>
      </c>
      <c r="H125" s="174">
        <v>3</v>
      </c>
      <c r="I125" s="158">
        <v>40544</v>
      </c>
      <c r="J125" s="191">
        <f t="shared" si="13"/>
        <v>45702</v>
      </c>
      <c r="K125" s="191">
        <f t="shared" si="14"/>
        <v>16430</v>
      </c>
      <c r="L125" s="191">
        <f t="shared" si="15"/>
        <v>2494</v>
      </c>
      <c r="M125" s="192">
        <f t="shared" si="20"/>
        <v>24082</v>
      </c>
      <c r="N125" s="324">
        <f t="shared" si="12"/>
        <v>64626</v>
      </c>
      <c r="O125" s="458"/>
      <c r="P125" s="360">
        <v>2400</v>
      </c>
      <c r="Q125" s="355">
        <v>841</v>
      </c>
      <c r="R125" s="371">
        <f t="shared" si="16"/>
        <v>3241</v>
      </c>
      <c r="S125" s="377">
        <f t="shared" si="17"/>
        <v>67867</v>
      </c>
      <c r="T125" s="455"/>
      <c r="U125" s="352"/>
      <c r="V125" s="241"/>
      <c r="W125" s="215"/>
    </row>
    <row r="126" spans="1:23" ht="13.5" x14ac:dyDescent="0.25">
      <c r="A126" s="422" t="s">
        <v>92</v>
      </c>
      <c r="B126" s="408" t="s">
        <v>203</v>
      </c>
      <c r="C126" s="177">
        <v>707</v>
      </c>
      <c r="D126" s="181" t="s">
        <v>97</v>
      </c>
      <c r="E126" s="158">
        <v>1309</v>
      </c>
      <c r="F126" s="254">
        <v>242</v>
      </c>
      <c r="G126" s="291">
        <f t="shared" si="18"/>
        <v>1551</v>
      </c>
      <c r="H126" s="174">
        <v>1</v>
      </c>
      <c r="I126" s="158">
        <v>19917</v>
      </c>
      <c r="J126" s="191">
        <f t="shared" si="13"/>
        <v>15234</v>
      </c>
      <c r="K126" s="191">
        <f t="shared" si="14"/>
        <v>5477</v>
      </c>
      <c r="L126" s="191">
        <f t="shared" si="15"/>
        <v>776</v>
      </c>
      <c r="M126" s="192">
        <f t="shared" si="20"/>
        <v>1570</v>
      </c>
      <c r="N126" s="324">
        <f t="shared" si="12"/>
        <v>21487</v>
      </c>
      <c r="O126" s="458"/>
      <c r="P126" s="360">
        <v>0</v>
      </c>
      <c r="Q126" s="355">
        <v>0</v>
      </c>
      <c r="R126" s="371">
        <f t="shared" si="16"/>
        <v>0</v>
      </c>
      <c r="S126" s="377">
        <f t="shared" si="17"/>
        <v>21487</v>
      </c>
      <c r="T126" s="455"/>
      <c r="U126" s="352"/>
      <c r="V126" s="241"/>
      <c r="W126" s="215"/>
    </row>
    <row r="127" spans="1:23" ht="13.5" x14ac:dyDescent="0.25">
      <c r="A127" s="422" t="s">
        <v>92</v>
      </c>
      <c r="B127" s="408" t="s">
        <v>203</v>
      </c>
      <c r="C127" s="177">
        <v>708</v>
      </c>
      <c r="D127" s="181" t="s">
        <v>98</v>
      </c>
      <c r="E127" s="158">
        <v>994</v>
      </c>
      <c r="F127" s="254">
        <v>229</v>
      </c>
      <c r="G127" s="291">
        <f t="shared" si="18"/>
        <v>1223</v>
      </c>
      <c r="H127" s="174">
        <v>1</v>
      </c>
      <c r="I127" s="158">
        <v>19738</v>
      </c>
      <c r="J127" s="191">
        <f t="shared" si="13"/>
        <v>15234</v>
      </c>
      <c r="K127" s="191">
        <f t="shared" si="14"/>
        <v>5477</v>
      </c>
      <c r="L127" s="191">
        <f t="shared" si="15"/>
        <v>612</v>
      </c>
      <c r="M127" s="192">
        <f t="shared" si="20"/>
        <v>1585</v>
      </c>
      <c r="N127" s="324">
        <f t="shared" si="12"/>
        <v>21323</v>
      </c>
      <c r="O127" s="458"/>
      <c r="P127" s="360">
        <v>800</v>
      </c>
      <c r="Q127" s="355">
        <v>288</v>
      </c>
      <c r="R127" s="371">
        <f t="shared" si="16"/>
        <v>1088</v>
      </c>
      <c r="S127" s="377">
        <f t="shared" si="17"/>
        <v>22411</v>
      </c>
      <c r="T127" s="455"/>
      <c r="U127" s="352"/>
      <c r="V127" s="241"/>
      <c r="W127" s="215"/>
    </row>
    <row r="128" spans="1:23" ht="13.5" x14ac:dyDescent="0.25">
      <c r="A128" s="422" t="s">
        <v>92</v>
      </c>
      <c r="B128" s="408" t="s">
        <v>203</v>
      </c>
      <c r="C128" s="177">
        <v>709</v>
      </c>
      <c r="D128" s="181" t="s">
        <v>196</v>
      </c>
      <c r="E128" s="158">
        <v>2793</v>
      </c>
      <c r="F128" s="254">
        <v>662</v>
      </c>
      <c r="G128" s="291">
        <f t="shared" si="18"/>
        <v>3455</v>
      </c>
      <c r="H128" s="174">
        <v>2</v>
      </c>
      <c r="I128" s="158">
        <v>39927</v>
      </c>
      <c r="J128" s="191">
        <f t="shared" si="13"/>
        <v>30468</v>
      </c>
      <c r="K128" s="191">
        <f t="shared" si="14"/>
        <v>10953</v>
      </c>
      <c r="L128" s="191">
        <f t="shared" si="15"/>
        <v>1728</v>
      </c>
      <c r="M128" s="192">
        <f t="shared" si="20"/>
        <v>3222</v>
      </c>
      <c r="N128" s="324">
        <f t="shared" si="12"/>
        <v>43149</v>
      </c>
      <c r="O128" s="458"/>
      <c r="P128" s="360">
        <v>1600</v>
      </c>
      <c r="Q128" s="355">
        <v>575</v>
      </c>
      <c r="R128" s="371">
        <f t="shared" si="16"/>
        <v>2175</v>
      </c>
      <c r="S128" s="377">
        <f t="shared" si="17"/>
        <v>45324</v>
      </c>
      <c r="T128" s="455"/>
      <c r="U128" s="352"/>
      <c r="V128" s="241"/>
      <c r="W128" s="215"/>
    </row>
    <row r="129" spans="1:23" ht="13.5" x14ac:dyDescent="0.25">
      <c r="A129" s="422" t="s">
        <v>92</v>
      </c>
      <c r="B129" s="408" t="s">
        <v>203</v>
      </c>
      <c r="C129" s="177">
        <v>710</v>
      </c>
      <c r="D129" s="181" t="s">
        <v>99</v>
      </c>
      <c r="E129" s="158">
        <v>2822</v>
      </c>
      <c r="F129" s="254">
        <v>693</v>
      </c>
      <c r="G129" s="291">
        <f t="shared" si="18"/>
        <v>3515</v>
      </c>
      <c r="H129" s="174">
        <v>2</v>
      </c>
      <c r="I129" s="158">
        <v>39657</v>
      </c>
      <c r="J129" s="191">
        <f t="shared" si="13"/>
        <v>30468</v>
      </c>
      <c r="K129" s="191">
        <f t="shared" si="14"/>
        <v>10953</v>
      </c>
      <c r="L129" s="191">
        <f t="shared" si="15"/>
        <v>1758</v>
      </c>
      <c r="M129" s="192">
        <f t="shared" si="20"/>
        <v>3522</v>
      </c>
      <c r="N129" s="324">
        <f t="shared" si="12"/>
        <v>43179</v>
      </c>
      <c r="O129" s="458"/>
      <c r="P129" s="360">
        <v>1400</v>
      </c>
      <c r="Q129" s="355">
        <v>503</v>
      </c>
      <c r="R129" s="371">
        <f t="shared" si="16"/>
        <v>1903</v>
      </c>
      <c r="S129" s="377">
        <f t="shared" si="17"/>
        <v>45082</v>
      </c>
      <c r="T129" s="455"/>
      <c r="U129" s="352"/>
      <c r="V129" s="241"/>
      <c r="W129" s="215"/>
    </row>
    <row r="130" spans="1:23" ht="13.5" x14ac:dyDescent="0.25">
      <c r="A130" s="422" t="s">
        <v>92</v>
      </c>
      <c r="B130" s="408" t="s">
        <v>203</v>
      </c>
      <c r="C130" s="177">
        <v>711</v>
      </c>
      <c r="D130" s="181" t="s">
        <v>100</v>
      </c>
      <c r="E130" s="158">
        <v>1453</v>
      </c>
      <c r="F130" s="254">
        <v>404</v>
      </c>
      <c r="G130" s="291">
        <f t="shared" si="18"/>
        <v>1857</v>
      </c>
      <c r="H130" s="174">
        <v>1</v>
      </c>
      <c r="I130" s="158">
        <v>19963</v>
      </c>
      <c r="J130" s="191">
        <f t="shared" si="13"/>
        <v>15234</v>
      </c>
      <c r="K130" s="191">
        <f t="shared" si="14"/>
        <v>5477</v>
      </c>
      <c r="L130" s="191">
        <f t="shared" si="15"/>
        <v>929</v>
      </c>
      <c r="M130" s="192">
        <f t="shared" si="20"/>
        <v>1677</v>
      </c>
      <c r="N130" s="324">
        <f t="shared" si="12"/>
        <v>21640</v>
      </c>
      <c r="O130" s="458"/>
      <c r="P130" s="360">
        <v>0</v>
      </c>
      <c r="Q130" s="355">
        <v>0</v>
      </c>
      <c r="R130" s="371">
        <f t="shared" si="16"/>
        <v>0</v>
      </c>
      <c r="S130" s="377">
        <f t="shared" si="17"/>
        <v>21640</v>
      </c>
      <c r="T130" s="455"/>
      <c r="U130" s="352"/>
      <c r="V130" s="241"/>
      <c r="W130" s="215"/>
    </row>
    <row r="131" spans="1:23" ht="13.5" x14ac:dyDescent="0.25">
      <c r="A131" s="422" t="s">
        <v>92</v>
      </c>
      <c r="B131" s="408" t="s">
        <v>203</v>
      </c>
      <c r="C131" s="177">
        <v>712</v>
      </c>
      <c r="D131" s="181" t="s">
        <v>101</v>
      </c>
      <c r="E131" s="158">
        <v>1099</v>
      </c>
      <c r="F131" s="254">
        <v>212</v>
      </c>
      <c r="G131" s="291">
        <f t="shared" si="18"/>
        <v>1311</v>
      </c>
      <c r="H131" s="174">
        <v>1</v>
      </c>
      <c r="I131" s="158">
        <v>19806</v>
      </c>
      <c r="J131" s="191">
        <f t="shared" si="13"/>
        <v>15234</v>
      </c>
      <c r="K131" s="191">
        <f t="shared" si="14"/>
        <v>5477</v>
      </c>
      <c r="L131" s="191">
        <f t="shared" si="15"/>
        <v>656</v>
      </c>
      <c r="M131" s="192">
        <f t="shared" si="20"/>
        <v>1561</v>
      </c>
      <c r="N131" s="324">
        <f t="shared" si="12"/>
        <v>21367</v>
      </c>
      <c r="O131" s="458"/>
      <c r="P131" s="360">
        <v>800</v>
      </c>
      <c r="Q131" s="355">
        <v>288</v>
      </c>
      <c r="R131" s="371">
        <f t="shared" si="16"/>
        <v>1088</v>
      </c>
      <c r="S131" s="377">
        <f t="shared" si="17"/>
        <v>22455</v>
      </c>
      <c r="T131" s="455"/>
      <c r="U131" s="352"/>
      <c r="V131" s="241"/>
      <c r="W131" s="215"/>
    </row>
    <row r="132" spans="1:23" ht="13.5" x14ac:dyDescent="0.25">
      <c r="A132" s="422" t="s">
        <v>92</v>
      </c>
      <c r="B132" s="408" t="s">
        <v>203</v>
      </c>
      <c r="C132" s="177">
        <v>713</v>
      </c>
      <c r="D132" s="181" t="s">
        <v>102</v>
      </c>
      <c r="E132" s="158">
        <v>1193</v>
      </c>
      <c r="F132" s="254">
        <v>273</v>
      </c>
      <c r="G132" s="291">
        <f t="shared" ref="G132:G139" si="21">SUBTOTAL(9,E132:F132)</f>
        <v>1466</v>
      </c>
      <c r="H132" s="174">
        <v>1</v>
      </c>
      <c r="I132" s="158">
        <v>19851</v>
      </c>
      <c r="J132" s="191">
        <f t="shared" si="13"/>
        <v>15234</v>
      </c>
      <c r="K132" s="191">
        <f t="shared" si="14"/>
        <v>5477</v>
      </c>
      <c r="L132" s="191">
        <f t="shared" si="15"/>
        <v>733</v>
      </c>
      <c r="M132" s="192">
        <f t="shared" si="20"/>
        <v>1593</v>
      </c>
      <c r="N132" s="324">
        <f t="shared" si="12"/>
        <v>21444</v>
      </c>
      <c r="O132" s="458"/>
      <c r="P132" s="360">
        <v>800</v>
      </c>
      <c r="Q132" s="355">
        <v>288</v>
      </c>
      <c r="R132" s="371">
        <f t="shared" si="16"/>
        <v>1088</v>
      </c>
      <c r="S132" s="377">
        <f t="shared" si="17"/>
        <v>22532</v>
      </c>
      <c r="T132" s="455"/>
      <c r="U132" s="352"/>
      <c r="V132" s="241"/>
      <c r="W132" s="215"/>
    </row>
    <row r="133" spans="1:23" ht="13.5" x14ac:dyDescent="0.25">
      <c r="A133" s="422" t="s">
        <v>92</v>
      </c>
      <c r="B133" s="408" t="s">
        <v>203</v>
      </c>
      <c r="C133" s="177">
        <v>714</v>
      </c>
      <c r="D133" s="181" t="s">
        <v>103</v>
      </c>
      <c r="E133" s="158">
        <v>4668</v>
      </c>
      <c r="F133" s="254">
        <v>1370</v>
      </c>
      <c r="G133" s="291">
        <f t="shared" si="21"/>
        <v>6038</v>
      </c>
      <c r="H133" s="174">
        <v>3</v>
      </c>
      <c r="I133" s="158">
        <v>43166</v>
      </c>
      <c r="J133" s="191">
        <f t="shared" si="13"/>
        <v>45702</v>
      </c>
      <c r="K133" s="191">
        <f t="shared" ref="K133:K139" si="22">ROUND(J133*0.3595,0)</f>
        <v>16430</v>
      </c>
      <c r="L133" s="191">
        <f t="shared" si="15"/>
        <v>3019</v>
      </c>
      <c r="M133" s="192">
        <f t="shared" si="20"/>
        <v>21985</v>
      </c>
      <c r="N133" s="324">
        <f t="shared" si="12"/>
        <v>65151</v>
      </c>
      <c r="O133" s="458"/>
      <c r="P133" s="360">
        <v>2400</v>
      </c>
      <c r="Q133" s="355">
        <v>819</v>
      </c>
      <c r="R133" s="371">
        <f t="shared" si="16"/>
        <v>3219</v>
      </c>
      <c r="S133" s="377">
        <f t="shared" si="17"/>
        <v>68370</v>
      </c>
      <c r="T133" s="455"/>
      <c r="U133" s="352"/>
      <c r="V133" s="241"/>
      <c r="W133" s="215"/>
    </row>
    <row r="134" spans="1:23" ht="13.5" x14ac:dyDescent="0.25">
      <c r="A134" s="422" t="s">
        <v>92</v>
      </c>
      <c r="B134" s="408" t="s">
        <v>203</v>
      </c>
      <c r="C134" s="177">
        <v>716</v>
      </c>
      <c r="D134" s="181" t="s">
        <v>104</v>
      </c>
      <c r="E134" s="158">
        <v>2655</v>
      </c>
      <c r="F134" s="254">
        <v>885</v>
      </c>
      <c r="G134" s="291">
        <f t="shared" si="21"/>
        <v>3540</v>
      </c>
      <c r="H134" s="174">
        <v>2</v>
      </c>
      <c r="I134" s="158">
        <v>39973</v>
      </c>
      <c r="J134" s="191">
        <f t="shared" si="13"/>
        <v>30468</v>
      </c>
      <c r="K134" s="191">
        <f t="shared" si="22"/>
        <v>10953</v>
      </c>
      <c r="L134" s="191">
        <f t="shared" si="15"/>
        <v>1770</v>
      </c>
      <c r="M134" s="192">
        <f t="shared" si="20"/>
        <v>3218</v>
      </c>
      <c r="N134" s="324">
        <f t="shared" ref="N134:N139" si="23">SUM(J134:L134)</f>
        <v>43191</v>
      </c>
      <c r="O134" s="458"/>
      <c r="P134" s="360">
        <v>1600</v>
      </c>
      <c r="Q134" s="355">
        <v>575</v>
      </c>
      <c r="R134" s="371">
        <f t="shared" ref="R134:R147" si="24">P134+Q134</f>
        <v>2175</v>
      </c>
      <c r="S134" s="377">
        <f t="shared" ref="S134:S147" si="25">N134+R134</f>
        <v>45366</v>
      </c>
      <c r="T134" s="455"/>
      <c r="U134" s="352"/>
      <c r="V134" s="241"/>
      <c r="W134" s="215"/>
    </row>
    <row r="135" spans="1:23" ht="13.5" x14ac:dyDescent="0.25">
      <c r="A135" s="422" t="s">
        <v>92</v>
      </c>
      <c r="B135" s="408" t="s">
        <v>203</v>
      </c>
      <c r="C135" s="177">
        <v>719</v>
      </c>
      <c r="D135" s="181" t="s">
        <v>105</v>
      </c>
      <c r="E135" s="158">
        <v>4219</v>
      </c>
      <c r="F135" s="254">
        <v>1078</v>
      </c>
      <c r="G135" s="291">
        <f t="shared" si="21"/>
        <v>5297</v>
      </c>
      <c r="H135" s="174">
        <v>3</v>
      </c>
      <c r="I135" s="158">
        <v>40696</v>
      </c>
      <c r="J135" s="191">
        <f t="shared" ref="J135:J139" si="26">ROUND(H135*1269.5*12,0)</f>
        <v>45702</v>
      </c>
      <c r="K135" s="191">
        <f t="shared" si="22"/>
        <v>16430</v>
      </c>
      <c r="L135" s="191">
        <f t="shared" ref="L135:L139" si="27">ROUND(G135*0.5,0)</f>
        <v>2649</v>
      </c>
      <c r="M135" s="192">
        <f t="shared" si="20"/>
        <v>24085</v>
      </c>
      <c r="N135" s="324">
        <f t="shared" si="23"/>
        <v>64781</v>
      </c>
      <c r="O135" s="458"/>
      <c r="P135" s="360">
        <v>2400</v>
      </c>
      <c r="Q135" s="355">
        <v>863</v>
      </c>
      <c r="R135" s="371">
        <f t="shared" si="24"/>
        <v>3263</v>
      </c>
      <c r="S135" s="377">
        <f t="shared" si="25"/>
        <v>68044</v>
      </c>
      <c r="T135" s="455"/>
      <c r="U135" s="352"/>
      <c r="V135" s="241"/>
      <c r="W135" s="215"/>
    </row>
    <row r="136" spans="1:23" ht="13.5" x14ac:dyDescent="0.25">
      <c r="A136" s="422" t="s">
        <v>92</v>
      </c>
      <c r="B136" s="408" t="s">
        <v>203</v>
      </c>
      <c r="C136" s="177">
        <v>720</v>
      </c>
      <c r="D136" s="181" t="s">
        <v>106</v>
      </c>
      <c r="E136" s="158">
        <v>2150</v>
      </c>
      <c r="F136" s="254">
        <v>523</v>
      </c>
      <c r="G136" s="291">
        <f t="shared" si="21"/>
        <v>2673</v>
      </c>
      <c r="H136" s="174">
        <v>2</v>
      </c>
      <c r="I136" s="158">
        <v>20305</v>
      </c>
      <c r="J136" s="191">
        <f t="shared" si="26"/>
        <v>30468</v>
      </c>
      <c r="K136" s="191">
        <f t="shared" si="22"/>
        <v>10953</v>
      </c>
      <c r="L136" s="191">
        <f t="shared" si="27"/>
        <v>1337</v>
      </c>
      <c r="M136" s="192">
        <f t="shared" si="20"/>
        <v>22453</v>
      </c>
      <c r="N136" s="324">
        <f t="shared" si="23"/>
        <v>42758</v>
      </c>
      <c r="O136" s="458"/>
      <c r="P136" s="360">
        <v>800</v>
      </c>
      <c r="Q136" s="355">
        <v>288</v>
      </c>
      <c r="R136" s="371">
        <f t="shared" si="24"/>
        <v>1088</v>
      </c>
      <c r="S136" s="377">
        <f t="shared" si="25"/>
        <v>43846</v>
      </c>
      <c r="T136" s="455"/>
      <c r="U136" s="352"/>
      <c r="V136" s="241"/>
      <c r="W136" s="215"/>
    </row>
    <row r="137" spans="1:23" ht="13.5" x14ac:dyDescent="0.25">
      <c r="A137" s="422" t="s">
        <v>92</v>
      </c>
      <c r="B137" s="408" t="s">
        <v>203</v>
      </c>
      <c r="C137" s="177">
        <v>721</v>
      </c>
      <c r="D137" s="181" t="s">
        <v>107</v>
      </c>
      <c r="E137" s="158">
        <v>16299</v>
      </c>
      <c r="F137" s="254">
        <v>5536</v>
      </c>
      <c r="G137" s="291">
        <f t="shared" si="21"/>
        <v>21835</v>
      </c>
      <c r="H137" s="174">
        <v>6</v>
      </c>
      <c r="I137" s="158">
        <v>102644</v>
      </c>
      <c r="J137" s="191">
        <f t="shared" si="26"/>
        <v>91404</v>
      </c>
      <c r="K137" s="191">
        <f t="shared" si="22"/>
        <v>32860</v>
      </c>
      <c r="L137" s="191">
        <f t="shared" si="27"/>
        <v>10918</v>
      </c>
      <c r="M137" s="192">
        <f t="shared" si="20"/>
        <v>32538</v>
      </c>
      <c r="N137" s="324">
        <f t="shared" si="23"/>
        <v>135182</v>
      </c>
      <c r="O137" s="458"/>
      <c r="P137" s="360">
        <v>4000</v>
      </c>
      <c r="Q137" s="355">
        <v>1438</v>
      </c>
      <c r="R137" s="371">
        <f t="shared" si="24"/>
        <v>5438</v>
      </c>
      <c r="S137" s="377">
        <f t="shared" si="25"/>
        <v>140620</v>
      </c>
      <c r="T137" s="455"/>
      <c r="U137" s="352"/>
      <c r="V137" s="241"/>
      <c r="W137" s="215"/>
    </row>
    <row r="138" spans="1:23" ht="13.5" x14ac:dyDescent="0.25">
      <c r="A138" s="422" t="s">
        <v>92</v>
      </c>
      <c r="B138" s="408" t="s">
        <v>203</v>
      </c>
      <c r="C138" s="177">
        <v>722</v>
      </c>
      <c r="D138" s="169" t="s">
        <v>108</v>
      </c>
      <c r="E138" s="255">
        <v>1041</v>
      </c>
      <c r="F138" s="256">
        <v>288</v>
      </c>
      <c r="G138" s="291">
        <f t="shared" si="21"/>
        <v>1329</v>
      </c>
      <c r="H138" s="174">
        <v>1</v>
      </c>
      <c r="I138" s="158">
        <v>19800</v>
      </c>
      <c r="J138" s="191">
        <f t="shared" si="26"/>
        <v>15234</v>
      </c>
      <c r="K138" s="191">
        <f t="shared" si="22"/>
        <v>5477</v>
      </c>
      <c r="L138" s="191">
        <f t="shared" si="27"/>
        <v>665</v>
      </c>
      <c r="M138" s="192">
        <f t="shared" si="20"/>
        <v>1576</v>
      </c>
      <c r="N138" s="324">
        <f t="shared" si="23"/>
        <v>21376</v>
      </c>
      <c r="O138" s="458"/>
      <c r="P138" s="360">
        <v>800</v>
      </c>
      <c r="Q138" s="355">
        <v>260</v>
      </c>
      <c r="R138" s="371">
        <f t="shared" si="24"/>
        <v>1060</v>
      </c>
      <c r="S138" s="377">
        <f t="shared" si="25"/>
        <v>22436</v>
      </c>
      <c r="T138" s="455"/>
      <c r="U138" s="352"/>
      <c r="V138" s="241"/>
      <c r="W138" s="215"/>
    </row>
    <row r="139" spans="1:23" ht="14.25" thickBot="1" x14ac:dyDescent="0.3">
      <c r="A139" s="423" t="s">
        <v>92</v>
      </c>
      <c r="B139" s="409" t="s">
        <v>203</v>
      </c>
      <c r="C139" s="277">
        <v>723</v>
      </c>
      <c r="D139" s="278" t="s">
        <v>197</v>
      </c>
      <c r="E139" s="257">
        <v>2087</v>
      </c>
      <c r="F139" s="367">
        <v>458</v>
      </c>
      <c r="G139" s="294">
        <f t="shared" si="21"/>
        <v>2545</v>
      </c>
      <c r="H139" s="279">
        <v>2</v>
      </c>
      <c r="I139" s="257">
        <v>20291</v>
      </c>
      <c r="J139" s="280">
        <f t="shared" si="26"/>
        <v>30468</v>
      </c>
      <c r="K139" s="280">
        <f t="shared" si="22"/>
        <v>10953</v>
      </c>
      <c r="L139" s="280">
        <f t="shared" si="27"/>
        <v>1273</v>
      </c>
      <c r="M139" s="281">
        <f t="shared" si="20"/>
        <v>22403</v>
      </c>
      <c r="N139" s="327">
        <f t="shared" si="23"/>
        <v>42694</v>
      </c>
      <c r="O139" s="459"/>
      <c r="P139" s="368">
        <v>800</v>
      </c>
      <c r="Q139" s="369">
        <v>288</v>
      </c>
      <c r="R139" s="372">
        <f t="shared" si="24"/>
        <v>1088</v>
      </c>
      <c r="S139" s="400">
        <f t="shared" si="25"/>
        <v>43782</v>
      </c>
      <c r="T139" s="456"/>
      <c r="U139" s="352"/>
      <c r="V139" s="241"/>
      <c r="W139" s="215"/>
    </row>
    <row r="140" spans="1:23" ht="13.5" x14ac:dyDescent="0.25">
      <c r="A140" s="419" t="s">
        <v>1</v>
      </c>
      <c r="B140" s="410" t="s">
        <v>204</v>
      </c>
      <c r="C140" s="267">
        <v>130</v>
      </c>
      <c r="D140" s="402" t="s">
        <v>135</v>
      </c>
      <c r="E140" s="403">
        <v>22170</v>
      </c>
      <c r="F140" s="404">
        <v>0</v>
      </c>
      <c r="G140" s="405">
        <f>SUBTOTAL(9,E140:F140)</f>
        <v>22170</v>
      </c>
      <c r="H140" s="267">
        <v>3</v>
      </c>
      <c r="I140" s="268">
        <v>68121</v>
      </c>
      <c r="J140" s="269">
        <f>ROUND(H140*1269.5*12,0)</f>
        <v>45702</v>
      </c>
      <c r="K140" s="270">
        <f>ROUND(J140*0.3595,0)</f>
        <v>16430</v>
      </c>
      <c r="L140" s="270">
        <f>ROUND(G140*0.5,0)</f>
        <v>11085</v>
      </c>
      <c r="M140" s="236">
        <f t="shared" si="20"/>
        <v>5096</v>
      </c>
      <c r="N140" s="323">
        <f t="shared" ref="N140:N147" si="28">SUM(J140:L140)</f>
        <v>73217</v>
      </c>
      <c r="O140" s="406">
        <v>73217</v>
      </c>
      <c r="P140" s="360">
        <v>1600</v>
      </c>
      <c r="Q140" s="355">
        <v>575</v>
      </c>
      <c r="R140" s="373">
        <f t="shared" si="24"/>
        <v>2175</v>
      </c>
      <c r="S140" s="399">
        <f t="shared" si="25"/>
        <v>75392</v>
      </c>
      <c r="T140" s="467"/>
      <c r="U140" s="352"/>
      <c r="V140" s="241"/>
      <c r="W140" s="217"/>
    </row>
    <row r="141" spans="1:23" ht="13.5" x14ac:dyDescent="0.25">
      <c r="A141" s="417" t="s">
        <v>147</v>
      </c>
      <c r="B141" s="408" t="s">
        <v>204</v>
      </c>
      <c r="C141" s="163">
        <v>230</v>
      </c>
      <c r="D141" s="184" t="s">
        <v>136</v>
      </c>
      <c r="E141" s="157">
        <v>15549</v>
      </c>
      <c r="F141" s="173">
        <v>0</v>
      </c>
      <c r="G141" s="296">
        <f t="shared" ref="G141:G147" si="29">SUBTOTAL(9,E141:F141)</f>
        <v>15549</v>
      </c>
      <c r="H141" s="179">
        <v>2</v>
      </c>
      <c r="I141" s="193">
        <v>46364</v>
      </c>
      <c r="J141" s="191">
        <f t="shared" ref="J141:J147" si="30">ROUND(H141*1269.5*12,0)</f>
        <v>30468</v>
      </c>
      <c r="K141" s="194">
        <f t="shared" ref="K141:K147" si="31">ROUND(J141*0.3595,0)</f>
        <v>10953</v>
      </c>
      <c r="L141" s="194">
        <f t="shared" ref="L141:L147" si="32">ROUND(G141*0.5,0)</f>
        <v>7775</v>
      </c>
      <c r="M141" s="192">
        <f t="shared" si="20"/>
        <v>2832</v>
      </c>
      <c r="N141" s="324">
        <f t="shared" si="28"/>
        <v>49196</v>
      </c>
      <c r="O141" s="329">
        <v>49196</v>
      </c>
      <c r="P141" s="360">
        <v>1600</v>
      </c>
      <c r="Q141" s="355">
        <v>575</v>
      </c>
      <c r="R141" s="371">
        <f t="shared" si="24"/>
        <v>2175</v>
      </c>
      <c r="S141" s="377">
        <f t="shared" si="25"/>
        <v>51371</v>
      </c>
      <c r="T141" s="467"/>
      <c r="U141" s="352"/>
      <c r="V141" s="241"/>
      <c r="W141" s="217"/>
    </row>
    <row r="142" spans="1:23" ht="13.5" x14ac:dyDescent="0.25">
      <c r="A142" s="417" t="s">
        <v>148</v>
      </c>
      <c r="B142" s="408" t="s">
        <v>204</v>
      </c>
      <c r="C142" s="163">
        <v>330</v>
      </c>
      <c r="D142" s="184" t="s">
        <v>137</v>
      </c>
      <c r="E142" s="157">
        <v>15488</v>
      </c>
      <c r="F142" s="173">
        <v>0</v>
      </c>
      <c r="G142" s="296">
        <f t="shared" si="29"/>
        <v>15488</v>
      </c>
      <c r="H142" s="174">
        <v>2</v>
      </c>
      <c r="I142" s="193">
        <v>46372</v>
      </c>
      <c r="J142" s="191">
        <f t="shared" si="30"/>
        <v>30468</v>
      </c>
      <c r="K142" s="194">
        <f t="shared" si="31"/>
        <v>10953</v>
      </c>
      <c r="L142" s="194">
        <f t="shared" si="32"/>
        <v>7744</v>
      </c>
      <c r="M142" s="192">
        <f t="shared" si="20"/>
        <v>2793</v>
      </c>
      <c r="N142" s="324">
        <f t="shared" si="28"/>
        <v>49165</v>
      </c>
      <c r="O142" s="329">
        <v>49165</v>
      </c>
      <c r="P142" s="360">
        <v>1600</v>
      </c>
      <c r="Q142" s="355">
        <v>575</v>
      </c>
      <c r="R142" s="371">
        <f t="shared" si="24"/>
        <v>2175</v>
      </c>
      <c r="S142" s="377">
        <f t="shared" si="25"/>
        <v>51340</v>
      </c>
      <c r="T142" s="467"/>
      <c r="U142" s="352"/>
      <c r="V142" s="241"/>
      <c r="W142" s="217"/>
    </row>
    <row r="143" spans="1:23" ht="13.5" x14ac:dyDescent="0.25">
      <c r="A143" s="417" t="s">
        <v>36</v>
      </c>
      <c r="B143" s="408" t="s">
        <v>204</v>
      </c>
      <c r="C143" s="163">
        <v>430</v>
      </c>
      <c r="D143" s="184" t="s">
        <v>138</v>
      </c>
      <c r="E143" s="157">
        <v>18895</v>
      </c>
      <c r="F143" s="173">
        <v>0</v>
      </c>
      <c r="G143" s="296">
        <f t="shared" si="29"/>
        <v>18895</v>
      </c>
      <c r="H143" s="174">
        <v>2</v>
      </c>
      <c r="I143" s="193">
        <v>48247</v>
      </c>
      <c r="J143" s="191">
        <f t="shared" si="30"/>
        <v>30468</v>
      </c>
      <c r="K143" s="194">
        <f t="shared" si="31"/>
        <v>10953</v>
      </c>
      <c r="L143" s="194">
        <f t="shared" si="32"/>
        <v>9448</v>
      </c>
      <c r="M143" s="192">
        <f t="shared" si="20"/>
        <v>2622</v>
      </c>
      <c r="N143" s="324">
        <f t="shared" si="28"/>
        <v>50869</v>
      </c>
      <c r="O143" s="329">
        <v>50869</v>
      </c>
      <c r="P143" s="360">
        <v>1600</v>
      </c>
      <c r="Q143" s="355">
        <v>575</v>
      </c>
      <c r="R143" s="371">
        <f t="shared" si="24"/>
        <v>2175</v>
      </c>
      <c r="S143" s="377">
        <f t="shared" si="25"/>
        <v>53044</v>
      </c>
      <c r="T143" s="467"/>
      <c r="U143" s="352"/>
      <c r="V143" s="241"/>
      <c r="W143" s="217"/>
    </row>
    <row r="144" spans="1:23" ht="13.5" x14ac:dyDescent="0.25">
      <c r="A144" s="417" t="s">
        <v>53</v>
      </c>
      <c r="B144" s="408" t="s">
        <v>204</v>
      </c>
      <c r="C144" s="163">
        <v>530</v>
      </c>
      <c r="D144" s="184" t="s">
        <v>139</v>
      </c>
      <c r="E144" s="157">
        <v>20493</v>
      </c>
      <c r="F144" s="173">
        <v>0</v>
      </c>
      <c r="G144" s="296">
        <f t="shared" si="29"/>
        <v>20493</v>
      </c>
      <c r="H144" s="174">
        <v>3</v>
      </c>
      <c r="I144" s="193">
        <v>68575</v>
      </c>
      <c r="J144" s="191">
        <f t="shared" si="30"/>
        <v>45702</v>
      </c>
      <c r="K144" s="194">
        <f t="shared" si="31"/>
        <v>16430</v>
      </c>
      <c r="L144" s="194">
        <f t="shared" si="32"/>
        <v>10247</v>
      </c>
      <c r="M144" s="192">
        <f t="shared" si="20"/>
        <v>3804</v>
      </c>
      <c r="N144" s="324">
        <f t="shared" si="28"/>
        <v>72379</v>
      </c>
      <c r="O144" s="329">
        <v>72379</v>
      </c>
      <c r="P144" s="360">
        <v>0</v>
      </c>
      <c r="Q144" s="355">
        <v>0</v>
      </c>
      <c r="R144" s="371">
        <f t="shared" si="24"/>
        <v>0</v>
      </c>
      <c r="S144" s="377">
        <f t="shared" si="25"/>
        <v>72379</v>
      </c>
      <c r="T144" s="467"/>
      <c r="U144" s="352"/>
      <c r="V144" s="241"/>
      <c r="W144" s="217"/>
    </row>
    <row r="145" spans="1:23" ht="13.5" x14ac:dyDescent="0.25">
      <c r="A145" s="417" t="s">
        <v>77</v>
      </c>
      <c r="B145" s="408" t="s">
        <v>204</v>
      </c>
      <c r="C145" s="163">
        <v>630</v>
      </c>
      <c r="D145" s="184" t="s">
        <v>140</v>
      </c>
      <c r="E145" s="157">
        <v>16190</v>
      </c>
      <c r="F145" s="173">
        <v>0</v>
      </c>
      <c r="G145" s="296">
        <f t="shared" si="29"/>
        <v>16190</v>
      </c>
      <c r="H145" s="174">
        <v>2</v>
      </c>
      <c r="I145" s="193">
        <v>47227</v>
      </c>
      <c r="J145" s="191">
        <f t="shared" si="30"/>
        <v>30468</v>
      </c>
      <c r="K145" s="194">
        <f t="shared" si="31"/>
        <v>10953</v>
      </c>
      <c r="L145" s="194">
        <f t="shared" si="32"/>
        <v>8095</v>
      </c>
      <c r="M145" s="192">
        <f t="shared" si="20"/>
        <v>2289</v>
      </c>
      <c r="N145" s="324">
        <f t="shared" si="28"/>
        <v>49516</v>
      </c>
      <c r="O145" s="329">
        <v>49516</v>
      </c>
      <c r="P145" s="360">
        <v>1600</v>
      </c>
      <c r="Q145" s="355">
        <v>575</v>
      </c>
      <c r="R145" s="371">
        <f t="shared" si="24"/>
        <v>2175</v>
      </c>
      <c r="S145" s="377">
        <f t="shared" si="25"/>
        <v>51691</v>
      </c>
      <c r="T145" s="467"/>
      <c r="U145" s="352"/>
      <c r="V145" s="241"/>
      <c r="W145" s="217"/>
    </row>
    <row r="146" spans="1:23" ht="13.5" x14ac:dyDescent="0.25">
      <c r="A146" s="417" t="s">
        <v>109</v>
      </c>
      <c r="B146" s="408" t="s">
        <v>204</v>
      </c>
      <c r="C146" s="163">
        <v>830</v>
      </c>
      <c r="D146" s="185" t="s">
        <v>141</v>
      </c>
      <c r="E146" s="157">
        <v>21482</v>
      </c>
      <c r="F146" s="173">
        <v>0</v>
      </c>
      <c r="G146" s="296">
        <f t="shared" si="29"/>
        <v>21482</v>
      </c>
      <c r="H146" s="174">
        <v>3</v>
      </c>
      <c r="I146" s="193">
        <v>69031</v>
      </c>
      <c r="J146" s="191">
        <f t="shared" si="30"/>
        <v>45702</v>
      </c>
      <c r="K146" s="194">
        <f t="shared" si="31"/>
        <v>16430</v>
      </c>
      <c r="L146" s="194">
        <f t="shared" si="32"/>
        <v>10741</v>
      </c>
      <c r="M146" s="192">
        <f t="shared" si="20"/>
        <v>3842</v>
      </c>
      <c r="N146" s="324">
        <f t="shared" si="28"/>
        <v>72873</v>
      </c>
      <c r="O146" s="329">
        <v>72873</v>
      </c>
      <c r="P146" s="360">
        <v>0</v>
      </c>
      <c r="Q146" s="355">
        <v>0</v>
      </c>
      <c r="R146" s="371">
        <f t="shared" si="24"/>
        <v>0</v>
      </c>
      <c r="S146" s="377">
        <f t="shared" si="25"/>
        <v>72873</v>
      </c>
      <c r="T146" s="467"/>
      <c r="U146" s="352"/>
      <c r="V146" s="241"/>
      <c r="W146" s="217"/>
    </row>
    <row r="147" spans="1:23" ht="13.5" customHeight="1" thickBot="1" x14ac:dyDescent="0.3">
      <c r="A147" s="420" t="s">
        <v>92</v>
      </c>
      <c r="B147" s="411" t="s">
        <v>204</v>
      </c>
      <c r="C147" s="290">
        <v>730</v>
      </c>
      <c r="D147" s="380" t="s">
        <v>142</v>
      </c>
      <c r="E147" s="233">
        <v>21888</v>
      </c>
      <c r="F147" s="381"/>
      <c r="G147" s="382">
        <f t="shared" si="29"/>
        <v>21888</v>
      </c>
      <c r="H147" s="265">
        <v>3</v>
      </c>
      <c r="I147" s="298">
        <v>69384</v>
      </c>
      <c r="J147" s="266">
        <f t="shared" si="30"/>
        <v>45702</v>
      </c>
      <c r="K147" s="299">
        <f t="shared" si="31"/>
        <v>16430</v>
      </c>
      <c r="L147" s="299">
        <f t="shared" si="32"/>
        <v>10944</v>
      </c>
      <c r="M147" s="235">
        <f t="shared" si="20"/>
        <v>3692</v>
      </c>
      <c r="N147" s="325">
        <f t="shared" si="28"/>
        <v>73076</v>
      </c>
      <c r="O147" s="383">
        <v>73076</v>
      </c>
      <c r="P147" s="384">
        <v>0</v>
      </c>
      <c r="Q147" s="385">
        <v>0</v>
      </c>
      <c r="R147" s="386">
        <f t="shared" si="24"/>
        <v>0</v>
      </c>
      <c r="S147" s="387">
        <f t="shared" si="25"/>
        <v>73076</v>
      </c>
      <c r="T147" s="467"/>
      <c r="U147" s="352"/>
      <c r="V147" s="241"/>
      <c r="W147" s="217"/>
    </row>
    <row r="148" spans="1:23" ht="13.5" customHeight="1" x14ac:dyDescent="0.25">
      <c r="A148" s="426" t="s">
        <v>1</v>
      </c>
      <c r="B148" s="412" t="s">
        <v>205</v>
      </c>
      <c r="C148" s="304"/>
      <c r="D148" s="305" t="s">
        <v>149</v>
      </c>
      <c r="E148" s="306">
        <v>513</v>
      </c>
      <c r="F148" s="306">
        <v>0</v>
      </c>
      <c r="G148" s="307">
        <f>SUBTOTAL(9,E148:F148)</f>
        <v>513</v>
      </c>
      <c r="H148" s="306"/>
      <c r="I148" s="308">
        <v>5467</v>
      </c>
      <c r="J148" s="309"/>
      <c r="K148" s="310"/>
      <c r="L148" s="252">
        <f>ROUND(G148*12.54,0)</f>
        <v>6433</v>
      </c>
      <c r="M148" s="311">
        <f t="shared" si="20"/>
        <v>966</v>
      </c>
      <c r="N148" s="326">
        <f>ROUND(12.54*G148,0)</f>
        <v>6433</v>
      </c>
      <c r="O148" s="451">
        <f>SUBTOTAL(9,N148:N156)</f>
        <v>130454</v>
      </c>
      <c r="P148" s="390"/>
      <c r="Q148" s="276"/>
      <c r="R148" s="348"/>
      <c r="S148" s="391"/>
      <c r="T148" s="392"/>
      <c r="U148" s="352"/>
      <c r="V148" s="242"/>
      <c r="W148" s="218"/>
    </row>
    <row r="149" spans="1:23" ht="13.5" customHeight="1" x14ac:dyDescent="0.25">
      <c r="A149" s="427" t="s">
        <v>1</v>
      </c>
      <c r="B149" s="413" t="s">
        <v>205</v>
      </c>
      <c r="C149" s="168"/>
      <c r="D149" s="186" t="s">
        <v>153</v>
      </c>
      <c r="E149" s="187">
        <v>887</v>
      </c>
      <c r="F149" s="187">
        <v>0</v>
      </c>
      <c r="G149" s="297">
        <f t="shared" ref="G149:G159" si="33">SUBTOTAL(9,E149:F149)</f>
        <v>887</v>
      </c>
      <c r="H149" s="187"/>
      <c r="I149" s="193">
        <v>10243</v>
      </c>
      <c r="J149" s="194"/>
      <c r="K149" s="178"/>
      <c r="L149" s="258">
        <f t="shared" ref="L149:L204" si="34">ROUND(G149*12.54,0)</f>
        <v>11123</v>
      </c>
      <c r="M149" s="224">
        <f t="shared" ref="M149:M162" si="35">N149-I149</f>
        <v>880</v>
      </c>
      <c r="N149" s="324">
        <f t="shared" ref="N149:N204" si="36">ROUND(12.54*G149,0)</f>
        <v>11123</v>
      </c>
      <c r="O149" s="452"/>
      <c r="P149" s="364"/>
      <c r="Q149" s="192"/>
      <c r="R149" s="215"/>
      <c r="S149" s="378"/>
      <c r="T149" s="393"/>
      <c r="U149" s="352"/>
      <c r="V149" s="242"/>
      <c r="W149" s="218"/>
    </row>
    <row r="150" spans="1:23" ht="13.5" customHeight="1" x14ac:dyDescent="0.25">
      <c r="A150" s="427" t="s">
        <v>1</v>
      </c>
      <c r="B150" s="413" t="s">
        <v>205</v>
      </c>
      <c r="C150" s="168"/>
      <c r="D150" s="186" t="s">
        <v>150</v>
      </c>
      <c r="E150" s="187">
        <v>394</v>
      </c>
      <c r="F150" s="187">
        <v>181</v>
      </c>
      <c r="G150" s="297">
        <f t="shared" si="33"/>
        <v>575</v>
      </c>
      <c r="H150" s="187"/>
      <c r="I150" s="193">
        <v>4518</v>
      </c>
      <c r="J150" s="194"/>
      <c r="K150" s="178"/>
      <c r="L150" s="258">
        <f t="shared" si="34"/>
        <v>7211</v>
      </c>
      <c r="M150" s="224">
        <f t="shared" si="35"/>
        <v>2693</v>
      </c>
      <c r="N150" s="324">
        <f t="shared" si="36"/>
        <v>7211</v>
      </c>
      <c r="O150" s="452"/>
      <c r="P150" s="364"/>
      <c r="Q150" s="192"/>
      <c r="R150" s="215"/>
      <c r="S150" s="378"/>
      <c r="T150" s="393"/>
      <c r="U150" s="352"/>
      <c r="V150" s="242"/>
      <c r="W150" s="218"/>
    </row>
    <row r="151" spans="1:23" ht="13.5" customHeight="1" x14ac:dyDescent="0.25">
      <c r="A151" s="427" t="s">
        <v>1</v>
      </c>
      <c r="B151" s="413" t="s">
        <v>205</v>
      </c>
      <c r="C151" s="168"/>
      <c r="D151" s="186" t="s">
        <v>221</v>
      </c>
      <c r="E151" s="187">
        <v>1516</v>
      </c>
      <c r="F151" s="187">
        <v>111</v>
      </c>
      <c r="G151" s="297">
        <f t="shared" si="33"/>
        <v>1627</v>
      </c>
      <c r="H151" s="187"/>
      <c r="I151" s="193">
        <v>16510</v>
      </c>
      <c r="J151" s="194"/>
      <c r="K151" s="178"/>
      <c r="L151" s="258">
        <f t="shared" si="34"/>
        <v>20403</v>
      </c>
      <c r="M151" s="224">
        <f t="shared" si="35"/>
        <v>3893</v>
      </c>
      <c r="N151" s="324">
        <f t="shared" si="36"/>
        <v>20403</v>
      </c>
      <c r="O151" s="452"/>
      <c r="P151" s="364"/>
      <c r="Q151" s="192"/>
      <c r="R151" s="215"/>
      <c r="S151" s="378"/>
      <c r="T151" s="393"/>
      <c r="U151" s="352"/>
      <c r="V151" s="242"/>
      <c r="W151" s="218"/>
    </row>
    <row r="152" spans="1:23" ht="13.5" customHeight="1" x14ac:dyDescent="0.25">
      <c r="A152" s="427" t="s">
        <v>1</v>
      </c>
      <c r="B152" s="413" t="s">
        <v>205</v>
      </c>
      <c r="C152" s="168"/>
      <c r="D152" s="186" t="s">
        <v>151</v>
      </c>
      <c r="E152" s="187">
        <v>3744</v>
      </c>
      <c r="F152" s="187">
        <v>659</v>
      </c>
      <c r="G152" s="297">
        <f t="shared" si="33"/>
        <v>4403</v>
      </c>
      <c r="H152" s="187"/>
      <c r="I152" s="193">
        <v>39555</v>
      </c>
      <c r="J152" s="194"/>
      <c r="K152" s="178"/>
      <c r="L152" s="258">
        <f t="shared" si="34"/>
        <v>55214</v>
      </c>
      <c r="M152" s="224">
        <f t="shared" si="35"/>
        <v>15659</v>
      </c>
      <c r="N152" s="324">
        <f t="shared" si="36"/>
        <v>55214</v>
      </c>
      <c r="O152" s="452"/>
      <c r="P152" s="364"/>
      <c r="Q152" s="192"/>
      <c r="R152" s="215"/>
      <c r="S152" s="378"/>
      <c r="T152" s="393"/>
      <c r="U152" s="352"/>
      <c r="V152" s="242"/>
      <c r="W152" s="218"/>
    </row>
    <row r="153" spans="1:23" ht="13.5" customHeight="1" x14ac:dyDescent="0.25">
      <c r="A153" s="427" t="s">
        <v>1</v>
      </c>
      <c r="B153" s="413" t="s">
        <v>205</v>
      </c>
      <c r="C153" s="168"/>
      <c r="D153" s="186" t="s">
        <v>152</v>
      </c>
      <c r="E153" s="187">
        <v>468</v>
      </c>
      <c r="F153" s="187">
        <v>138</v>
      </c>
      <c r="G153" s="297">
        <f t="shared" si="33"/>
        <v>606</v>
      </c>
      <c r="H153" s="187"/>
      <c r="I153" s="193">
        <v>5333</v>
      </c>
      <c r="J153" s="194"/>
      <c r="K153" s="178"/>
      <c r="L153" s="258">
        <f t="shared" si="34"/>
        <v>7599</v>
      </c>
      <c r="M153" s="224">
        <f t="shared" si="35"/>
        <v>2266</v>
      </c>
      <c r="N153" s="324">
        <f t="shared" si="36"/>
        <v>7599</v>
      </c>
      <c r="O153" s="452"/>
      <c r="P153" s="364"/>
      <c r="Q153" s="192"/>
      <c r="R153" s="215"/>
      <c r="S153" s="378"/>
      <c r="T153" s="393"/>
      <c r="U153" s="352"/>
      <c r="V153" s="242"/>
      <c r="W153" s="218"/>
    </row>
    <row r="154" spans="1:23" ht="15" customHeight="1" x14ac:dyDescent="0.25">
      <c r="A154" s="427" t="s">
        <v>1</v>
      </c>
      <c r="B154" s="413" t="s">
        <v>205</v>
      </c>
      <c r="C154" s="168"/>
      <c r="D154" s="186" t="s">
        <v>154</v>
      </c>
      <c r="E154" s="187">
        <v>1721</v>
      </c>
      <c r="F154" s="187">
        <v>0</v>
      </c>
      <c r="G154" s="297">
        <f t="shared" si="33"/>
        <v>1721</v>
      </c>
      <c r="H154" s="187"/>
      <c r="I154" s="193">
        <v>14656</v>
      </c>
      <c r="J154" s="194"/>
      <c r="K154" s="178"/>
      <c r="L154" s="258">
        <f t="shared" si="34"/>
        <v>21581</v>
      </c>
      <c r="M154" s="224">
        <f t="shared" si="35"/>
        <v>6925</v>
      </c>
      <c r="N154" s="324">
        <f t="shared" si="36"/>
        <v>21581</v>
      </c>
      <c r="O154" s="452"/>
      <c r="P154" s="364"/>
      <c r="Q154" s="192"/>
      <c r="R154" s="215"/>
      <c r="S154" s="378"/>
      <c r="T154" s="393"/>
      <c r="U154" s="352"/>
      <c r="V154" s="242"/>
      <c r="W154" s="218"/>
    </row>
    <row r="155" spans="1:23" ht="15.75" customHeight="1" x14ac:dyDescent="0.25">
      <c r="A155" s="427" t="s">
        <v>1</v>
      </c>
      <c r="B155" s="413" t="s">
        <v>205</v>
      </c>
      <c r="C155" s="168"/>
      <c r="D155" s="186" t="s">
        <v>229</v>
      </c>
      <c r="E155" s="187">
        <v>0</v>
      </c>
      <c r="F155" s="187">
        <v>39</v>
      </c>
      <c r="G155" s="297">
        <f t="shared" si="33"/>
        <v>39</v>
      </c>
      <c r="H155" s="187"/>
      <c r="I155" s="193">
        <v>0</v>
      </c>
      <c r="J155" s="194"/>
      <c r="K155" s="178"/>
      <c r="L155" s="258">
        <f t="shared" si="34"/>
        <v>489</v>
      </c>
      <c r="M155" s="224">
        <f t="shared" si="35"/>
        <v>489</v>
      </c>
      <c r="N155" s="324">
        <f t="shared" si="36"/>
        <v>489</v>
      </c>
      <c r="O155" s="452"/>
      <c r="P155" s="364"/>
      <c r="Q155" s="192"/>
      <c r="R155" s="215"/>
      <c r="S155" s="378"/>
      <c r="T155" s="393"/>
      <c r="U155" s="352"/>
      <c r="V155" s="242"/>
      <c r="W155" s="218"/>
    </row>
    <row r="156" spans="1:23" s="196" customFormat="1" ht="15" customHeight="1" thickBot="1" x14ac:dyDescent="0.3">
      <c r="A156" s="428" t="s">
        <v>1</v>
      </c>
      <c r="B156" s="414" t="s">
        <v>205</v>
      </c>
      <c r="C156" s="312"/>
      <c r="D156" s="262" t="s">
        <v>230</v>
      </c>
      <c r="E156" s="313">
        <v>0</v>
      </c>
      <c r="F156" s="313">
        <v>32</v>
      </c>
      <c r="G156" s="314">
        <f t="shared" si="33"/>
        <v>32</v>
      </c>
      <c r="H156" s="313"/>
      <c r="I156" s="394">
        <v>0</v>
      </c>
      <c r="J156" s="315"/>
      <c r="K156" s="395"/>
      <c r="L156" s="342">
        <f t="shared" si="34"/>
        <v>401</v>
      </c>
      <c r="M156" s="396">
        <f t="shared" si="35"/>
        <v>401</v>
      </c>
      <c r="N156" s="327">
        <f t="shared" si="36"/>
        <v>401</v>
      </c>
      <c r="O156" s="453"/>
      <c r="P156" s="397"/>
      <c r="Q156" s="281"/>
      <c r="R156" s="349"/>
      <c r="S156" s="379"/>
      <c r="T156" s="398"/>
      <c r="U156" s="352"/>
      <c r="V156" s="260"/>
      <c r="W156" s="261"/>
    </row>
    <row r="157" spans="1:23" ht="13.5" customHeight="1" x14ac:dyDescent="0.25">
      <c r="A157" s="429" t="s">
        <v>147</v>
      </c>
      <c r="B157" s="412" t="s">
        <v>205</v>
      </c>
      <c r="C157" s="316"/>
      <c r="D157" s="305" t="s">
        <v>155</v>
      </c>
      <c r="E157" s="306">
        <v>234</v>
      </c>
      <c r="F157" s="306">
        <v>0</v>
      </c>
      <c r="G157" s="307">
        <f t="shared" si="33"/>
        <v>234</v>
      </c>
      <c r="H157" s="306"/>
      <c r="I157" s="308">
        <v>3060</v>
      </c>
      <c r="J157" s="309"/>
      <c r="K157" s="310"/>
      <c r="L157" s="252">
        <f t="shared" si="34"/>
        <v>2934</v>
      </c>
      <c r="M157" s="311">
        <f t="shared" si="35"/>
        <v>-126</v>
      </c>
      <c r="N157" s="326">
        <f t="shared" si="36"/>
        <v>2934</v>
      </c>
      <c r="O157" s="451">
        <f>SUBTOTAL(9,N157:N159)</f>
        <v>32215</v>
      </c>
      <c r="P157" s="390"/>
      <c r="Q157" s="276"/>
      <c r="R157" s="348"/>
      <c r="S157" s="391"/>
      <c r="T157" s="392"/>
      <c r="U157" s="352"/>
      <c r="V157" s="242"/>
      <c r="W157" s="218"/>
    </row>
    <row r="158" spans="1:23" ht="13.5" customHeight="1" x14ac:dyDescent="0.25">
      <c r="A158" s="430" t="s">
        <v>147</v>
      </c>
      <c r="B158" s="413" t="s">
        <v>205</v>
      </c>
      <c r="C158" s="189"/>
      <c r="D158" s="186" t="s">
        <v>219</v>
      </c>
      <c r="E158" s="187">
        <v>111</v>
      </c>
      <c r="F158" s="187">
        <v>0</v>
      </c>
      <c r="G158" s="297">
        <f t="shared" si="33"/>
        <v>111</v>
      </c>
      <c r="H158" s="187"/>
      <c r="I158" s="193">
        <v>887.50166000000002</v>
      </c>
      <c r="J158" s="194"/>
      <c r="K158" s="178"/>
      <c r="L158" s="258">
        <f t="shared" si="34"/>
        <v>1392</v>
      </c>
      <c r="M158" s="224">
        <f t="shared" si="35"/>
        <v>504.49833999999998</v>
      </c>
      <c r="N158" s="324">
        <f t="shared" si="36"/>
        <v>1392</v>
      </c>
      <c r="O158" s="452"/>
      <c r="P158" s="364"/>
      <c r="Q158" s="192"/>
      <c r="R158" s="215"/>
      <c r="S158" s="378"/>
      <c r="T158" s="393"/>
      <c r="U158" s="352"/>
      <c r="V158" s="242"/>
      <c r="W158" s="218"/>
    </row>
    <row r="159" spans="1:23" ht="13.5" customHeight="1" thickBot="1" x14ac:dyDescent="0.3">
      <c r="A159" s="431" t="s">
        <v>147</v>
      </c>
      <c r="B159" s="414" t="s">
        <v>205</v>
      </c>
      <c r="C159" s="312"/>
      <c r="D159" s="262" t="s">
        <v>156</v>
      </c>
      <c r="E159" s="313">
        <v>1815</v>
      </c>
      <c r="F159" s="313">
        <v>409</v>
      </c>
      <c r="G159" s="314">
        <f t="shared" si="33"/>
        <v>2224</v>
      </c>
      <c r="H159" s="313"/>
      <c r="I159" s="317">
        <v>21167</v>
      </c>
      <c r="J159" s="315"/>
      <c r="K159" s="318"/>
      <c r="L159" s="342">
        <f t="shared" si="34"/>
        <v>27889</v>
      </c>
      <c r="M159" s="319">
        <f t="shared" si="35"/>
        <v>6722</v>
      </c>
      <c r="N159" s="327">
        <f t="shared" si="36"/>
        <v>27889</v>
      </c>
      <c r="O159" s="453"/>
      <c r="P159" s="397"/>
      <c r="Q159" s="281"/>
      <c r="R159" s="349"/>
      <c r="S159" s="379"/>
      <c r="T159" s="398"/>
      <c r="U159" s="352"/>
      <c r="V159" s="242"/>
      <c r="W159" s="218"/>
    </row>
    <row r="160" spans="1:23" ht="13.5" x14ac:dyDescent="0.25">
      <c r="A160" s="429" t="s">
        <v>148</v>
      </c>
      <c r="B160" s="412" t="s">
        <v>205</v>
      </c>
      <c r="C160" s="316"/>
      <c r="D160" s="305" t="s">
        <v>157</v>
      </c>
      <c r="E160" s="306">
        <v>487</v>
      </c>
      <c r="F160" s="306">
        <v>86</v>
      </c>
      <c r="G160" s="307">
        <f>E160+F160</f>
        <v>573</v>
      </c>
      <c r="H160" s="306"/>
      <c r="I160" s="308">
        <v>5074</v>
      </c>
      <c r="J160" s="309"/>
      <c r="K160" s="310"/>
      <c r="L160" s="252">
        <f t="shared" si="34"/>
        <v>7185</v>
      </c>
      <c r="M160" s="311">
        <f t="shared" si="35"/>
        <v>2111</v>
      </c>
      <c r="N160" s="326">
        <f t="shared" si="36"/>
        <v>7185</v>
      </c>
      <c r="O160" s="451">
        <f>SUBTOTAL(9,N160:N161)</f>
        <v>7687</v>
      </c>
      <c r="P160" s="390"/>
      <c r="Q160" s="276"/>
      <c r="R160" s="348"/>
      <c r="S160" s="391"/>
      <c r="T160" s="392"/>
      <c r="U160" s="352"/>
      <c r="V160" s="242"/>
      <c r="W160" s="218"/>
    </row>
    <row r="161" spans="1:23" ht="14.25" thickBot="1" x14ac:dyDescent="0.3">
      <c r="A161" s="431" t="s">
        <v>148</v>
      </c>
      <c r="B161" s="414" t="s">
        <v>205</v>
      </c>
      <c r="C161" s="312"/>
      <c r="D161" s="262" t="s">
        <v>231</v>
      </c>
      <c r="E161" s="313">
        <v>0</v>
      </c>
      <c r="F161" s="313">
        <v>40</v>
      </c>
      <c r="G161" s="314">
        <f t="shared" ref="G161:G204" si="37">E161+F161</f>
        <v>40</v>
      </c>
      <c r="H161" s="313"/>
      <c r="I161" s="317">
        <v>0</v>
      </c>
      <c r="J161" s="315"/>
      <c r="K161" s="318"/>
      <c r="L161" s="342">
        <f t="shared" si="34"/>
        <v>502</v>
      </c>
      <c r="M161" s="319">
        <f t="shared" si="35"/>
        <v>502</v>
      </c>
      <c r="N161" s="327">
        <f t="shared" si="36"/>
        <v>502</v>
      </c>
      <c r="O161" s="453"/>
      <c r="P161" s="397"/>
      <c r="Q161" s="281"/>
      <c r="R161" s="349"/>
      <c r="S161" s="379"/>
      <c r="T161" s="398"/>
      <c r="U161" s="352"/>
      <c r="V161" s="242"/>
      <c r="W161" s="218"/>
    </row>
    <row r="162" spans="1:23" ht="13.5" customHeight="1" x14ac:dyDescent="0.25">
      <c r="A162" s="429" t="s">
        <v>36</v>
      </c>
      <c r="B162" s="412" t="s">
        <v>205</v>
      </c>
      <c r="C162" s="316"/>
      <c r="D162" s="305" t="s">
        <v>158</v>
      </c>
      <c r="E162" s="306">
        <v>242</v>
      </c>
      <c r="F162" s="306">
        <v>60</v>
      </c>
      <c r="G162" s="307">
        <f t="shared" si="37"/>
        <v>302</v>
      </c>
      <c r="H162" s="306"/>
      <c r="I162" s="308">
        <v>2404</v>
      </c>
      <c r="J162" s="309"/>
      <c r="K162" s="310"/>
      <c r="L162" s="252">
        <f t="shared" si="34"/>
        <v>3787</v>
      </c>
      <c r="M162" s="311">
        <f t="shared" si="35"/>
        <v>1383</v>
      </c>
      <c r="N162" s="326">
        <f t="shared" si="36"/>
        <v>3787</v>
      </c>
      <c r="O162" s="451">
        <f>SUBTOTAL(9,N162:N171)</f>
        <v>77410</v>
      </c>
      <c r="P162" s="390"/>
      <c r="Q162" s="276"/>
      <c r="R162" s="348"/>
      <c r="S162" s="391"/>
      <c r="T162" s="392"/>
      <c r="U162" s="352"/>
      <c r="V162" s="242"/>
      <c r="W162" s="218"/>
    </row>
    <row r="163" spans="1:23" ht="13.5" customHeight="1" x14ac:dyDescent="0.25">
      <c r="A163" s="430" t="s">
        <v>36</v>
      </c>
      <c r="B163" s="413" t="s">
        <v>205</v>
      </c>
      <c r="C163" s="189"/>
      <c r="D163" s="186" t="s">
        <v>214</v>
      </c>
      <c r="E163" s="187">
        <v>18</v>
      </c>
      <c r="F163" s="187">
        <v>0</v>
      </c>
      <c r="G163" s="297">
        <f t="shared" si="37"/>
        <v>18</v>
      </c>
      <c r="H163" s="187"/>
      <c r="I163" s="193">
        <v>146</v>
      </c>
      <c r="J163" s="194"/>
      <c r="K163" s="178"/>
      <c r="L163" s="258">
        <f t="shared" si="34"/>
        <v>226</v>
      </c>
      <c r="M163" s="224">
        <f t="shared" ref="M163:M204" si="38">N163-I163</f>
        <v>80</v>
      </c>
      <c r="N163" s="324">
        <f t="shared" si="36"/>
        <v>226</v>
      </c>
      <c r="O163" s="452"/>
      <c r="P163" s="364"/>
      <c r="Q163" s="192"/>
      <c r="R163" s="215"/>
      <c r="S163" s="378"/>
      <c r="T163" s="393"/>
      <c r="U163" s="352"/>
      <c r="V163" s="242"/>
      <c r="W163" s="218"/>
    </row>
    <row r="164" spans="1:23" ht="13.5" customHeight="1" x14ac:dyDescent="0.25">
      <c r="A164" s="430" t="s">
        <v>36</v>
      </c>
      <c r="B164" s="413" t="s">
        <v>205</v>
      </c>
      <c r="C164" s="189"/>
      <c r="D164" s="186" t="s">
        <v>159</v>
      </c>
      <c r="E164" s="187">
        <v>64</v>
      </c>
      <c r="F164" s="187">
        <v>12</v>
      </c>
      <c r="G164" s="297">
        <f t="shared" si="37"/>
        <v>76</v>
      </c>
      <c r="H164" s="187"/>
      <c r="I164" s="193">
        <v>620</v>
      </c>
      <c r="J164" s="194"/>
      <c r="K164" s="178"/>
      <c r="L164" s="258">
        <f t="shared" si="34"/>
        <v>953</v>
      </c>
      <c r="M164" s="224">
        <f t="shared" si="38"/>
        <v>333</v>
      </c>
      <c r="N164" s="324">
        <f t="shared" si="36"/>
        <v>953</v>
      </c>
      <c r="O164" s="452"/>
      <c r="P164" s="364"/>
      <c r="Q164" s="192"/>
      <c r="R164" s="215"/>
      <c r="S164" s="378"/>
      <c r="T164" s="393"/>
      <c r="U164" s="352"/>
      <c r="V164" s="242"/>
      <c r="W164" s="218"/>
    </row>
    <row r="165" spans="1:23" ht="13.5" customHeight="1" x14ac:dyDescent="0.25">
      <c r="A165" s="430" t="s">
        <v>36</v>
      </c>
      <c r="B165" s="413" t="s">
        <v>205</v>
      </c>
      <c r="C165" s="189"/>
      <c r="D165" s="186" t="s">
        <v>160</v>
      </c>
      <c r="E165" s="190">
        <v>1826</v>
      </c>
      <c r="F165" s="190">
        <v>57</v>
      </c>
      <c r="G165" s="297">
        <f t="shared" si="37"/>
        <v>1883</v>
      </c>
      <c r="H165" s="190"/>
      <c r="I165" s="193">
        <v>17578</v>
      </c>
      <c r="J165" s="194"/>
      <c r="K165" s="178"/>
      <c r="L165" s="258">
        <f t="shared" si="34"/>
        <v>23613</v>
      </c>
      <c r="M165" s="224">
        <f t="shared" si="38"/>
        <v>6035</v>
      </c>
      <c r="N165" s="324">
        <f t="shared" si="36"/>
        <v>23613</v>
      </c>
      <c r="O165" s="452"/>
      <c r="P165" s="364"/>
      <c r="Q165" s="192"/>
      <c r="R165" s="215"/>
      <c r="S165" s="378"/>
      <c r="T165" s="393"/>
      <c r="U165" s="352"/>
      <c r="V165" s="242"/>
      <c r="W165" s="218"/>
    </row>
    <row r="166" spans="1:23" ht="13.5" customHeight="1" x14ac:dyDescent="0.25">
      <c r="A166" s="430" t="s">
        <v>36</v>
      </c>
      <c r="B166" s="413" t="s">
        <v>205</v>
      </c>
      <c r="C166" s="189"/>
      <c r="D166" s="186" t="s">
        <v>161</v>
      </c>
      <c r="E166" s="188">
        <v>3148</v>
      </c>
      <c r="F166" s="188">
        <v>340</v>
      </c>
      <c r="G166" s="297">
        <f t="shared" si="37"/>
        <v>3488</v>
      </c>
      <c r="H166" s="188"/>
      <c r="I166" s="193">
        <v>35659</v>
      </c>
      <c r="J166" s="194"/>
      <c r="K166" s="178"/>
      <c r="L166" s="258">
        <f t="shared" si="34"/>
        <v>43740</v>
      </c>
      <c r="M166" s="224">
        <f t="shared" si="38"/>
        <v>8081</v>
      </c>
      <c r="N166" s="324">
        <f t="shared" si="36"/>
        <v>43740</v>
      </c>
      <c r="O166" s="452"/>
      <c r="P166" s="364"/>
      <c r="Q166" s="192"/>
      <c r="R166" s="215"/>
      <c r="S166" s="378"/>
      <c r="T166" s="393"/>
      <c r="U166" s="352"/>
      <c r="V166" s="242"/>
      <c r="W166" s="218"/>
    </row>
    <row r="167" spans="1:23" ht="13.5" customHeight="1" x14ac:dyDescent="0.25">
      <c r="A167" s="430" t="s">
        <v>36</v>
      </c>
      <c r="B167" s="413" t="s">
        <v>205</v>
      </c>
      <c r="C167" s="189"/>
      <c r="D167" s="186" t="s">
        <v>162</v>
      </c>
      <c r="E167" s="188">
        <v>186</v>
      </c>
      <c r="F167" s="188">
        <v>53</v>
      </c>
      <c r="G167" s="297">
        <f t="shared" si="37"/>
        <v>239</v>
      </c>
      <c r="H167" s="188"/>
      <c r="I167" s="193">
        <v>1919</v>
      </c>
      <c r="J167" s="194"/>
      <c r="K167" s="178"/>
      <c r="L167" s="258">
        <f t="shared" si="34"/>
        <v>2997</v>
      </c>
      <c r="M167" s="224">
        <f t="shared" si="38"/>
        <v>1078</v>
      </c>
      <c r="N167" s="324">
        <f t="shared" si="36"/>
        <v>2997</v>
      </c>
      <c r="O167" s="452"/>
      <c r="P167" s="364"/>
      <c r="Q167" s="192"/>
      <c r="R167" s="215"/>
      <c r="S167" s="378"/>
      <c r="T167" s="393"/>
      <c r="U167" s="352"/>
      <c r="V167" s="242"/>
      <c r="W167" s="218"/>
    </row>
    <row r="168" spans="1:23" ht="13.5" customHeight="1" x14ac:dyDescent="0.25">
      <c r="A168" s="430" t="s">
        <v>36</v>
      </c>
      <c r="B168" s="413" t="s">
        <v>205</v>
      </c>
      <c r="C168" s="189"/>
      <c r="D168" s="186" t="s">
        <v>232</v>
      </c>
      <c r="E168" s="188">
        <v>0</v>
      </c>
      <c r="F168" s="188">
        <v>62</v>
      </c>
      <c r="G168" s="297">
        <f t="shared" si="37"/>
        <v>62</v>
      </c>
      <c r="H168" s="188"/>
      <c r="I168" s="193">
        <v>0</v>
      </c>
      <c r="J168" s="194"/>
      <c r="K168" s="178"/>
      <c r="L168" s="258">
        <f t="shared" si="34"/>
        <v>777</v>
      </c>
      <c r="M168" s="224">
        <f t="shared" si="38"/>
        <v>777</v>
      </c>
      <c r="N168" s="324">
        <f t="shared" si="36"/>
        <v>777</v>
      </c>
      <c r="O168" s="452"/>
      <c r="P168" s="364"/>
      <c r="Q168" s="192"/>
      <c r="R168" s="215"/>
      <c r="S168" s="378"/>
      <c r="T168" s="393"/>
      <c r="U168" s="352"/>
      <c r="V168" s="242"/>
      <c r="W168" s="218"/>
    </row>
    <row r="169" spans="1:23" ht="13.5" customHeight="1" x14ac:dyDescent="0.25">
      <c r="A169" s="430" t="s">
        <v>36</v>
      </c>
      <c r="B169" s="413" t="s">
        <v>205</v>
      </c>
      <c r="C169" s="189"/>
      <c r="D169" s="186" t="s">
        <v>233</v>
      </c>
      <c r="E169" s="188">
        <v>0</v>
      </c>
      <c r="F169" s="188">
        <v>28</v>
      </c>
      <c r="G169" s="297">
        <f t="shared" si="37"/>
        <v>28</v>
      </c>
      <c r="H169" s="188"/>
      <c r="I169" s="193">
        <v>0</v>
      </c>
      <c r="J169" s="194"/>
      <c r="K169" s="178"/>
      <c r="L169" s="258">
        <f t="shared" si="34"/>
        <v>351</v>
      </c>
      <c r="M169" s="224">
        <f t="shared" si="38"/>
        <v>351</v>
      </c>
      <c r="N169" s="324">
        <f t="shared" si="36"/>
        <v>351</v>
      </c>
      <c r="O169" s="452"/>
      <c r="P169" s="364"/>
      <c r="Q169" s="192"/>
      <c r="R169" s="215"/>
      <c r="S169" s="378"/>
      <c r="T169" s="393"/>
      <c r="U169" s="352"/>
      <c r="V169" s="242"/>
      <c r="W169" s="218"/>
    </row>
    <row r="170" spans="1:23" ht="13.5" customHeight="1" x14ac:dyDescent="0.25">
      <c r="A170" s="430" t="s">
        <v>36</v>
      </c>
      <c r="B170" s="413" t="s">
        <v>205</v>
      </c>
      <c r="C170" s="189"/>
      <c r="D170" s="186" t="s">
        <v>234</v>
      </c>
      <c r="E170" s="188">
        <v>0</v>
      </c>
      <c r="F170" s="188">
        <v>27</v>
      </c>
      <c r="G170" s="297">
        <f t="shared" si="37"/>
        <v>27</v>
      </c>
      <c r="H170" s="188"/>
      <c r="I170" s="193">
        <v>0</v>
      </c>
      <c r="J170" s="194"/>
      <c r="K170" s="178"/>
      <c r="L170" s="258">
        <f t="shared" si="34"/>
        <v>339</v>
      </c>
      <c r="M170" s="224">
        <f t="shared" si="38"/>
        <v>339</v>
      </c>
      <c r="N170" s="324">
        <f t="shared" si="36"/>
        <v>339</v>
      </c>
      <c r="O170" s="452"/>
      <c r="P170" s="364"/>
      <c r="Q170" s="192"/>
      <c r="R170" s="215"/>
      <c r="S170" s="378"/>
      <c r="T170" s="393"/>
      <c r="U170" s="352"/>
      <c r="V170" s="242"/>
      <c r="W170" s="218"/>
    </row>
    <row r="171" spans="1:23" ht="13.5" customHeight="1" thickBot="1" x14ac:dyDescent="0.3">
      <c r="A171" s="431" t="s">
        <v>36</v>
      </c>
      <c r="B171" s="414" t="s">
        <v>205</v>
      </c>
      <c r="C171" s="312"/>
      <c r="D171" s="262" t="s">
        <v>235</v>
      </c>
      <c r="E171" s="336">
        <v>0</v>
      </c>
      <c r="F171" s="336">
        <v>50</v>
      </c>
      <c r="G171" s="314">
        <f t="shared" si="37"/>
        <v>50</v>
      </c>
      <c r="H171" s="336"/>
      <c r="I171" s="317">
        <v>0</v>
      </c>
      <c r="J171" s="315"/>
      <c r="K171" s="318"/>
      <c r="L171" s="342">
        <f t="shared" si="34"/>
        <v>627</v>
      </c>
      <c r="M171" s="319">
        <f t="shared" si="38"/>
        <v>627</v>
      </c>
      <c r="N171" s="327">
        <f t="shared" si="36"/>
        <v>627</v>
      </c>
      <c r="O171" s="453"/>
      <c r="P171" s="397"/>
      <c r="Q171" s="281"/>
      <c r="R171" s="349"/>
      <c r="S171" s="379"/>
      <c r="T171" s="398"/>
      <c r="U171" s="352"/>
      <c r="V171" s="242"/>
      <c r="W171" s="218"/>
    </row>
    <row r="172" spans="1:23" ht="13.5" customHeight="1" x14ac:dyDescent="0.25">
      <c r="A172" s="421" t="s">
        <v>53</v>
      </c>
      <c r="B172" s="412" t="s">
        <v>205</v>
      </c>
      <c r="C172" s="321"/>
      <c r="D172" s="305" t="s">
        <v>163</v>
      </c>
      <c r="E172" s="322">
        <v>300</v>
      </c>
      <c r="F172" s="322">
        <v>82</v>
      </c>
      <c r="G172" s="307">
        <f t="shared" si="37"/>
        <v>382</v>
      </c>
      <c r="H172" s="322"/>
      <c r="I172" s="308">
        <v>2126</v>
      </c>
      <c r="J172" s="309"/>
      <c r="K172" s="310"/>
      <c r="L172" s="252">
        <f t="shared" si="34"/>
        <v>4790</v>
      </c>
      <c r="M172" s="311">
        <f t="shared" si="38"/>
        <v>2664</v>
      </c>
      <c r="N172" s="326">
        <f t="shared" si="36"/>
        <v>4790</v>
      </c>
      <c r="O172" s="451">
        <f>SUBTOTAL(9,N172:N180)</f>
        <v>75993</v>
      </c>
      <c r="P172" s="390"/>
      <c r="Q172" s="276"/>
      <c r="R172" s="348"/>
      <c r="S172" s="391"/>
      <c r="T172" s="392"/>
      <c r="U172" s="352"/>
      <c r="V172" s="242"/>
      <c r="W172" s="218"/>
    </row>
    <row r="173" spans="1:23" ht="13.5" customHeight="1" x14ac:dyDescent="0.25">
      <c r="A173" s="422" t="s">
        <v>53</v>
      </c>
      <c r="B173" s="413" t="s">
        <v>205</v>
      </c>
      <c r="C173" s="180"/>
      <c r="D173" s="186" t="s">
        <v>164</v>
      </c>
      <c r="E173" s="188">
        <v>372</v>
      </c>
      <c r="F173" s="188">
        <v>72</v>
      </c>
      <c r="G173" s="297">
        <f t="shared" si="37"/>
        <v>444</v>
      </c>
      <c r="H173" s="188"/>
      <c r="I173" s="193">
        <v>3497</v>
      </c>
      <c r="J173" s="194"/>
      <c r="K173" s="178"/>
      <c r="L173" s="258">
        <f t="shared" si="34"/>
        <v>5568</v>
      </c>
      <c r="M173" s="224">
        <f t="shared" si="38"/>
        <v>2071</v>
      </c>
      <c r="N173" s="324">
        <f t="shared" si="36"/>
        <v>5568</v>
      </c>
      <c r="O173" s="452"/>
      <c r="P173" s="364"/>
      <c r="Q173" s="192"/>
      <c r="R173" s="215"/>
      <c r="S173" s="378"/>
      <c r="T173" s="393"/>
      <c r="U173" s="352"/>
      <c r="V173" s="242"/>
      <c r="W173" s="218"/>
    </row>
    <row r="174" spans="1:23" ht="13.5" customHeight="1" x14ac:dyDescent="0.25">
      <c r="A174" s="422" t="s">
        <v>53</v>
      </c>
      <c r="B174" s="413" t="s">
        <v>205</v>
      </c>
      <c r="C174" s="180"/>
      <c r="D174" s="186" t="s">
        <v>165</v>
      </c>
      <c r="E174" s="188">
        <v>389</v>
      </c>
      <c r="F174" s="188">
        <v>0</v>
      </c>
      <c r="G174" s="297">
        <f t="shared" si="37"/>
        <v>389</v>
      </c>
      <c r="H174" s="188"/>
      <c r="I174" s="193">
        <v>3900</v>
      </c>
      <c r="J174" s="194"/>
      <c r="K174" s="178"/>
      <c r="L174" s="258">
        <f t="shared" si="34"/>
        <v>4878</v>
      </c>
      <c r="M174" s="224">
        <f t="shared" si="38"/>
        <v>978</v>
      </c>
      <c r="N174" s="324">
        <f t="shared" si="36"/>
        <v>4878</v>
      </c>
      <c r="O174" s="452"/>
      <c r="P174" s="364"/>
      <c r="Q174" s="192"/>
      <c r="R174" s="215"/>
      <c r="S174" s="378"/>
      <c r="T174" s="393"/>
      <c r="U174" s="352"/>
      <c r="V174" s="242"/>
      <c r="W174" s="218"/>
    </row>
    <row r="175" spans="1:23" ht="13.5" customHeight="1" x14ac:dyDescent="0.25">
      <c r="A175" s="422" t="s">
        <v>53</v>
      </c>
      <c r="B175" s="413" t="s">
        <v>205</v>
      </c>
      <c r="C175" s="180"/>
      <c r="D175" s="186" t="s">
        <v>167</v>
      </c>
      <c r="E175" s="188">
        <v>3639</v>
      </c>
      <c r="F175" s="188">
        <v>446</v>
      </c>
      <c r="G175" s="297">
        <f t="shared" si="37"/>
        <v>4085</v>
      </c>
      <c r="H175" s="188"/>
      <c r="I175" s="193">
        <v>39807</v>
      </c>
      <c r="J175" s="194"/>
      <c r="K175" s="178"/>
      <c r="L175" s="258">
        <f t="shared" si="34"/>
        <v>51226</v>
      </c>
      <c r="M175" s="224">
        <f t="shared" si="38"/>
        <v>11419</v>
      </c>
      <c r="N175" s="324">
        <f t="shared" si="36"/>
        <v>51226</v>
      </c>
      <c r="O175" s="452"/>
      <c r="P175" s="364"/>
      <c r="Q175" s="192"/>
      <c r="R175" s="215"/>
      <c r="S175" s="378"/>
      <c r="T175" s="393"/>
      <c r="U175" s="352"/>
      <c r="V175" s="242"/>
      <c r="W175" s="218"/>
    </row>
    <row r="176" spans="1:23" ht="13.5" customHeight="1" x14ac:dyDescent="0.25">
      <c r="A176" s="422" t="s">
        <v>53</v>
      </c>
      <c r="B176" s="413" t="s">
        <v>205</v>
      </c>
      <c r="C176" s="180"/>
      <c r="D176" s="186" t="s">
        <v>166</v>
      </c>
      <c r="E176" s="188">
        <v>414</v>
      </c>
      <c r="F176" s="188">
        <v>143</v>
      </c>
      <c r="G176" s="297">
        <f t="shared" si="37"/>
        <v>557</v>
      </c>
      <c r="H176" s="188"/>
      <c r="I176" s="193">
        <v>4229</v>
      </c>
      <c r="J176" s="194"/>
      <c r="K176" s="178"/>
      <c r="L176" s="258">
        <f t="shared" si="34"/>
        <v>6985</v>
      </c>
      <c r="M176" s="224">
        <f t="shared" si="38"/>
        <v>2756</v>
      </c>
      <c r="N176" s="324">
        <f t="shared" si="36"/>
        <v>6985</v>
      </c>
      <c r="O176" s="452"/>
      <c r="P176" s="364"/>
      <c r="Q176" s="192"/>
      <c r="R176" s="215"/>
      <c r="S176" s="378"/>
      <c r="T176" s="393"/>
      <c r="U176" s="352"/>
      <c r="V176" s="242"/>
      <c r="W176" s="218"/>
    </row>
    <row r="177" spans="1:23" ht="13.5" customHeight="1" x14ac:dyDescent="0.25">
      <c r="A177" s="422" t="s">
        <v>53</v>
      </c>
      <c r="B177" s="413" t="s">
        <v>205</v>
      </c>
      <c r="C177" s="180"/>
      <c r="D177" s="186" t="s">
        <v>216</v>
      </c>
      <c r="E177" s="188">
        <v>61</v>
      </c>
      <c r="F177" s="188">
        <v>21</v>
      </c>
      <c r="G177" s="297">
        <f t="shared" si="37"/>
        <v>82</v>
      </c>
      <c r="H177" s="188"/>
      <c r="I177" s="193">
        <v>465</v>
      </c>
      <c r="J177" s="194"/>
      <c r="K177" s="178"/>
      <c r="L177" s="258">
        <f t="shared" si="34"/>
        <v>1028</v>
      </c>
      <c r="M177" s="224">
        <f t="shared" si="38"/>
        <v>563</v>
      </c>
      <c r="N177" s="324">
        <f t="shared" si="36"/>
        <v>1028</v>
      </c>
      <c r="O177" s="452"/>
      <c r="P177" s="364"/>
      <c r="Q177" s="192"/>
      <c r="R177" s="215"/>
      <c r="S177" s="378"/>
      <c r="T177" s="393"/>
      <c r="U177" s="352"/>
      <c r="V177" s="242"/>
      <c r="W177" s="218"/>
    </row>
    <row r="178" spans="1:23" ht="13.5" customHeight="1" x14ac:dyDescent="0.25">
      <c r="A178" s="422" t="s">
        <v>53</v>
      </c>
      <c r="B178" s="413" t="s">
        <v>205</v>
      </c>
      <c r="C178" s="180"/>
      <c r="D178" s="186" t="s">
        <v>236</v>
      </c>
      <c r="E178" s="188">
        <v>0</v>
      </c>
      <c r="F178" s="188">
        <v>40</v>
      </c>
      <c r="G178" s="297">
        <f t="shared" si="37"/>
        <v>40</v>
      </c>
      <c r="H178" s="188"/>
      <c r="I178" s="193">
        <v>0</v>
      </c>
      <c r="J178" s="194"/>
      <c r="K178" s="178"/>
      <c r="L178" s="258">
        <f t="shared" si="34"/>
        <v>502</v>
      </c>
      <c r="M178" s="224">
        <f t="shared" si="38"/>
        <v>502</v>
      </c>
      <c r="N178" s="324">
        <f t="shared" si="36"/>
        <v>502</v>
      </c>
      <c r="O178" s="452"/>
      <c r="P178" s="364"/>
      <c r="Q178" s="192"/>
      <c r="R178" s="215"/>
      <c r="S178" s="378"/>
      <c r="T178" s="393"/>
      <c r="U178" s="352"/>
      <c r="V178" s="242"/>
      <c r="W178" s="218"/>
    </row>
    <row r="179" spans="1:23" ht="13.5" customHeight="1" x14ac:dyDescent="0.25">
      <c r="A179" s="422" t="s">
        <v>53</v>
      </c>
      <c r="B179" s="413" t="s">
        <v>205</v>
      </c>
      <c r="C179" s="180"/>
      <c r="D179" s="186" t="s">
        <v>237</v>
      </c>
      <c r="E179" s="188">
        <v>0</v>
      </c>
      <c r="F179" s="188">
        <v>40</v>
      </c>
      <c r="G179" s="297">
        <f t="shared" si="37"/>
        <v>40</v>
      </c>
      <c r="H179" s="188"/>
      <c r="I179" s="193">
        <v>0</v>
      </c>
      <c r="J179" s="194"/>
      <c r="K179" s="178"/>
      <c r="L179" s="258">
        <f t="shared" si="34"/>
        <v>502</v>
      </c>
      <c r="M179" s="224">
        <f t="shared" si="38"/>
        <v>502</v>
      </c>
      <c r="N179" s="324">
        <f t="shared" si="36"/>
        <v>502</v>
      </c>
      <c r="O179" s="452"/>
      <c r="P179" s="364"/>
      <c r="Q179" s="192"/>
      <c r="R179" s="215"/>
      <c r="S179" s="378"/>
      <c r="T179" s="393"/>
      <c r="U179" s="352"/>
      <c r="V179" s="242"/>
      <c r="W179" s="218"/>
    </row>
    <row r="180" spans="1:23" ht="13.5" customHeight="1" thickBot="1" x14ac:dyDescent="0.3">
      <c r="A180" s="423" t="s">
        <v>53</v>
      </c>
      <c r="B180" s="414" t="s">
        <v>205</v>
      </c>
      <c r="C180" s="337"/>
      <c r="D180" s="262" t="s">
        <v>238</v>
      </c>
      <c r="E180" s="336">
        <v>0</v>
      </c>
      <c r="F180" s="336">
        <v>41</v>
      </c>
      <c r="G180" s="314">
        <f t="shared" si="37"/>
        <v>41</v>
      </c>
      <c r="H180" s="336"/>
      <c r="I180" s="317">
        <v>0</v>
      </c>
      <c r="J180" s="315"/>
      <c r="K180" s="318"/>
      <c r="L180" s="342">
        <f t="shared" si="34"/>
        <v>514</v>
      </c>
      <c r="M180" s="319">
        <f t="shared" si="38"/>
        <v>514</v>
      </c>
      <c r="N180" s="327">
        <f t="shared" si="36"/>
        <v>514</v>
      </c>
      <c r="O180" s="453"/>
      <c r="P180" s="397"/>
      <c r="Q180" s="281"/>
      <c r="R180" s="349"/>
      <c r="S180" s="379"/>
      <c r="T180" s="398"/>
      <c r="U180" s="352"/>
      <c r="V180" s="242"/>
      <c r="W180" s="218"/>
    </row>
    <row r="181" spans="1:23" ht="13.5" customHeight="1" x14ac:dyDescent="0.25">
      <c r="A181" s="421" t="s">
        <v>77</v>
      </c>
      <c r="B181" s="412" t="s">
        <v>205</v>
      </c>
      <c r="C181" s="321"/>
      <c r="D181" s="305" t="s">
        <v>168</v>
      </c>
      <c r="E181" s="322">
        <v>71</v>
      </c>
      <c r="F181" s="322">
        <v>0</v>
      </c>
      <c r="G181" s="307">
        <f t="shared" si="37"/>
        <v>71</v>
      </c>
      <c r="H181" s="322"/>
      <c r="I181" s="308">
        <v>992</v>
      </c>
      <c r="J181" s="309"/>
      <c r="K181" s="310"/>
      <c r="L181" s="252">
        <f t="shared" si="34"/>
        <v>890</v>
      </c>
      <c r="M181" s="311">
        <f t="shared" si="38"/>
        <v>-102</v>
      </c>
      <c r="N181" s="326">
        <f t="shared" si="36"/>
        <v>890</v>
      </c>
      <c r="O181" s="451">
        <f>SUBTOTAL(9,N181:N184)</f>
        <v>57997</v>
      </c>
      <c r="P181" s="390"/>
      <c r="Q181" s="276"/>
      <c r="R181" s="348"/>
      <c r="S181" s="391"/>
      <c r="T181" s="392"/>
      <c r="U181" s="352"/>
      <c r="V181" s="242"/>
      <c r="W181" s="218"/>
    </row>
    <row r="182" spans="1:23" ht="13.5" customHeight="1" x14ac:dyDescent="0.25">
      <c r="A182" s="422" t="s">
        <v>77</v>
      </c>
      <c r="B182" s="413" t="s">
        <v>205</v>
      </c>
      <c r="C182" s="180"/>
      <c r="D182" s="186" t="s">
        <v>169</v>
      </c>
      <c r="E182" s="188">
        <v>2703</v>
      </c>
      <c r="F182" s="188">
        <v>408</v>
      </c>
      <c r="G182" s="297">
        <f t="shared" si="37"/>
        <v>3111</v>
      </c>
      <c r="H182" s="188"/>
      <c r="I182" s="193">
        <v>27780</v>
      </c>
      <c r="J182" s="194"/>
      <c r="K182" s="178"/>
      <c r="L182" s="258">
        <f t="shared" si="34"/>
        <v>39012</v>
      </c>
      <c r="M182" s="224">
        <f t="shared" si="38"/>
        <v>11232</v>
      </c>
      <c r="N182" s="324">
        <f t="shared" si="36"/>
        <v>39012</v>
      </c>
      <c r="O182" s="452"/>
      <c r="P182" s="364"/>
      <c r="Q182" s="192"/>
      <c r="R182" s="215"/>
      <c r="S182" s="378"/>
      <c r="T182" s="393"/>
      <c r="U182" s="352"/>
      <c r="V182" s="242"/>
      <c r="W182" s="218"/>
    </row>
    <row r="183" spans="1:23" ht="13.5" customHeight="1" x14ac:dyDescent="0.25">
      <c r="A183" s="422" t="s">
        <v>77</v>
      </c>
      <c r="B183" s="413" t="s">
        <v>205</v>
      </c>
      <c r="C183" s="180"/>
      <c r="D183" s="186" t="s">
        <v>170</v>
      </c>
      <c r="E183" s="188">
        <v>1035</v>
      </c>
      <c r="F183" s="188">
        <v>0</v>
      </c>
      <c r="G183" s="297">
        <f t="shared" si="37"/>
        <v>1035</v>
      </c>
      <c r="H183" s="188"/>
      <c r="I183" s="193">
        <v>11336</v>
      </c>
      <c r="J183" s="194"/>
      <c r="K183" s="178"/>
      <c r="L183" s="258">
        <f t="shared" si="34"/>
        <v>12979</v>
      </c>
      <c r="M183" s="224">
        <f t="shared" si="38"/>
        <v>1643</v>
      </c>
      <c r="N183" s="324">
        <f t="shared" si="36"/>
        <v>12979</v>
      </c>
      <c r="O183" s="452"/>
      <c r="P183" s="364"/>
      <c r="Q183" s="192"/>
      <c r="R183" s="215"/>
      <c r="S183" s="378"/>
      <c r="T183" s="393"/>
      <c r="U183" s="352"/>
      <c r="V183" s="242"/>
      <c r="W183" s="218"/>
    </row>
    <row r="184" spans="1:23" ht="13.5" customHeight="1" thickBot="1" x14ac:dyDescent="0.3">
      <c r="A184" s="423" t="s">
        <v>77</v>
      </c>
      <c r="B184" s="414" t="s">
        <v>205</v>
      </c>
      <c r="C184" s="337"/>
      <c r="D184" s="262" t="s">
        <v>171</v>
      </c>
      <c r="E184" s="336">
        <v>408</v>
      </c>
      <c r="F184" s="336">
        <v>0</v>
      </c>
      <c r="G184" s="314">
        <f t="shared" si="37"/>
        <v>408</v>
      </c>
      <c r="H184" s="336"/>
      <c r="I184" s="317">
        <v>4106</v>
      </c>
      <c r="J184" s="315"/>
      <c r="K184" s="318"/>
      <c r="L184" s="342">
        <f t="shared" si="34"/>
        <v>5116</v>
      </c>
      <c r="M184" s="319">
        <f t="shared" si="38"/>
        <v>1010</v>
      </c>
      <c r="N184" s="327">
        <f t="shared" si="36"/>
        <v>5116</v>
      </c>
      <c r="O184" s="453"/>
      <c r="P184" s="397"/>
      <c r="Q184" s="281"/>
      <c r="R184" s="349"/>
      <c r="S184" s="379"/>
      <c r="T184" s="398"/>
      <c r="U184" s="352"/>
      <c r="V184" s="242"/>
      <c r="W184" s="218"/>
    </row>
    <row r="185" spans="1:23" ht="13.5" customHeight="1" x14ac:dyDescent="0.25">
      <c r="A185" s="421" t="s">
        <v>109</v>
      </c>
      <c r="B185" s="412" t="s">
        <v>205</v>
      </c>
      <c r="C185" s="321"/>
      <c r="D185" s="305" t="s">
        <v>173</v>
      </c>
      <c r="E185" s="322">
        <v>843</v>
      </c>
      <c r="F185" s="322">
        <v>144</v>
      </c>
      <c r="G185" s="307">
        <f t="shared" si="37"/>
        <v>987</v>
      </c>
      <c r="H185" s="322"/>
      <c r="I185" s="308">
        <v>8159</v>
      </c>
      <c r="J185" s="309"/>
      <c r="K185" s="310"/>
      <c r="L185" s="252">
        <f t="shared" si="34"/>
        <v>12377</v>
      </c>
      <c r="M185" s="311">
        <f t="shared" si="38"/>
        <v>4218</v>
      </c>
      <c r="N185" s="326">
        <f t="shared" si="36"/>
        <v>12377</v>
      </c>
      <c r="O185" s="451">
        <f>SUBTOTAL(9,N185:N189)</f>
        <v>132723</v>
      </c>
      <c r="P185" s="390"/>
      <c r="Q185" s="276"/>
      <c r="R185" s="348"/>
      <c r="S185" s="391"/>
      <c r="T185" s="392"/>
      <c r="U185" s="352"/>
      <c r="V185" s="242"/>
      <c r="W185" s="218"/>
    </row>
    <row r="186" spans="1:23" ht="13.5" customHeight="1" x14ac:dyDescent="0.25">
      <c r="A186" s="422" t="s">
        <v>109</v>
      </c>
      <c r="B186" s="413" t="s">
        <v>205</v>
      </c>
      <c r="C186" s="180"/>
      <c r="D186" s="186" t="s">
        <v>172</v>
      </c>
      <c r="E186" s="188">
        <v>239</v>
      </c>
      <c r="F186" s="188">
        <v>0</v>
      </c>
      <c r="G186" s="297">
        <f t="shared" si="37"/>
        <v>239</v>
      </c>
      <c r="H186" s="188"/>
      <c r="I186" s="193">
        <v>3168</v>
      </c>
      <c r="J186" s="194"/>
      <c r="K186" s="178"/>
      <c r="L186" s="258">
        <f t="shared" si="34"/>
        <v>2997</v>
      </c>
      <c r="M186" s="224">
        <f t="shared" si="38"/>
        <v>-171</v>
      </c>
      <c r="N186" s="324">
        <f t="shared" si="36"/>
        <v>2997</v>
      </c>
      <c r="O186" s="452"/>
      <c r="P186" s="364"/>
      <c r="Q186" s="192"/>
      <c r="R186" s="215"/>
      <c r="S186" s="378"/>
      <c r="T186" s="393"/>
      <c r="U186" s="352"/>
      <c r="V186" s="242"/>
      <c r="W186" s="218"/>
    </row>
    <row r="187" spans="1:23" ht="13.5" customHeight="1" x14ac:dyDescent="0.25">
      <c r="A187" s="422" t="s">
        <v>109</v>
      </c>
      <c r="B187" s="413" t="s">
        <v>205</v>
      </c>
      <c r="C187" s="180"/>
      <c r="D187" s="186" t="s">
        <v>174</v>
      </c>
      <c r="E187" s="188">
        <v>5901</v>
      </c>
      <c r="F187" s="188">
        <v>685</v>
      </c>
      <c r="G187" s="297">
        <f t="shared" si="37"/>
        <v>6586</v>
      </c>
      <c r="H187" s="188"/>
      <c r="I187" s="193">
        <v>64492</v>
      </c>
      <c r="J187" s="194"/>
      <c r="K187" s="178"/>
      <c r="L187" s="258">
        <f t="shared" si="34"/>
        <v>82588</v>
      </c>
      <c r="M187" s="224">
        <f t="shared" si="38"/>
        <v>18096</v>
      </c>
      <c r="N187" s="324">
        <f t="shared" si="36"/>
        <v>82588</v>
      </c>
      <c r="O187" s="452"/>
      <c r="P187" s="364"/>
      <c r="Q187" s="192"/>
      <c r="R187" s="215"/>
      <c r="S187" s="378"/>
      <c r="T187" s="393"/>
      <c r="U187" s="352"/>
      <c r="V187" s="242"/>
      <c r="W187" s="218"/>
    </row>
    <row r="188" spans="1:23" ht="13.5" customHeight="1" x14ac:dyDescent="0.25">
      <c r="A188" s="422" t="s">
        <v>109</v>
      </c>
      <c r="B188" s="413" t="s">
        <v>205</v>
      </c>
      <c r="C188" s="180"/>
      <c r="D188" s="186" t="s">
        <v>218</v>
      </c>
      <c r="E188" s="188">
        <v>2554</v>
      </c>
      <c r="F188" s="188">
        <v>147</v>
      </c>
      <c r="G188" s="297">
        <f t="shared" si="37"/>
        <v>2701</v>
      </c>
      <c r="H188" s="188"/>
      <c r="I188" s="193">
        <v>26868</v>
      </c>
      <c r="J188" s="194"/>
      <c r="K188" s="178"/>
      <c r="L188" s="258">
        <f t="shared" si="34"/>
        <v>33871</v>
      </c>
      <c r="M188" s="224">
        <f t="shared" si="38"/>
        <v>7003</v>
      </c>
      <c r="N188" s="324">
        <f t="shared" si="36"/>
        <v>33871</v>
      </c>
      <c r="O188" s="452"/>
      <c r="P188" s="364"/>
      <c r="Q188" s="192"/>
      <c r="R188" s="215"/>
      <c r="S188" s="378"/>
      <c r="T188" s="393"/>
      <c r="U188" s="352"/>
      <c r="V188" s="242"/>
      <c r="W188" s="218"/>
    </row>
    <row r="189" spans="1:23" ht="13.5" customHeight="1" thickBot="1" x14ac:dyDescent="0.3">
      <c r="A189" s="423" t="s">
        <v>109</v>
      </c>
      <c r="B189" s="414" t="s">
        <v>205</v>
      </c>
      <c r="C189" s="337"/>
      <c r="D189" s="262" t="s">
        <v>239</v>
      </c>
      <c r="E189" s="336">
        <v>0</v>
      </c>
      <c r="F189" s="336">
        <v>71</v>
      </c>
      <c r="G189" s="314">
        <f t="shared" si="37"/>
        <v>71</v>
      </c>
      <c r="H189" s="336"/>
      <c r="I189" s="317">
        <v>0</v>
      </c>
      <c r="J189" s="315"/>
      <c r="K189" s="318"/>
      <c r="L189" s="342">
        <f t="shared" si="34"/>
        <v>890</v>
      </c>
      <c r="M189" s="319">
        <f t="shared" si="38"/>
        <v>890</v>
      </c>
      <c r="N189" s="327">
        <f t="shared" si="36"/>
        <v>890</v>
      </c>
      <c r="O189" s="453"/>
      <c r="P189" s="397"/>
      <c r="Q189" s="281"/>
      <c r="R189" s="349"/>
      <c r="S189" s="379"/>
      <c r="T189" s="398"/>
      <c r="U189" s="352"/>
      <c r="V189" s="242"/>
      <c r="W189" s="218"/>
    </row>
    <row r="190" spans="1:23" ht="13.5" customHeight="1" x14ac:dyDescent="0.25">
      <c r="A190" s="424" t="s">
        <v>92</v>
      </c>
      <c r="B190" s="415" t="s">
        <v>205</v>
      </c>
      <c r="C190" s="283"/>
      <c r="D190" s="300" t="s">
        <v>217</v>
      </c>
      <c r="E190" s="320">
        <v>32</v>
      </c>
      <c r="F190" s="320">
        <v>70</v>
      </c>
      <c r="G190" s="301">
        <f t="shared" si="37"/>
        <v>102</v>
      </c>
      <c r="H190" s="320"/>
      <c r="I190" s="268">
        <v>227</v>
      </c>
      <c r="J190" s="270"/>
      <c r="K190" s="302"/>
      <c r="L190" s="258">
        <f t="shared" si="34"/>
        <v>1279</v>
      </c>
      <c r="M190" s="303">
        <f t="shared" si="38"/>
        <v>1052</v>
      </c>
      <c r="N190" s="323">
        <f t="shared" si="36"/>
        <v>1279</v>
      </c>
      <c r="O190" s="452">
        <f>SUBTOTAL(9,N190:N204)</f>
        <v>139846</v>
      </c>
      <c r="P190" s="388"/>
      <c r="Q190" s="236"/>
      <c r="R190" s="215"/>
      <c r="S190" s="389"/>
      <c r="T190" s="393"/>
      <c r="U190" s="352"/>
      <c r="V190" s="242"/>
      <c r="W190" s="218"/>
    </row>
    <row r="191" spans="1:23" ht="13.5" customHeight="1" x14ac:dyDescent="0.25">
      <c r="A191" s="422" t="s">
        <v>92</v>
      </c>
      <c r="B191" s="413" t="s">
        <v>205</v>
      </c>
      <c r="C191" s="180"/>
      <c r="D191" s="186" t="s">
        <v>175</v>
      </c>
      <c r="E191" s="188">
        <v>1556</v>
      </c>
      <c r="F191" s="188">
        <v>217</v>
      </c>
      <c r="G191" s="297">
        <f t="shared" si="37"/>
        <v>1773</v>
      </c>
      <c r="H191" s="188"/>
      <c r="I191" s="193">
        <v>15120</v>
      </c>
      <c r="J191" s="194"/>
      <c r="K191" s="178"/>
      <c r="L191" s="258">
        <f t="shared" si="34"/>
        <v>22233</v>
      </c>
      <c r="M191" s="224">
        <f t="shared" si="38"/>
        <v>7113</v>
      </c>
      <c r="N191" s="324">
        <f t="shared" si="36"/>
        <v>22233</v>
      </c>
      <c r="O191" s="452"/>
      <c r="P191" s="364"/>
      <c r="Q191" s="192"/>
      <c r="R191" s="215"/>
      <c r="S191" s="378"/>
      <c r="T191" s="393"/>
      <c r="U191" s="352"/>
      <c r="V191" s="242"/>
      <c r="W191" s="218"/>
    </row>
    <row r="192" spans="1:23" ht="13.5" customHeight="1" x14ac:dyDescent="0.25">
      <c r="A192" s="422" t="s">
        <v>92</v>
      </c>
      <c r="B192" s="413" t="s">
        <v>205</v>
      </c>
      <c r="C192" s="180"/>
      <c r="D192" s="186" t="s">
        <v>176</v>
      </c>
      <c r="E192" s="188">
        <v>7092</v>
      </c>
      <c r="F192" s="188">
        <v>786</v>
      </c>
      <c r="G192" s="297">
        <f t="shared" si="37"/>
        <v>7878</v>
      </c>
      <c r="H192" s="188"/>
      <c r="I192" s="193">
        <v>76445</v>
      </c>
      <c r="J192" s="194"/>
      <c r="K192" s="178"/>
      <c r="L192" s="258">
        <f t="shared" si="34"/>
        <v>98790</v>
      </c>
      <c r="M192" s="224">
        <f t="shared" si="38"/>
        <v>22345</v>
      </c>
      <c r="N192" s="324">
        <f t="shared" si="36"/>
        <v>98790</v>
      </c>
      <c r="O192" s="452"/>
      <c r="P192" s="364"/>
      <c r="Q192" s="192"/>
      <c r="R192" s="215"/>
      <c r="S192" s="378"/>
      <c r="T192" s="393"/>
      <c r="U192" s="352"/>
      <c r="V192" s="242"/>
      <c r="W192" s="218"/>
    </row>
    <row r="193" spans="1:23" ht="13.5" customHeight="1" x14ac:dyDescent="0.25">
      <c r="A193" s="422" t="s">
        <v>92</v>
      </c>
      <c r="B193" s="413" t="s">
        <v>205</v>
      </c>
      <c r="C193" s="180"/>
      <c r="D193" s="186" t="s">
        <v>177</v>
      </c>
      <c r="E193" s="188">
        <v>129</v>
      </c>
      <c r="F193" s="188">
        <v>0</v>
      </c>
      <c r="G193" s="297">
        <f t="shared" si="37"/>
        <v>129</v>
      </c>
      <c r="H193" s="188"/>
      <c r="I193" s="193">
        <v>1393</v>
      </c>
      <c r="J193" s="194"/>
      <c r="K193" s="178"/>
      <c r="L193" s="258">
        <f t="shared" si="34"/>
        <v>1618</v>
      </c>
      <c r="M193" s="224">
        <f t="shared" si="38"/>
        <v>225</v>
      </c>
      <c r="N193" s="324">
        <f t="shared" si="36"/>
        <v>1618</v>
      </c>
      <c r="O193" s="452"/>
      <c r="P193" s="364"/>
      <c r="Q193" s="192"/>
      <c r="R193" s="215"/>
      <c r="S193" s="378"/>
      <c r="T193" s="393"/>
      <c r="U193" s="352"/>
      <c r="V193" s="242"/>
      <c r="W193" s="218"/>
    </row>
    <row r="194" spans="1:23" ht="13.5" customHeight="1" x14ac:dyDescent="0.25">
      <c r="A194" s="422" t="s">
        <v>92</v>
      </c>
      <c r="B194" s="413" t="s">
        <v>205</v>
      </c>
      <c r="C194" s="180"/>
      <c r="D194" s="186" t="s">
        <v>178</v>
      </c>
      <c r="E194" s="188">
        <v>185</v>
      </c>
      <c r="F194" s="188">
        <v>0</v>
      </c>
      <c r="G194" s="297">
        <f t="shared" si="37"/>
        <v>185</v>
      </c>
      <c r="H194" s="188"/>
      <c r="I194" s="193">
        <v>1610</v>
      </c>
      <c r="J194" s="194"/>
      <c r="K194" s="178"/>
      <c r="L194" s="258">
        <f t="shared" si="34"/>
        <v>2320</v>
      </c>
      <c r="M194" s="224">
        <f t="shared" si="38"/>
        <v>710</v>
      </c>
      <c r="N194" s="324">
        <f t="shared" si="36"/>
        <v>2320</v>
      </c>
      <c r="O194" s="452"/>
      <c r="P194" s="364"/>
      <c r="Q194" s="192"/>
      <c r="R194" s="215"/>
      <c r="S194" s="378"/>
      <c r="T194" s="393"/>
      <c r="U194" s="352"/>
      <c r="V194" s="242"/>
      <c r="W194" s="218"/>
    </row>
    <row r="195" spans="1:23" ht="13.5" customHeight="1" x14ac:dyDescent="0.25">
      <c r="A195" s="422" t="s">
        <v>92</v>
      </c>
      <c r="B195" s="413" t="s">
        <v>205</v>
      </c>
      <c r="C195" s="180"/>
      <c r="D195" s="186" t="s">
        <v>215</v>
      </c>
      <c r="E195" s="188">
        <v>136</v>
      </c>
      <c r="F195" s="188">
        <v>0</v>
      </c>
      <c r="G195" s="297">
        <f t="shared" si="37"/>
        <v>136</v>
      </c>
      <c r="H195" s="188"/>
      <c r="I195" s="193">
        <v>1497</v>
      </c>
      <c r="J195" s="194"/>
      <c r="K195" s="178"/>
      <c r="L195" s="258">
        <f t="shared" si="34"/>
        <v>1705</v>
      </c>
      <c r="M195" s="224">
        <f t="shared" si="38"/>
        <v>208</v>
      </c>
      <c r="N195" s="324">
        <f t="shared" si="36"/>
        <v>1705</v>
      </c>
      <c r="O195" s="452"/>
      <c r="P195" s="364"/>
      <c r="Q195" s="192"/>
      <c r="R195" s="215"/>
      <c r="S195" s="378"/>
      <c r="T195" s="393"/>
      <c r="U195" s="352"/>
      <c r="V195" s="242"/>
      <c r="W195" s="218"/>
    </row>
    <row r="196" spans="1:23" ht="13.5" customHeight="1" x14ac:dyDescent="0.25">
      <c r="A196" s="422" t="s">
        <v>92</v>
      </c>
      <c r="B196" s="413" t="s">
        <v>205</v>
      </c>
      <c r="C196" s="180"/>
      <c r="D196" s="186" t="s">
        <v>220</v>
      </c>
      <c r="E196" s="188">
        <v>185</v>
      </c>
      <c r="F196" s="188">
        <v>29</v>
      </c>
      <c r="G196" s="297">
        <f t="shared" si="37"/>
        <v>214</v>
      </c>
      <c r="H196" s="188"/>
      <c r="I196" s="193">
        <v>1826</v>
      </c>
      <c r="J196" s="194"/>
      <c r="K196" s="178"/>
      <c r="L196" s="258">
        <f t="shared" si="34"/>
        <v>2684</v>
      </c>
      <c r="M196" s="224">
        <f t="shared" si="38"/>
        <v>858</v>
      </c>
      <c r="N196" s="324">
        <f t="shared" si="36"/>
        <v>2684</v>
      </c>
      <c r="O196" s="452"/>
      <c r="P196" s="364"/>
      <c r="Q196" s="192"/>
      <c r="R196" s="215"/>
      <c r="S196" s="378"/>
      <c r="T196" s="393"/>
      <c r="U196" s="352"/>
      <c r="V196" s="242"/>
      <c r="W196" s="218"/>
    </row>
    <row r="197" spans="1:23" ht="13.5" customHeight="1" x14ac:dyDescent="0.25">
      <c r="A197" s="422" t="s">
        <v>92</v>
      </c>
      <c r="B197" s="413" t="s">
        <v>205</v>
      </c>
      <c r="C197" s="180"/>
      <c r="D197" s="186" t="s">
        <v>179</v>
      </c>
      <c r="E197" s="188">
        <v>253</v>
      </c>
      <c r="F197" s="188">
        <v>87</v>
      </c>
      <c r="G197" s="297">
        <f t="shared" si="37"/>
        <v>340</v>
      </c>
      <c r="H197" s="188"/>
      <c r="I197" s="193">
        <v>2909</v>
      </c>
      <c r="J197" s="194"/>
      <c r="K197" s="178"/>
      <c r="L197" s="258">
        <f t="shared" si="34"/>
        <v>4264</v>
      </c>
      <c r="M197" s="224">
        <f t="shared" si="38"/>
        <v>1355</v>
      </c>
      <c r="N197" s="324">
        <f t="shared" si="36"/>
        <v>4264</v>
      </c>
      <c r="O197" s="452"/>
      <c r="P197" s="364"/>
      <c r="Q197" s="192"/>
      <c r="R197" s="215"/>
      <c r="S197" s="378"/>
      <c r="T197" s="393"/>
      <c r="U197" s="352"/>
      <c r="V197" s="242"/>
      <c r="W197" s="218"/>
    </row>
    <row r="198" spans="1:23" ht="13.5" customHeight="1" x14ac:dyDescent="0.25">
      <c r="A198" s="422" t="s">
        <v>92</v>
      </c>
      <c r="B198" s="413" t="s">
        <v>205</v>
      </c>
      <c r="C198" s="180"/>
      <c r="D198" s="186" t="s">
        <v>240</v>
      </c>
      <c r="E198" s="188">
        <v>0</v>
      </c>
      <c r="F198" s="188">
        <v>47</v>
      </c>
      <c r="G198" s="297">
        <f t="shared" si="37"/>
        <v>47</v>
      </c>
      <c r="H198" s="188"/>
      <c r="I198" s="193">
        <v>0</v>
      </c>
      <c r="J198" s="194"/>
      <c r="K198" s="178"/>
      <c r="L198" s="258">
        <f t="shared" si="34"/>
        <v>589</v>
      </c>
      <c r="M198" s="224">
        <f t="shared" si="38"/>
        <v>589</v>
      </c>
      <c r="N198" s="324">
        <f t="shared" si="36"/>
        <v>589</v>
      </c>
      <c r="O198" s="452"/>
      <c r="P198" s="364"/>
      <c r="Q198" s="192"/>
      <c r="R198" s="215"/>
      <c r="S198" s="378"/>
      <c r="T198" s="393"/>
      <c r="U198" s="352"/>
      <c r="V198" s="242"/>
      <c r="W198" s="218"/>
    </row>
    <row r="199" spans="1:23" ht="13.5" customHeight="1" x14ac:dyDescent="0.25">
      <c r="A199" s="422" t="s">
        <v>92</v>
      </c>
      <c r="B199" s="413" t="s">
        <v>205</v>
      </c>
      <c r="C199" s="180"/>
      <c r="D199" s="186" t="s">
        <v>241</v>
      </c>
      <c r="E199" s="188">
        <v>0</v>
      </c>
      <c r="F199" s="188">
        <v>44</v>
      </c>
      <c r="G199" s="297">
        <f t="shared" si="37"/>
        <v>44</v>
      </c>
      <c r="H199" s="188"/>
      <c r="I199" s="193">
        <v>0</v>
      </c>
      <c r="J199" s="194"/>
      <c r="K199" s="178"/>
      <c r="L199" s="258">
        <f t="shared" si="34"/>
        <v>552</v>
      </c>
      <c r="M199" s="224">
        <f t="shared" si="38"/>
        <v>552</v>
      </c>
      <c r="N199" s="324">
        <f t="shared" si="36"/>
        <v>552</v>
      </c>
      <c r="O199" s="452"/>
      <c r="P199" s="364"/>
      <c r="Q199" s="192"/>
      <c r="R199" s="215"/>
      <c r="S199" s="378"/>
      <c r="T199" s="393"/>
      <c r="U199" s="352"/>
      <c r="V199" s="242"/>
      <c r="W199" s="218"/>
    </row>
    <row r="200" spans="1:23" ht="13.5" customHeight="1" x14ac:dyDescent="0.25">
      <c r="A200" s="422" t="s">
        <v>92</v>
      </c>
      <c r="B200" s="413" t="s">
        <v>205</v>
      </c>
      <c r="C200" s="180"/>
      <c r="D200" s="186" t="s">
        <v>242</v>
      </c>
      <c r="E200" s="188">
        <v>0</v>
      </c>
      <c r="F200" s="188">
        <v>41</v>
      </c>
      <c r="G200" s="297">
        <f t="shared" si="37"/>
        <v>41</v>
      </c>
      <c r="H200" s="188"/>
      <c r="I200" s="193">
        <v>0</v>
      </c>
      <c r="J200" s="194"/>
      <c r="K200" s="178"/>
      <c r="L200" s="258">
        <f t="shared" si="34"/>
        <v>514</v>
      </c>
      <c r="M200" s="224">
        <f t="shared" si="38"/>
        <v>514</v>
      </c>
      <c r="N200" s="324">
        <f t="shared" si="36"/>
        <v>514</v>
      </c>
      <c r="O200" s="452"/>
      <c r="P200" s="364"/>
      <c r="Q200" s="192"/>
      <c r="R200" s="215"/>
      <c r="S200" s="378"/>
      <c r="T200" s="393"/>
      <c r="U200" s="352"/>
      <c r="V200" s="242"/>
      <c r="W200" s="218"/>
    </row>
    <row r="201" spans="1:23" ht="13.5" customHeight="1" x14ac:dyDescent="0.25">
      <c r="A201" s="422" t="s">
        <v>92</v>
      </c>
      <c r="B201" s="413" t="s">
        <v>205</v>
      </c>
      <c r="C201" s="180"/>
      <c r="D201" s="186" t="s">
        <v>243</v>
      </c>
      <c r="E201" s="188">
        <v>0</v>
      </c>
      <c r="F201" s="188">
        <v>34</v>
      </c>
      <c r="G201" s="297">
        <f t="shared" si="37"/>
        <v>34</v>
      </c>
      <c r="H201" s="188"/>
      <c r="I201" s="193">
        <v>0</v>
      </c>
      <c r="J201" s="194"/>
      <c r="K201" s="178"/>
      <c r="L201" s="258">
        <f t="shared" si="34"/>
        <v>426</v>
      </c>
      <c r="M201" s="224">
        <f t="shared" si="38"/>
        <v>426</v>
      </c>
      <c r="N201" s="324">
        <f t="shared" si="36"/>
        <v>426</v>
      </c>
      <c r="O201" s="452"/>
      <c r="P201" s="364"/>
      <c r="Q201" s="192"/>
      <c r="R201" s="215"/>
      <c r="S201" s="378"/>
      <c r="T201" s="393"/>
      <c r="U201" s="352"/>
      <c r="V201" s="242"/>
      <c r="W201" s="218"/>
    </row>
    <row r="202" spans="1:23" ht="13.5" customHeight="1" x14ac:dyDescent="0.25">
      <c r="A202" s="422" t="s">
        <v>92</v>
      </c>
      <c r="B202" s="413" t="s">
        <v>205</v>
      </c>
      <c r="C202" s="180"/>
      <c r="D202" s="186" t="s">
        <v>244</v>
      </c>
      <c r="E202" s="188">
        <v>0</v>
      </c>
      <c r="F202" s="188">
        <v>42</v>
      </c>
      <c r="G202" s="297">
        <f t="shared" si="37"/>
        <v>42</v>
      </c>
      <c r="H202" s="188"/>
      <c r="I202" s="193">
        <v>0</v>
      </c>
      <c r="J202" s="194"/>
      <c r="K202" s="178"/>
      <c r="L202" s="258">
        <f t="shared" si="34"/>
        <v>527</v>
      </c>
      <c r="M202" s="224">
        <f t="shared" si="38"/>
        <v>527</v>
      </c>
      <c r="N202" s="324">
        <f t="shared" si="36"/>
        <v>527</v>
      </c>
      <c r="O202" s="452"/>
      <c r="P202" s="364"/>
      <c r="Q202" s="192"/>
      <c r="R202" s="215"/>
      <c r="S202" s="378"/>
      <c r="T202" s="393"/>
      <c r="U202" s="352"/>
      <c r="V202" s="242"/>
      <c r="W202" s="218"/>
    </row>
    <row r="203" spans="1:23" ht="13.5" customHeight="1" x14ac:dyDescent="0.25">
      <c r="A203" s="422" t="s">
        <v>92</v>
      </c>
      <c r="B203" s="413" t="s">
        <v>205</v>
      </c>
      <c r="C203" s="180"/>
      <c r="D203" s="186" t="s">
        <v>245</v>
      </c>
      <c r="E203" s="188">
        <v>0</v>
      </c>
      <c r="F203" s="188">
        <v>31</v>
      </c>
      <c r="G203" s="297">
        <f t="shared" si="37"/>
        <v>31</v>
      </c>
      <c r="H203" s="188"/>
      <c r="I203" s="193">
        <v>0</v>
      </c>
      <c r="J203" s="194"/>
      <c r="K203" s="178"/>
      <c r="L203" s="258">
        <f t="shared" si="34"/>
        <v>389</v>
      </c>
      <c r="M203" s="224">
        <f t="shared" si="38"/>
        <v>389</v>
      </c>
      <c r="N203" s="324">
        <f t="shared" si="36"/>
        <v>389</v>
      </c>
      <c r="O203" s="452"/>
      <c r="P203" s="364"/>
      <c r="Q203" s="192"/>
      <c r="R203" s="215"/>
      <c r="S203" s="378"/>
      <c r="T203" s="393"/>
      <c r="U203" s="352"/>
      <c r="V203" s="242"/>
      <c r="W203" s="218"/>
    </row>
    <row r="204" spans="1:23" ht="14.25" thickBot="1" x14ac:dyDescent="0.3">
      <c r="A204" s="423" t="s">
        <v>92</v>
      </c>
      <c r="B204" s="414" t="s">
        <v>205</v>
      </c>
      <c r="C204" s="337"/>
      <c r="D204" s="341" t="s">
        <v>180</v>
      </c>
      <c r="E204" s="336">
        <v>88</v>
      </c>
      <c r="F204" s="336">
        <v>68</v>
      </c>
      <c r="G204" s="314">
        <f t="shared" si="37"/>
        <v>156</v>
      </c>
      <c r="H204" s="336"/>
      <c r="I204" s="317">
        <v>764</v>
      </c>
      <c r="J204" s="315"/>
      <c r="K204" s="318"/>
      <c r="L204" s="342">
        <f t="shared" si="34"/>
        <v>1956</v>
      </c>
      <c r="M204" s="319">
        <f t="shared" si="38"/>
        <v>1192</v>
      </c>
      <c r="N204" s="327">
        <f t="shared" si="36"/>
        <v>1956</v>
      </c>
      <c r="O204" s="453"/>
      <c r="P204" s="397"/>
      <c r="Q204" s="281"/>
      <c r="R204" s="349"/>
      <c r="S204" s="379"/>
      <c r="T204" s="398"/>
      <c r="U204" s="352"/>
      <c r="V204" s="242"/>
      <c r="W204" s="218"/>
    </row>
    <row r="205" spans="1:23" ht="1.5" hidden="1" customHeight="1" thickBot="1" x14ac:dyDescent="0.3">
      <c r="A205" s="338"/>
      <c r="B205" s="339"/>
      <c r="C205" s="339"/>
      <c r="D205" s="339"/>
      <c r="E205" s="339"/>
      <c r="F205" s="339"/>
      <c r="G205" s="339"/>
      <c r="H205" s="340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9"/>
      <c r="V205" s="243"/>
      <c r="W205" s="219"/>
    </row>
    <row r="206" spans="1:23" ht="13.5" hidden="1" x14ac:dyDescent="0.25">
      <c r="A206" s="210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244"/>
      <c r="W206" s="195"/>
    </row>
    <row r="207" spans="1:23" ht="14.25" hidden="1" thickBot="1" x14ac:dyDescent="0.25">
      <c r="A207" s="460"/>
      <c r="B207" s="461"/>
      <c r="C207" s="462"/>
      <c r="D207" s="230"/>
      <c r="E207" s="229"/>
      <c r="F207" s="229"/>
      <c r="G207" s="229"/>
      <c r="H207" s="231"/>
      <c r="I207" s="232"/>
      <c r="M207" s="229"/>
      <c r="N207" s="229"/>
      <c r="O207" s="229"/>
      <c r="P207" s="229"/>
      <c r="Q207" s="229"/>
      <c r="R207" s="229"/>
      <c r="S207" s="229"/>
      <c r="T207" s="229"/>
      <c r="U207" s="353"/>
    </row>
    <row r="208" spans="1:23" ht="14.25" hidden="1" thickBot="1" x14ac:dyDescent="0.25">
      <c r="A208" s="159"/>
      <c r="B208" s="159"/>
      <c r="C208" s="159"/>
      <c r="D208" s="225" t="s">
        <v>206</v>
      </c>
      <c r="E208" s="345">
        <f t="shared" ref="E208:N208" si="39">SUM(E5:E139)</f>
        <v>357526</v>
      </c>
      <c r="F208" s="345">
        <f t="shared" si="39"/>
        <v>118448</v>
      </c>
      <c r="G208" s="345">
        <f t="shared" si="39"/>
        <v>475974</v>
      </c>
      <c r="H208" s="345">
        <f t="shared" si="39"/>
        <v>254</v>
      </c>
      <c r="I208" s="227">
        <f t="shared" si="39"/>
        <v>4215781</v>
      </c>
      <c r="J208" s="344">
        <f t="shared" si="39"/>
        <v>3869436</v>
      </c>
      <c r="K208" s="344">
        <f t="shared" si="39"/>
        <v>1391065</v>
      </c>
      <c r="L208" s="344">
        <f t="shared" si="39"/>
        <v>238020</v>
      </c>
      <c r="M208" s="343">
        <f t="shared" si="39"/>
        <v>1282740</v>
      </c>
      <c r="N208" s="343">
        <f t="shared" si="39"/>
        <v>5498521</v>
      </c>
      <c r="O208" s="343"/>
      <c r="P208" s="343"/>
      <c r="Q208" s="343"/>
      <c r="R208" s="343"/>
      <c r="S208" s="343"/>
      <c r="T208" s="343"/>
      <c r="U208" s="220"/>
      <c r="V208" s="246"/>
      <c r="W208" s="220"/>
    </row>
    <row r="209" spans="1:23" ht="14.25" hidden="1" thickBot="1" x14ac:dyDescent="0.25">
      <c r="A209" s="164"/>
      <c r="B209" s="167"/>
      <c r="C209" s="165"/>
      <c r="D209" s="160" t="s">
        <v>207</v>
      </c>
      <c r="E209" s="161">
        <f>SUM(E140:E147)</f>
        <v>152155</v>
      </c>
      <c r="F209" s="161">
        <f t="shared" ref="F209:G209" si="40">SUM(F140:F147)</f>
        <v>0</v>
      </c>
      <c r="G209" s="161">
        <f t="shared" si="40"/>
        <v>152155</v>
      </c>
      <c r="H209" s="213">
        <f t="shared" ref="H209:N209" si="41">SUM(H140:H147)</f>
        <v>20</v>
      </c>
      <c r="I209" s="162">
        <f t="shared" si="41"/>
        <v>463321</v>
      </c>
      <c r="J209" s="170">
        <f t="shared" si="41"/>
        <v>304680</v>
      </c>
      <c r="K209" s="170">
        <f t="shared" si="41"/>
        <v>109532</v>
      </c>
      <c r="L209" s="171">
        <f t="shared" si="41"/>
        <v>76079</v>
      </c>
      <c r="M209" s="172">
        <f t="shared" si="41"/>
        <v>26970</v>
      </c>
      <c r="N209" s="172">
        <f t="shared" si="41"/>
        <v>490291</v>
      </c>
      <c r="O209" s="172"/>
      <c r="P209" s="172"/>
      <c r="Q209" s="172"/>
      <c r="R209" s="172"/>
      <c r="S209" s="172"/>
      <c r="T209" s="172"/>
      <c r="U209" s="220"/>
      <c r="V209" s="246"/>
      <c r="W209" s="220"/>
    </row>
    <row r="210" spans="1:23" ht="13.5" hidden="1" x14ac:dyDescent="0.25">
      <c r="A210" s="432"/>
      <c r="B210" s="433"/>
      <c r="C210" s="434"/>
      <c r="D210" s="435" t="s">
        <v>208</v>
      </c>
      <c r="E210" s="175">
        <f>SUM(E148:E204)</f>
        <v>45959</v>
      </c>
      <c r="F210" s="175">
        <f t="shared" ref="F210:H210" si="42">SUM(F148:F204)</f>
        <v>6220</v>
      </c>
      <c r="G210" s="175">
        <f t="shared" si="42"/>
        <v>52179</v>
      </c>
      <c r="H210" s="175">
        <f t="shared" si="42"/>
        <v>0</v>
      </c>
      <c r="I210" s="176">
        <f>SUM(I148:I204)</f>
        <v>487512.50166000001</v>
      </c>
      <c r="J210" s="176">
        <f t="shared" ref="J210:L210" si="43">SUM(J148:J204)</f>
        <v>0</v>
      </c>
      <c r="K210" s="176">
        <f t="shared" si="43"/>
        <v>0</v>
      </c>
      <c r="L210" s="176">
        <f t="shared" si="43"/>
        <v>654325</v>
      </c>
      <c r="M210" s="223">
        <f>SUM(M148:M204)</f>
        <v>166812.49833999999</v>
      </c>
      <c r="N210" s="223">
        <f>SUM(N148:N204)</f>
        <v>654325</v>
      </c>
      <c r="O210" s="223"/>
      <c r="P210" s="223"/>
      <c r="Q210" s="223"/>
      <c r="R210" s="223"/>
      <c r="S210" s="223"/>
      <c r="T210" s="223"/>
      <c r="U210" s="354"/>
      <c r="V210" s="247"/>
      <c r="W210" s="221"/>
    </row>
    <row r="211" spans="1:23" ht="14.25" thickBot="1" x14ac:dyDescent="0.3">
      <c r="A211" s="443"/>
      <c r="B211" s="444" t="s">
        <v>134</v>
      </c>
      <c r="C211" s="444"/>
      <c r="D211" s="444"/>
      <c r="E211" s="445">
        <f>E208+E209+E210</f>
        <v>555640</v>
      </c>
      <c r="F211" s="445">
        <f t="shared" ref="F211:M211" si="44">F208+F209+F210</f>
        <v>124668</v>
      </c>
      <c r="G211" s="445">
        <f t="shared" si="44"/>
        <v>680308</v>
      </c>
      <c r="H211" s="445">
        <f t="shared" si="44"/>
        <v>274</v>
      </c>
      <c r="I211" s="445">
        <f t="shared" si="44"/>
        <v>5166614.5016599996</v>
      </c>
      <c r="J211" s="445">
        <f t="shared" si="44"/>
        <v>4174116</v>
      </c>
      <c r="K211" s="445">
        <f t="shared" si="44"/>
        <v>1500597</v>
      </c>
      <c r="L211" s="445">
        <f t="shared" si="44"/>
        <v>968424</v>
      </c>
      <c r="M211" s="445">
        <f t="shared" si="44"/>
        <v>1476522.4983399999</v>
      </c>
      <c r="N211" s="445">
        <f>SUBTOTAL(9,N208:T210)</f>
        <v>0</v>
      </c>
      <c r="O211" s="445">
        <f t="shared" ref="O211:T211" si="45">SUBTOTAL(9,O208:U210)</f>
        <v>0</v>
      </c>
      <c r="P211" s="445">
        <f t="shared" si="45"/>
        <v>0</v>
      </c>
      <c r="Q211" s="445">
        <f t="shared" si="45"/>
        <v>0</v>
      </c>
      <c r="R211" s="445">
        <f t="shared" si="45"/>
        <v>0</v>
      </c>
      <c r="S211" s="445">
        <f t="shared" si="45"/>
        <v>0</v>
      </c>
      <c r="T211" s="445">
        <f t="shared" si="45"/>
        <v>0</v>
      </c>
      <c r="U211" s="222"/>
      <c r="V211" s="248"/>
      <c r="W211" s="222"/>
    </row>
    <row r="212" spans="1:23" s="226" customFormat="1" ht="17.25" customHeight="1" x14ac:dyDescent="0.2">
      <c r="A212" s="463"/>
      <c r="B212" s="464"/>
      <c r="C212" s="465"/>
      <c r="D212" s="439"/>
      <c r="E212" s="440"/>
      <c r="F212" s="440"/>
      <c r="G212" s="440"/>
      <c r="H212" s="440"/>
      <c r="I212" s="440"/>
      <c r="J212" s="441"/>
      <c r="K212" s="440"/>
      <c r="L212" s="440"/>
      <c r="M212" s="440"/>
      <c r="N212" s="440"/>
      <c r="O212" s="440"/>
      <c r="P212" s="440"/>
      <c r="Q212" s="440"/>
      <c r="R212" s="440"/>
      <c r="S212" s="440"/>
      <c r="T212" s="440"/>
      <c r="U212" s="234"/>
      <c r="V212" s="249"/>
      <c r="W212" s="228"/>
    </row>
  </sheetData>
  <autoFilter ref="A3:T210">
    <filterColumn colId="0">
      <filters>
        <filter val="BA"/>
        <filter val="BB"/>
        <filter val="KE"/>
        <filter val="NR"/>
        <filter val="PO"/>
        <filter val="TC"/>
        <filter val="TV"/>
        <filter val="ZA"/>
      </filters>
    </filterColumn>
  </autoFilter>
  <mergeCells count="28">
    <mergeCell ref="A207:C207"/>
    <mergeCell ref="A212:C212"/>
    <mergeCell ref="T20:T30"/>
    <mergeCell ref="A1:T1"/>
    <mergeCell ref="T31:T43"/>
    <mergeCell ref="T44:T59"/>
    <mergeCell ref="T60:T83"/>
    <mergeCell ref="T84:T98"/>
    <mergeCell ref="T99:T120"/>
    <mergeCell ref="T121:T139"/>
    <mergeCell ref="T140:T147"/>
    <mergeCell ref="O5:O19"/>
    <mergeCell ref="O20:O30"/>
    <mergeCell ref="O31:O43"/>
    <mergeCell ref="O44:O59"/>
    <mergeCell ref="O181:O184"/>
    <mergeCell ref="O185:O189"/>
    <mergeCell ref="O190:O204"/>
    <mergeCell ref="T5:T19"/>
    <mergeCell ref="O148:O156"/>
    <mergeCell ref="O157:O159"/>
    <mergeCell ref="O160:O161"/>
    <mergeCell ref="O162:O171"/>
    <mergeCell ref="O172:O180"/>
    <mergeCell ref="O60:O83"/>
    <mergeCell ref="O84:O98"/>
    <mergeCell ref="O99:O120"/>
    <mergeCell ref="O121:O139"/>
  </mergeCells>
  <printOptions horizontalCentered="1"/>
  <pageMargins left="0.31496062992125984" right="0.31496062992125984" top="0.74803149606299213" bottom="0.35433070866141736" header="0.31496062992125984" footer="0.31496062992125984"/>
  <pageSetup paperSize="8" scale="80" fitToHeight="3" orientation="landscape" r:id="rId1"/>
  <rowBreaks count="3" manualBreakCount="3">
    <brk id="53" min="4" max="19" man="1"/>
    <brk id="104" min="4" max="19" man="1"/>
    <brk id="156" min="4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2025-07-21T09:59:14Z</cp:lastPrinted>
  <dcterms:created xsi:type="dcterms:W3CDTF">2020-12-28T09:08:32Z</dcterms:created>
  <dcterms:modified xsi:type="dcterms:W3CDTF">2025-07-21T09:59:19Z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