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AppData\Local\Microsoft\Windows\INetCache\Content.Outlook\X6M22V2Z\"/>
    </mc:Choice>
  </mc:AlternateContent>
  <bookViews>
    <workbookView xWindow="0" yWindow="0" windowWidth="28800" windowHeight="11700" firstSheet="4" activeTab="4"/>
  </bookViews>
  <sheets>
    <sheet name="cirkev -web" sheetId="8" state="hidden" r:id="rId1"/>
    <sheet name="VUC-web" sheetId="7" state="hidden" r:id="rId2"/>
    <sheet name="obce-web" sheetId="6" state="hidden" r:id="rId3"/>
    <sheet name="KT rozpisu" sheetId="15" state="hidden" r:id="rId4"/>
    <sheet name="Tabuľka pre úpravu rozpočtu" sheetId="13" r:id="rId5"/>
    <sheet name="Hárok2" sheetId="12" state="hidden" r:id="rId6"/>
  </sheets>
  <definedNames>
    <definedName name="_xlnm._FilterDatabase" localSheetId="2" hidden="1">'obce-web'!$A$4:$G$4</definedName>
    <definedName name="_xlnm._FilterDatabase" localSheetId="4" hidden="1">'Tabuľka pre úpravu rozpočtu'!$A$3:$O$210</definedName>
    <definedName name="_xlnm.Print_Titles" localSheetId="2">'obce-web'!$3:$3</definedName>
    <definedName name="_xlnm.Print_Titles" localSheetId="4">'Tabuľka pre úpravu rozpočtu'!$3:$3</definedName>
    <definedName name="_xlnm.Print_Area" localSheetId="4">'Tabuľka pre úpravu rozpočtu'!$A$1:$O$207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3" l="1"/>
  <c r="G85" i="13"/>
  <c r="L85" i="13" s="1"/>
  <c r="K85" i="13" l="1"/>
  <c r="N85" i="13" s="1"/>
  <c r="M85" i="13" s="1"/>
  <c r="J210" i="13"/>
  <c r="K210" i="13"/>
  <c r="H210" i="13"/>
  <c r="F210" i="13"/>
  <c r="F209" i="13"/>
  <c r="F208" i="13"/>
  <c r="F211" i="13" l="1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L178" i="13" s="1"/>
  <c r="G179" i="13"/>
  <c r="L179" i="13" s="1"/>
  <c r="G180" i="13"/>
  <c r="L180" i="13" s="1"/>
  <c r="G181" i="13"/>
  <c r="G182" i="13"/>
  <c r="G183" i="13"/>
  <c r="G184" i="13"/>
  <c r="G185" i="13"/>
  <c r="G186" i="13"/>
  <c r="G187" i="13"/>
  <c r="G188" i="13"/>
  <c r="G189" i="13"/>
  <c r="L189" i="13" s="1"/>
  <c r="G190" i="13"/>
  <c r="G191" i="13"/>
  <c r="G192" i="13"/>
  <c r="G193" i="13"/>
  <c r="G194" i="13"/>
  <c r="G195" i="13"/>
  <c r="G196" i="13"/>
  <c r="G197" i="13"/>
  <c r="G198" i="13"/>
  <c r="L198" i="13" s="1"/>
  <c r="G199" i="13"/>
  <c r="L199" i="13" s="1"/>
  <c r="G200" i="13"/>
  <c r="L200" i="13" s="1"/>
  <c r="G201" i="13"/>
  <c r="L201" i="13" s="1"/>
  <c r="G202" i="13"/>
  <c r="L202" i="13" s="1"/>
  <c r="G203" i="13"/>
  <c r="L203" i="13" s="1"/>
  <c r="G204" i="13"/>
  <c r="G160" i="13"/>
  <c r="G159" i="13"/>
  <c r="G158" i="13"/>
  <c r="G157" i="13"/>
  <c r="G149" i="13"/>
  <c r="G150" i="13"/>
  <c r="G151" i="13"/>
  <c r="G152" i="13"/>
  <c r="G153" i="13"/>
  <c r="G154" i="13"/>
  <c r="G155" i="13"/>
  <c r="L155" i="13" s="1"/>
  <c r="G156" i="13"/>
  <c r="L156" i="13" s="1"/>
  <c r="G148" i="13"/>
  <c r="J147" i="13"/>
  <c r="K147" i="13" s="1"/>
  <c r="J141" i="13"/>
  <c r="K141" i="13" s="1"/>
  <c r="J142" i="13"/>
  <c r="K142" i="13" s="1"/>
  <c r="J143" i="13"/>
  <c r="K143" i="13" s="1"/>
  <c r="J144" i="13"/>
  <c r="K144" i="13" s="1"/>
  <c r="J145" i="13"/>
  <c r="K145" i="13" s="1"/>
  <c r="J146" i="13"/>
  <c r="K146" i="13" s="1"/>
  <c r="J140" i="13"/>
  <c r="K140" i="13" s="1"/>
  <c r="G141" i="13"/>
  <c r="L141" i="13" s="1"/>
  <c r="G142" i="13"/>
  <c r="L142" i="13" s="1"/>
  <c r="G143" i="13"/>
  <c r="L143" i="13" s="1"/>
  <c r="G144" i="13"/>
  <c r="L144" i="13" s="1"/>
  <c r="G145" i="13"/>
  <c r="L145" i="13" s="1"/>
  <c r="G146" i="13"/>
  <c r="L146" i="13" s="1"/>
  <c r="G147" i="13"/>
  <c r="L147" i="13" s="1"/>
  <c r="G140" i="13"/>
  <c r="L140" i="13" l="1"/>
  <c r="G209" i="13"/>
  <c r="G210" i="13"/>
  <c r="N184" i="13"/>
  <c r="L184" i="13"/>
  <c r="N158" i="13"/>
  <c r="L158" i="13"/>
  <c r="N191" i="13"/>
  <c r="L191" i="13"/>
  <c r="N183" i="13"/>
  <c r="L183" i="13"/>
  <c r="N175" i="13"/>
  <c r="L175" i="13"/>
  <c r="N167" i="13"/>
  <c r="L167" i="13"/>
  <c r="N154" i="13"/>
  <c r="L154" i="13"/>
  <c r="N159" i="13"/>
  <c r="L159" i="13"/>
  <c r="N190" i="13"/>
  <c r="L190" i="13"/>
  <c r="N182" i="13"/>
  <c r="L182" i="13"/>
  <c r="N174" i="13"/>
  <c r="L174" i="13"/>
  <c r="N166" i="13"/>
  <c r="L166" i="13"/>
  <c r="N153" i="13"/>
  <c r="L153" i="13"/>
  <c r="N160" i="13"/>
  <c r="L160" i="13"/>
  <c r="N197" i="13"/>
  <c r="L197" i="13"/>
  <c r="N173" i="13"/>
  <c r="L173" i="13"/>
  <c r="N152" i="13"/>
  <c r="L152" i="13"/>
  <c r="N196" i="13"/>
  <c r="L196" i="13"/>
  <c r="N188" i="13"/>
  <c r="L188" i="13"/>
  <c r="N172" i="13"/>
  <c r="L172" i="13"/>
  <c r="N164" i="13"/>
  <c r="L164" i="13"/>
  <c r="N192" i="13"/>
  <c r="L192" i="13"/>
  <c r="N168" i="13"/>
  <c r="M168" i="13" s="1"/>
  <c r="L168" i="13"/>
  <c r="N181" i="13"/>
  <c r="L181" i="13"/>
  <c r="N165" i="13"/>
  <c r="L165" i="13"/>
  <c r="N151" i="13"/>
  <c r="L151" i="13"/>
  <c r="N195" i="13"/>
  <c r="L195" i="13"/>
  <c r="N187" i="13"/>
  <c r="L187" i="13"/>
  <c r="N171" i="13"/>
  <c r="M171" i="13" s="1"/>
  <c r="L171" i="13"/>
  <c r="N163" i="13"/>
  <c r="L163" i="13"/>
  <c r="N157" i="13"/>
  <c r="L157" i="13"/>
  <c r="N150" i="13"/>
  <c r="L150" i="13"/>
  <c r="N194" i="13"/>
  <c r="L194" i="13"/>
  <c r="N186" i="13"/>
  <c r="L186" i="13"/>
  <c r="N170" i="13"/>
  <c r="M170" i="13" s="1"/>
  <c r="L170" i="13"/>
  <c r="N162" i="13"/>
  <c r="L162" i="13"/>
  <c r="N176" i="13"/>
  <c r="L176" i="13"/>
  <c r="N148" i="13"/>
  <c r="L148" i="13"/>
  <c r="N149" i="13"/>
  <c r="L149" i="13"/>
  <c r="N193" i="13"/>
  <c r="L193" i="13"/>
  <c r="N185" i="13"/>
  <c r="L185" i="13"/>
  <c r="N177" i="13"/>
  <c r="L177" i="13"/>
  <c r="N169" i="13"/>
  <c r="M169" i="13" s="1"/>
  <c r="L169" i="13"/>
  <c r="N161" i="13"/>
  <c r="M161" i="13" s="1"/>
  <c r="L161" i="13"/>
  <c r="N204" i="13"/>
  <c r="L204" i="13"/>
  <c r="N200" i="13"/>
  <c r="M200" i="13" s="1"/>
  <c r="N155" i="13"/>
  <c r="N198" i="13"/>
  <c r="N189" i="13"/>
  <c r="M189" i="13" s="1"/>
  <c r="N156" i="13"/>
  <c r="M156" i="13" s="1"/>
  <c r="N199" i="13"/>
  <c r="M199" i="13" s="1"/>
  <c r="N180" i="13"/>
  <c r="M180" i="13" s="1"/>
  <c r="N179" i="13"/>
  <c r="M179" i="13" s="1"/>
  <c r="N202" i="13"/>
  <c r="M202" i="13" s="1"/>
  <c r="N178" i="13"/>
  <c r="N203" i="13"/>
  <c r="M203" i="13" s="1"/>
  <c r="N201" i="13"/>
  <c r="M201" i="13" s="1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5" i="13"/>
  <c r="O162" i="13" l="1"/>
  <c r="O181" i="13"/>
  <c r="L210" i="13"/>
  <c r="O185" i="13"/>
  <c r="O157" i="13"/>
  <c r="O148" i="13"/>
  <c r="O172" i="13"/>
  <c r="O160" i="13"/>
  <c r="O190" i="13"/>
  <c r="M178" i="13"/>
  <c r="M198" i="13"/>
  <c r="M155" i="13"/>
  <c r="K19" i="13"/>
  <c r="G6" i="13" l="1"/>
  <c r="G7" i="13"/>
  <c r="L7" i="13" s="1"/>
  <c r="G8" i="13"/>
  <c r="L8" i="13" s="1"/>
  <c r="G9" i="13"/>
  <c r="L9" i="13" s="1"/>
  <c r="G10" i="13"/>
  <c r="L10" i="13" s="1"/>
  <c r="G11" i="13"/>
  <c r="L11" i="13" s="1"/>
  <c r="G12" i="13"/>
  <c r="L12" i="13" s="1"/>
  <c r="G13" i="13"/>
  <c r="L13" i="13" s="1"/>
  <c r="G14" i="13"/>
  <c r="L14" i="13" s="1"/>
  <c r="G15" i="13"/>
  <c r="L15" i="13" s="1"/>
  <c r="G16" i="13"/>
  <c r="L16" i="13" s="1"/>
  <c r="G17" i="13"/>
  <c r="L17" i="13" s="1"/>
  <c r="G18" i="13"/>
  <c r="L18" i="13" s="1"/>
  <c r="G19" i="13"/>
  <c r="L19" i="13" s="1"/>
  <c r="N19" i="13" s="1"/>
  <c r="M19" i="13" s="1"/>
  <c r="G20" i="13"/>
  <c r="L20" i="13" s="1"/>
  <c r="G21" i="13"/>
  <c r="L21" i="13" s="1"/>
  <c r="G22" i="13"/>
  <c r="L22" i="13" s="1"/>
  <c r="G23" i="13"/>
  <c r="L23" i="13" s="1"/>
  <c r="G24" i="13"/>
  <c r="L24" i="13" s="1"/>
  <c r="G25" i="13"/>
  <c r="L25" i="13" s="1"/>
  <c r="G26" i="13"/>
  <c r="L26" i="13" s="1"/>
  <c r="G27" i="13"/>
  <c r="L27" i="13" s="1"/>
  <c r="G28" i="13"/>
  <c r="L28" i="13" s="1"/>
  <c r="G29" i="13"/>
  <c r="L29" i="13" s="1"/>
  <c r="G30" i="13"/>
  <c r="L30" i="13" s="1"/>
  <c r="G31" i="13"/>
  <c r="L31" i="13" s="1"/>
  <c r="G32" i="13"/>
  <c r="L32" i="13" s="1"/>
  <c r="G33" i="13"/>
  <c r="L33" i="13" s="1"/>
  <c r="G34" i="13"/>
  <c r="L34" i="13" s="1"/>
  <c r="G35" i="13"/>
  <c r="L35" i="13" s="1"/>
  <c r="G36" i="13"/>
  <c r="L36" i="13" s="1"/>
  <c r="G37" i="13"/>
  <c r="L37" i="13" s="1"/>
  <c r="G38" i="13"/>
  <c r="L38" i="13" s="1"/>
  <c r="G39" i="13"/>
  <c r="L39" i="13" s="1"/>
  <c r="G40" i="13"/>
  <c r="L40" i="13" s="1"/>
  <c r="G41" i="13"/>
  <c r="L41" i="13" s="1"/>
  <c r="G42" i="13"/>
  <c r="L42" i="13" s="1"/>
  <c r="G43" i="13"/>
  <c r="L43" i="13" s="1"/>
  <c r="G44" i="13"/>
  <c r="L44" i="13" s="1"/>
  <c r="G45" i="13"/>
  <c r="L45" i="13" s="1"/>
  <c r="G46" i="13"/>
  <c r="L46" i="13" s="1"/>
  <c r="G47" i="13"/>
  <c r="L47" i="13" s="1"/>
  <c r="G48" i="13"/>
  <c r="L48" i="13" s="1"/>
  <c r="G49" i="13"/>
  <c r="L49" i="13" s="1"/>
  <c r="G50" i="13"/>
  <c r="L50" i="13" s="1"/>
  <c r="G51" i="13"/>
  <c r="L51" i="13" s="1"/>
  <c r="G52" i="13"/>
  <c r="L52" i="13" s="1"/>
  <c r="G53" i="13"/>
  <c r="L53" i="13" s="1"/>
  <c r="G54" i="13"/>
  <c r="L54" i="13" s="1"/>
  <c r="G55" i="13"/>
  <c r="L55" i="13" s="1"/>
  <c r="G56" i="13"/>
  <c r="L56" i="13" s="1"/>
  <c r="G57" i="13"/>
  <c r="L57" i="13" s="1"/>
  <c r="G58" i="13"/>
  <c r="L58" i="13" s="1"/>
  <c r="G59" i="13"/>
  <c r="L59" i="13" s="1"/>
  <c r="G60" i="13"/>
  <c r="L60" i="13" s="1"/>
  <c r="G61" i="13"/>
  <c r="L61" i="13" s="1"/>
  <c r="G62" i="13"/>
  <c r="L62" i="13" s="1"/>
  <c r="G63" i="13"/>
  <c r="L63" i="13" s="1"/>
  <c r="G64" i="13"/>
  <c r="L64" i="13" s="1"/>
  <c r="G65" i="13"/>
  <c r="L65" i="13" s="1"/>
  <c r="G66" i="13"/>
  <c r="L66" i="13" s="1"/>
  <c r="G67" i="13"/>
  <c r="L67" i="13" s="1"/>
  <c r="G68" i="13"/>
  <c r="L68" i="13" s="1"/>
  <c r="G69" i="13"/>
  <c r="L69" i="13" s="1"/>
  <c r="G70" i="13"/>
  <c r="L70" i="13" s="1"/>
  <c r="G71" i="13"/>
  <c r="L71" i="13" s="1"/>
  <c r="G72" i="13"/>
  <c r="L72" i="13" s="1"/>
  <c r="G73" i="13"/>
  <c r="L73" i="13" s="1"/>
  <c r="G74" i="13"/>
  <c r="L74" i="13" s="1"/>
  <c r="G75" i="13"/>
  <c r="L75" i="13" s="1"/>
  <c r="G76" i="13"/>
  <c r="L76" i="13" s="1"/>
  <c r="G77" i="13"/>
  <c r="L77" i="13" s="1"/>
  <c r="G78" i="13"/>
  <c r="L78" i="13" s="1"/>
  <c r="G79" i="13"/>
  <c r="L79" i="13" s="1"/>
  <c r="G80" i="13"/>
  <c r="L80" i="13" s="1"/>
  <c r="G81" i="13"/>
  <c r="L81" i="13" s="1"/>
  <c r="G82" i="13"/>
  <c r="L82" i="13" s="1"/>
  <c r="G83" i="13"/>
  <c r="L83" i="13" s="1"/>
  <c r="G84" i="13"/>
  <c r="L84" i="13" s="1"/>
  <c r="G86" i="13"/>
  <c r="L86" i="13" s="1"/>
  <c r="G87" i="13"/>
  <c r="L87" i="13" s="1"/>
  <c r="G88" i="13"/>
  <c r="L88" i="13" s="1"/>
  <c r="G89" i="13"/>
  <c r="L89" i="13" s="1"/>
  <c r="G90" i="13"/>
  <c r="L90" i="13" s="1"/>
  <c r="G91" i="13"/>
  <c r="L91" i="13" s="1"/>
  <c r="G92" i="13"/>
  <c r="L92" i="13" s="1"/>
  <c r="G93" i="13"/>
  <c r="L93" i="13" s="1"/>
  <c r="G94" i="13"/>
  <c r="L94" i="13" s="1"/>
  <c r="G95" i="13"/>
  <c r="L95" i="13" s="1"/>
  <c r="G96" i="13"/>
  <c r="L96" i="13" s="1"/>
  <c r="G97" i="13"/>
  <c r="L97" i="13" s="1"/>
  <c r="G98" i="13"/>
  <c r="L98" i="13" s="1"/>
  <c r="G99" i="13"/>
  <c r="L99" i="13" s="1"/>
  <c r="G100" i="13"/>
  <c r="L100" i="13" s="1"/>
  <c r="G101" i="13"/>
  <c r="L101" i="13" s="1"/>
  <c r="G102" i="13"/>
  <c r="L102" i="13" s="1"/>
  <c r="G103" i="13"/>
  <c r="L103" i="13" s="1"/>
  <c r="G104" i="13"/>
  <c r="L104" i="13" s="1"/>
  <c r="G105" i="13"/>
  <c r="L105" i="13" s="1"/>
  <c r="G106" i="13"/>
  <c r="L106" i="13" s="1"/>
  <c r="G107" i="13"/>
  <c r="L107" i="13" s="1"/>
  <c r="G108" i="13"/>
  <c r="L108" i="13" s="1"/>
  <c r="G109" i="13"/>
  <c r="L109" i="13" s="1"/>
  <c r="G110" i="13"/>
  <c r="L110" i="13" s="1"/>
  <c r="G111" i="13"/>
  <c r="L111" i="13" s="1"/>
  <c r="G112" i="13"/>
  <c r="L112" i="13" s="1"/>
  <c r="G113" i="13"/>
  <c r="L113" i="13" s="1"/>
  <c r="G114" i="13"/>
  <c r="L114" i="13" s="1"/>
  <c r="G115" i="13"/>
  <c r="L115" i="13" s="1"/>
  <c r="G116" i="13"/>
  <c r="L116" i="13" s="1"/>
  <c r="G117" i="13"/>
  <c r="L117" i="13" s="1"/>
  <c r="G118" i="13"/>
  <c r="L118" i="13" s="1"/>
  <c r="G119" i="13"/>
  <c r="L119" i="13" s="1"/>
  <c r="G120" i="13"/>
  <c r="L120" i="13" s="1"/>
  <c r="G121" i="13"/>
  <c r="L121" i="13" s="1"/>
  <c r="G122" i="13"/>
  <c r="L122" i="13" s="1"/>
  <c r="G123" i="13"/>
  <c r="L123" i="13" s="1"/>
  <c r="G124" i="13"/>
  <c r="L124" i="13" s="1"/>
  <c r="G125" i="13"/>
  <c r="L125" i="13" s="1"/>
  <c r="G126" i="13"/>
  <c r="L126" i="13" s="1"/>
  <c r="G127" i="13"/>
  <c r="L127" i="13" s="1"/>
  <c r="G128" i="13"/>
  <c r="L128" i="13" s="1"/>
  <c r="G129" i="13"/>
  <c r="L129" i="13" s="1"/>
  <c r="G130" i="13"/>
  <c r="L130" i="13" s="1"/>
  <c r="G131" i="13"/>
  <c r="L131" i="13" s="1"/>
  <c r="G132" i="13"/>
  <c r="L132" i="13" s="1"/>
  <c r="G133" i="13"/>
  <c r="L133" i="13" s="1"/>
  <c r="G134" i="13"/>
  <c r="L134" i="13" s="1"/>
  <c r="G135" i="13"/>
  <c r="L135" i="13" s="1"/>
  <c r="G136" i="13"/>
  <c r="L136" i="13" s="1"/>
  <c r="G137" i="13"/>
  <c r="L137" i="13" s="1"/>
  <c r="G138" i="13"/>
  <c r="L138" i="13" s="1"/>
  <c r="G139" i="13"/>
  <c r="L139" i="13" s="1"/>
  <c r="G5" i="13"/>
  <c r="L5" i="13" s="1"/>
  <c r="L6" i="13" l="1"/>
  <c r="G208" i="13"/>
  <c r="G211" i="13" s="1"/>
  <c r="M204" i="13"/>
  <c r="M197" i="13"/>
  <c r="M196" i="13"/>
  <c r="M195" i="13"/>
  <c r="M194" i="13"/>
  <c r="M193" i="13"/>
  <c r="M192" i="13"/>
  <c r="M191" i="13"/>
  <c r="M190" i="13"/>
  <c r="M188" i="13"/>
  <c r="M187" i="13"/>
  <c r="M186" i="13"/>
  <c r="M185" i="13"/>
  <c r="M184" i="13"/>
  <c r="M183" i="13"/>
  <c r="M182" i="13"/>
  <c r="M181" i="13"/>
  <c r="M177" i="13"/>
  <c r="M176" i="13"/>
  <c r="M175" i="13"/>
  <c r="M174" i="13"/>
  <c r="M173" i="13"/>
  <c r="M172" i="13"/>
  <c r="M167" i="13"/>
  <c r="M166" i="13"/>
  <c r="M164" i="13"/>
  <c r="M163" i="13"/>
  <c r="M162" i="13"/>
  <c r="M160" i="13"/>
  <c r="M159" i="13"/>
  <c r="M158" i="13"/>
  <c r="M154" i="13"/>
  <c r="M153" i="13"/>
  <c r="M152" i="13"/>
  <c r="M151" i="13"/>
  <c r="M150" i="13"/>
  <c r="M149" i="13"/>
  <c r="M148" i="13"/>
  <c r="I208" i="13" l="1"/>
  <c r="M165" i="13" l="1"/>
  <c r="M157" i="13"/>
  <c r="N210" i="13"/>
  <c r="M210" i="13" l="1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N97" i="13" s="1"/>
  <c r="K98" i="13"/>
  <c r="N98" i="13" s="1"/>
  <c r="K99" i="13"/>
  <c r="N99" i="13" s="1"/>
  <c r="K100" i="13"/>
  <c r="N100" i="13" s="1"/>
  <c r="K101" i="13"/>
  <c r="N101" i="13" s="1"/>
  <c r="K102" i="13"/>
  <c r="N102" i="13" s="1"/>
  <c r="K103" i="13"/>
  <c r="N103" i="13" s="1"/>
  <c r="K104" i="13"/>
  <c r="N104" i="13" s="1"/>
  <c r="K105" i="13"/>
  <c r="N105" i="13" s="1"/>
  <c r="K106" i="13"/>
  <c r="N106" i="13" s="1"/>
  <c r="K107" i="13"/>
  <c r="N107" i="13" s="1"/>
  <c r="K108" i="13"/>
  <c r="N108" i="13" s="1"/>
  <c r="K109" i="13"/>
  <c r="N109" i="13" s="1"/>
  <c r="K110" i="13"/>
  <c r="N110" i="13" s="1"/>
  <c r="K111" i="13"/>
  <c r="N111" i="13" s="1"/>
  <c r="K112" i="13"/>
  <c r="N112" i="13" s="1"/>
  <c r="K113" i="13"/>
  <c r="N113" i="13" s="1"/>
  <c r="K114" i="13"/>
  <c r="N114" i="13" s="1"/>
  <c r="K115" i="13"/>
  <c r="N115" i="13" s="1"/>
  <c r="K116" i="13"/>
  <c r="N116" i="13" s="1"/>
  <c r="K117" i="13"/>
  <c r="N117" i="13" s="1"/>
  <c r="K118" i="13"/>
  <c r="N118" i="13" s="1"/>
  <c r="K119" i="13"/>
  <c r="N119" i="13" s="1"/>
  <c r="K120" i="13"/>
  <c r="N120" i="13" s="1"/>
  <c r="K121" i="13"/>
  <c r="N121" i="13" s="1"/>
  <c r="K122" i="13"/>
  <c r="N122" i="13" s="1"/>
  <c r="K123" i="13"/>
  <c r="N123" i="13" s="1"/>
  <c r="K124" i="13"/>
  <c r="N124" i="13" s="1"/>
  <c r="K125" i="13"/>
  <c r="N125" i="13" s="1"/>
  <c r="K126" i="13"/>
  <c r="N126" i="13" s="1"/>
  <c r="K127" i="13"/>
  <c r="N127" i="13" s="1"/>
  <c r="K128" i="13"/>
  <c r="N128" i="13" s="1"/>
  <c r="K129" i="13"/>
  <c r="N129" i="13" s="1"/>
  <c r="K130" i="13"/>
  <c r="N130" i="13" s="1"/>
  <c r="K131" i="13"/>
  <c r="N131" i="13" s="1"/>
  <c r="K132" i="13"/>
  <c r="N132" i="13" s="1"/>
  <c r="K133" i="13"/>
  <c r="N133" i="13" s="1"/>
  <c r="K134" i="13"/>
  <c r="N134" i="13" s="1"/>
  <c r="K135" i="13"/>
  <c r="N135" i="13" s="1"/>
  <c r="K136" i="13"/>
  <c r="N136" i="13" s="1"/>
  <c r="K137" i="13"/>
  <c r="N137" i="13" s="1"/>
  <c r="K138" i="13"/>
  <c r="N138" i="13" s="1"/>
  <c r="K139" i="13"/>
  <c r="N139" i="13" s="1"/>
  <c r="K5" i="13"/>
  <c r="O99" i="13" l="1"/>
  <c r="O121" i="13"/>
  <c r="N18" i="13"/>
  <c r="M18" i="13" s="1"/>
  <c r="E208" i="13"/>
  <c r="H208" i="13"/>
  <c r="E209" i="13"/>
  <c r="H209" i="13"/>
  <c r="I209" i="13"/>
  <c r="H211" i="13" l="1"/>
  <c r="I210" i="13"/>
  <c r="I211" i="13" s="1"/>
  <c r="E210" i="13"/>
  <c r="E211" i="13" s="1"/>
  <c r="N146" i="13" l="1"/>
  <c r="M146" i="13" s="1"/>
  <c r="N147" i="13"/>
  <c r="M147" i="13" s="1"/>
  <c r="N141" i="13"/>
  <c r="M141" i="13" s="1"/>
  <c r="J209" i="13"/>
  <c r="L209" i="13"/>
  <c r="N143" i="13" l="1"/>
  <c r="N142" i="13"/>
  <c r="N140" i="13"/>
  <c r="N144" i="13"/>
  <c r="N145" i="13"/>
  <c r="K209" i="13"/>
  <c r="M145" i="13" l="1"/>
  <c r="M142" i="13"/>
  <c r="M143" i="13"/>
  <c r="M144" i="13"/>
  <c r="M140" i="13"/>
  <c r="N209" i="13"/>
  <c r="M209" i="13" l="1"/>
  <c r="N17" i="13" l="1"/>
  <c r="M17" i="13" s="1"/>
  <c r="M119" i="13"/>
  <c r="N32" i="13"/>
  <c r="M32" i="13" s="1"/>
  <c r="N77" i="13"/>
  <c r="M77" i="13" s="1"/>
  <c r="N57" i="13"/>
  <c r="M57" i="13" s="1"/>
  <c r="N55" i="13"/>
  <c r="M55" i="13" s="1"/>
  <c r="N80" i="13"/>
  <c r="M80" i="13" s="1"/>
  <c r="N75" i="13"/>
  <c r="M75" i="13" s="1"/>
  <c r="N23" i="13"/>
  <c r="M23" i="13" s="1"/>
  <c r="N41" i="13"/>
  <c r="M41" i="13" s="1"/>
  <c r="N68" i="13"/>
  <c r="M68" i="13" s="1"/>
  <c r="N15" i="13"/>
  <c r="M15" i="13" s="1"/>
  <c r="N22" i="13"/>
  <c r="M22" i="13" s="1"/>
  <c r="N40" i="13"/>
  <c r="M40" i="13" s="1"/>
  <c r="N96" i="13"/>
  <c r="M96" i="13" s="1"/>
  <c r="M110" i="13"/>
  <c r="N12" i="13"/>
  <c r="M12" i="13" s="1"/>
  <c r="N89" i="13"/>
  <c r="M89" i="13" s="1"/>
  <c r="M120" i="13"/>
  <c r="N44" i="13"/>
  <c r="M117" i="13"/>
  <c r="N58" i="13"/>
  <c r="M58" i="13" s="1"/>
  <c r="N78" i="13"/>
  <c r="M78" i="13" s="1"/>
  <c r="M111" i="13"/>
  <c r="M122" i="13"/>
  <c r="N36" i="13"/>
  <c r="M36" i="13" s="1"/>
  <c r="N92" i="13"/>
  <c r="M92" i="13" s="1"/>
  <c r="N35" i="13"/>
  <c r="M35" i="13" s="1"/>
  <c r="M123" i="13"/>
  <c r="M118" i="13"/>
  <c r="J208" i="13"/>
  <c r="J211" i="13" s="1"/>
  <c r="L208" i="13"/>
  <c r="L211" i="13" s="1"/>
  <c r="M44" i="13" l="1"/>
  <c r="N47" i="13"/>
  <c r="N10" i="13"/>
  <c r="N46" i="13"/>
  <c r="N73" i="13"/>
  <c r="N88" i="13"/>
  <c r="N61" i="13"/>
  <c r="N48" i="13"/>
  <c r="N74" i="13"/>
  <c r="N14" i="13"/>
  <c r="N72" i="13"/>
  <c r="N86" i="13"/>
  <c r="N56" i="13"/>
  <c r="N33" i="13"/>
  <c r="N69" i="13"/>
  <c r="N81" i="13"/>
  <c r="N53" i="13"/>
  <c r="N45" i="13"/>
  <c r="N82" i="13"/>
  <c r="N67" i="13"/>
  <c r="N9" i="13"/>
  <c r="N34" i="13"/>
  <c r="N79" i="13"/>
  <c r="N5" i="13"/>
  <c r="N13" i="13"/>
  <c r="N83" i="13"/>
  <c r="N71" i="13"/>
  <c r="N91" i="13"/>
  <c r="N65" i="13"/>
  <c r="N52" i="13"/>
  <c r="N43" i="13"/>
  <c r="N38" i="13"/>
  <c r="N37" i="13"/>
  <c r="N31" i="13"/>
  <c r="N66" i="13"/>
  <c r="N87" i="13"/>
  <c r="N94" i="13"/>
  <c r="N64" i="13"/>
  <c r="N51" i="13"/>
  <c r="N11" i="13"/>
  <c r="N16" i="13"/>
  <c r="N76" i="13"/>
  <c r="N25" i="13"/>
  <c r="N39" i="13"/>
  <c r="N30" i="13"/>
  <c r="N95" i="13"/>
  <c r="N63" i="13"/>
  <c r="N50" i="13"/>
  <c r="N27" i="13"/>
  <c r="N6" i="13"/>
  <c r="N28" i="13"/>
  <c r="N29" i="13"/>
  <c r="N70" i="13"/>
  <c r="N90" i="13"/>
  <c r="N54" i="13"/>
  <c r="N8" i="13"/>
  <c r="N42" i="13"/>
  <c r="N84" i="13"/>
  <c r="N62" i="13"/>
  <c r="N49" i="13"/>
  <c r="N93" i="13"/>
  <c r="N26" i="13"/>
  <c r="N7" i="13"/>
  <c r="N24" i="13"/>
  <c r="N21" i="13"/>
  <c r="N59" i="13"/>
  <c r="N60" i="13"/>
  <c r="N20" i="13"/>
  <c r="K208" i="13"/>
  <c r="K211" i="13" s="1"/>
  <c r="O44" i="13" l="1"/>
  <c r="O5" i="13"/>
  <c r="O60" i="13"/>
  <c r="O31" i="13"/>
  <c r="O20" i="13"/>
  <c r="O84" i="13"/>
  <c r="M42" i="13"/>
  <c r="M132" i="13"/>
  <c r="M87" i="13"/>
  <c r="M71" i="13"/>
  <c r="M112" i="13"/>
  <c r="M126" i="13"/>
  <c r="M135" i="13"/>
  <c r="M30" i="13"/>
  <c r="M103" i="13"/>
  <c r="M38" i="13"/>
  <c r="M83" i="13"/>
  <c r="M67" i="13"/>
  <c r="M131" i="13"/>
  <c r="M88" i="13"/>
  <c r="M59" i="13"/>
  <c r="M62" i="13"/>
  <c r="M8" i="13"/>
  <c r="M6" i="13"/>
  <c r="M114" i="13"/>
  <c r="M124" i="13"/>
  <c r="M97" i="13"/>
  <c r="M43" i="13"/>
  <c r="M13" i="13"/>
  <c r="M82" i="13"/>
  <c r="M69" i="13"/>
  <c r="M74" i="13"/>
  <c r="M130" i="13"/>
  <c r="M109" i="13"/>
  <c r="M51" i="13"/>
  <c r="M65" i="13"/>
  <c r="M53" i="13"/>
  <c r="M56" i="13"/>
  <c r="M61" i="13"/>
  <c r="M28" i="13"/>
  <c r="M9" i="13"/>
  <c r="M14" i="13"/>
  <c r="M11" i="13"/>
  <c r="M45" i="13"/>
  <c r="M134" i="13"/>
  <c r="M127" i="13"/>
  <c r="M90" i="13"/>
  <c r="M50" i="13"/>
  <c r="M25" i="13"/>
  <c r="M64" i="13"/>
  <c r="M108" i="13"/>
  <c r="M91" i="13"/>
  <c r="M121" i="13"/>
  <c r="M81" i="13"/>
  <c r="M115" i="13"/>
  <c r="M100" i="13"/>
  <c r="M137" i="13"/>
  <c r="M93" i="13"/>
  <c r="M107" i="13"/>
  <c r="M49" i="13"/>
  <c r="M113" i="13"/>
  <c r="M16" i="13"/>
  <c r="M21" i="13"/>
  <c r="M84" i="13"/>
  <c r="M54" i="13"/>
  <c r="M27" i="13"/>
  <c r="M39" i="13"/>
  <c r="M52" i="13"/>
  <c r="M33" i="13"/>
  <c r="M7" i="13"/>
  <c r="M138" i="13"/>
  <c r="M70" i="13"/>
  <c r="M63" i="13"/>
  <c r="M101" i="13"/>
  <c r="M129" i="13"/>
  <c r="M31" i="13"/>
  <c r="M139" i="13"/>
  <c r="M79" i="13"/>
  <c r="M98" i="13"/>
  <c r="M86" i="13"/>
  <c r="M106" i="13"/>
  <c r="M10" i="13"/>
  <c r="M66" i="13"/>
  <c r="M104" i="13"/>
  <c r="M48" i="13"/>
  <c r="M73" i="13"/>
  <c r="M24" i="13"/>
  <c r="M116" i="13"/>
  <c r="M20" i="13"/>
  <c r="M26" i="13"/>
  <c r="M128" i="13"/>
  <c r="M29" i="13"/>
  <c r="M95" i="13"/>
  <c r="M76" i="13"/>
  <c r="M94" i="13"/>
  <c r="M133" i="13"/>
  <c r="M136" i="13"/>
  <c r="M34" i="13"/>
  <c r="M102" i="13"/>
  <c r="M72" i="13"/>
  <c r="M105" i="13"/>
  <c r="M47" i="13"/>
  <c r="M60" i="13"/>
  <c r="M37" i="13"/>
  <c r="M125" i="13"/>
  <c r="M5" i="13"/>
  <c r="M46" i="13"/>
  <c r="M99" i="13"/>
  <c r="N208" i="13"/>
  <c r="N211" i="13" s="1"/>
  <c r="M208" i="13" l="1"/>
  <c r="M211" i="13" s="1"/>
  <c r="A43" i="8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C45" i="8"/>
  <c r="E139" i="6"/>
  <c r="D139" i="6"/>
  <c r="G19" i="6" l="1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F11" i="7" l="1"/>
  <c r="F10" i="7"/>
  <c r="E12" i="7" l="1"/>
  <c r="D12" i="7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E45" i="8"/>
  <c r="F27" i="8" l="1"/>
  <c r="F31" i="8"/>
  <c r="F21" i="8"/>
  <c r="F44" i="8"/>
  <c r="F35" i="8"/>
  <c r="F10" i="8"/>
  <c r="F45" i="8"/>
  <c r="F5" i="7" l="1"/>
  <c r="F8" i="7"/>
  <c r="F7" i="7"/>
  <c r="F6" i="7"/>
  <c r="F9" i="7"/>
  <c r="F4" i="7" l="1"/>
  <c r="F12" i="7" s="1"/>
  <c r="F135" i="6" l="1"/>
  <c r="F97" i="6"/>
  <c r="F35" i="6"/>
  <c r="F25" i="6"/>
  <c r="F50" i="6"/>
  <c r="F51" i="6"/>
  <c r="F86" i="6"/>
  <c r="F71" i="6"/>
  <c r="F26" i="6"/>
  <c r="F95" i="6"/>
  <c r="F56" i="6"/>
  <c r="F63" i="6"/>
  <c r="F23" i="6"/>
  <c r="F117" i="6"/>
  <c r="F47" i="6"/>
  <c r="F116" i="6"/>
  <c r="F38" i="6" l="1"/>
  <c r="F123" i="6"/>
  <c r="F100" i="6"/>
  <c r="F16" i="6"/>
  <c r="F74" i="6"/>
  <c r="F62" i="6"/>
  <c r="F59" i="6"/>
  <c r="F83" i="6"/>
  <c r="F27" i="6"/>
  <c r="F6" i="6"/>
  <c r="F8" i="6"/>
  <c r="F28" i="6"/>
  <c r="F40" i="6"/>
  <c r="F10" i="6"/>
  <c r="F17" i="6"/>
  <c r="F33" i="6"/>
  <c r="F54" i="6"/>
  <c r="F90" i="6"/>
  <c r="F88" i="6"/>
  <c r="F131" i="6"/>
  <c r="F22" i="6"/>
  <c r="F58" i="6"/>
  <c r="F92" i="6"/>
  <c r="F109" i="6"/>
  <c r="F12" i="6"/>
  <c r="F85" i="6"/>
  <c r="F80" i="6"/>
  <c r="F103" i="6"/>
  <c r="F115" i="6"/>
  <c r="F119" i="6"/>
  <c r="F15" i="6"/>
  <c r="F14" i="6"/>
  <c r="F112" i="6"/>
  <c r="F89" i="6"/>
  <c r="F7" i="6"/>
  <c r="F34" i="6"/>
  <c r="F96" i="6"/>
  <c r="F114" i="6"/>
  <c r="F11" i="6"/>
  <c r="F87" i="6"/>
  <c r="F91" i="6"/>
  <c r="F42" i="6"/>
  <c r="F104" i="6"/>
  <c r="F132" i="6"/>
  <c r="F13" i="6"/>
  <c r="F84" i="6"/>
  <c r="F130" i="6"/>
  <c r="F55" i="6"/>
  <c r="F98" i="6"/>
  <c r="F99" i="6"/>
  <c r="F136" i="6"/>
  <c r="F110" i="6"/>
  <c r="G119" i="6" s="1"/>
  <c r="F107" i="6"/>
  <c r="F75" i="6"/>
  <c r="F29" i="6"/>
  <c r="F77" i="6"/>
  <c r="F106" i="6"/>
  <c r="F57" i="6"/>
  <c r="F66" i="6"/>
  <c r="F94" i="6"/>
  <c r="F111" i="6"/>
  <c r="F37" i="6"/>
  <c r="F24" i="6"/>
  <c r="F126" i="6"/>
  <c r="F19" i="6"/>
  <c r="F138" i="6"/>
  <c r="F31" i="6"/>
  <c r="F79" i="6"/>
  <c r="F108" i="6"/>
  <c r="F69" i="6"/>
  <c r="F32" i="6"/>
  <c r="F68" i="6"/>
  <c r="F125" i="6"/>
  <c r="F52" i="6"/>
  <c r="F36" i="6"/>
  <c r="F49" i="6"/>
  <c r="F65" i="6"/>
  <c r="F67" i="6"/>
  <c r="F45" i="6"/>
  <c r="F41" i="6"/>
  <c r="F118" i="6"/>
  <c r="F81" i="6"/>
  <c r="F70" i="6"/>
  <c r="F127" i="6"/>
  <c r="F122" i="6"/>
  <c r="F61" i="6"/>
  <c r="F76" i="6"/>
  <c r="F39" i="6"/>
  <c r="F21" i="6"/>
  <c r="F46" i="6"/>
  <c r="F101" i="6"/>
  <c r="F72" i="6"/>
  <c r="F20" i="6"/>
  <c r="F113" i="6"/>
  <c r="F105" i="6"/>
  <c r="F93" i="6"/>
  <c r="F9" i="6"/>
  <c r="F78" i="6"/>
  <c r="F129" i="6"/>
  <c r="F121" i="6"/>
  <c r="F134" i="6"/>
  <c r="F73" i="6"/>
  <c r="F48" i="6"/>
  <c r="F53" i="6"/>
  <c r="F124" i="6"/>
  <c r="F128" i="6"/>
  <c r="F44" i="6"/>
  <c r="F137" i="6"/>
  <c r="F133" i="6"/>
  <c r="F102" i="6"/>
  <c r="F60" i="6"/>
  <c r="F120" i="6"/>
  <c r="G138" i="6" s="1"/>
  <c r="F43" i="6"/>
  <c r="F30" i="6"/>
  <c r="F18" i="6"/>
  <c r="F82" i="6"/>
  <c r="F5" i="6"/>
  <c r="F64" i="6"/>
  <c r="F139" i="6"/>
  <c r="G96" i="6" l="1"/>
  <c r="G42" i="6"/>
  <c r="G29" i="6"/>
  <c r="G17" i="6"/>
  <c r="G58" i="6"/>
  <c r="G81" i="6"/>
</calcChain>
</file>

<file path=xl/sharedStrings.xml><?xml version="1.0" encoding="utf-8"?>
<sst xmlns="http://schemas.openxmlformats.org/spreadsheetml/2006/main" count="695" uniqueCount="258">
  <si>
    <t>Sídlo školského úradu</t>
  </si>
  <si>
    <t>BA</t>
  </si>
  <si>
    <t>Mestská časť Bratislava - Staré Mesto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</si>
  <si>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</si>
  <si>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</si>
  <si>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</si>
  <si>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</si>
  <si>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</si>
  <si>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</si>
  <si>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</si>
  <si>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</si>
  <si>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</si>
  <si>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</si>
  <si>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</si>
  <si>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</si>
  <si>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</si>
  <si>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</si>
  <si>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</si>
  <si>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</si>
  <si>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</si>
  <si>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</si>
  <si>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</si>
  <si>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</si>
  <si>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</si>
  <si>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</si>
  <si>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</si>
  <si>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</si>
  <si>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</si>
  <si>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</si>
  <si>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</si>
  <si>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</si>
  <si>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</si>
  <si>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</si>
  <si>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</si>
  <si>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</si>
  <si>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</si>
  <si>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</si>
  <si>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</si>
  <si>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</si>
  <si>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</si>
  <si>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</si>
  <si>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</si>
  <si>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</si>
  <si>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</si>
  <si>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</si>
  <si>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</si>
  <si>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</si>
  <si>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</si>
  <si>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</si>
  <si>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</si>
  <si>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</si>
  <si>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</si>
  <si>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</si>
  <si>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</si>
  <si>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</si>
  <si>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</si>
  <si>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</si>
  <si>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</si>
  <si>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</si>
  <si>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</si>
  <si>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</si>
  <si>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</si>
  <si>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</si>
  <si>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</si>
  <si>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</si>
  <si>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</si>
  <si>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</si>
  <si>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</si>
  <si>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</si>
  <si>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</si>
  <si>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</si>
  <si>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</si>
  <si>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</si>
  <si>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</si>
  <si>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</si>
  <si>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</si>
  <si>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</si>
  <si>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</si>
  <si>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</si>
  <si>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</si>
  <si>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</si>
  <si>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</si>
  <si>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</si>
  <si>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</si>
  <si>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</si>
  <si>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</si>
  <si>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</si>
  <si>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</si>
  <si>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</si>
  <si>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</si>
  <si>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</si>
  <si>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</si>
  <si>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</si>
  <si>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</si>
  <si>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</si>
  <si>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</si>
  <si>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</si>
  <si>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</si>
  <si>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</si>
  <si>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</si>
  <si>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</si>
  <si>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</si>
  <si>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</si>
  <si>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</si>
  <si>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</si>
  <si>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</si>
  <si>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</si>
  <si>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</si>
  <si>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</si>
  <si>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</si>
  <si>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</si>
  <si>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</si>
  <si>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</si>
  <si>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</si>
  <si>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</si>
  <si>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</si>
  <si>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</si>
  <si>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</si>
  <si>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</si>
  <si>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</si>
  <si>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</si>
  <si>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</si>
  <si>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</si>
  <si>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</si>
  <si>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</si>
  <si>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</si>
  <si>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</si>
  <si>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</si>
  <si>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</si>
  <si>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</si>
  <si>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</si>
  <si>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</si>
  <si>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</si>
  <si>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</si>
  <si>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</si>
  <si>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</si>
  <si>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</si>
  <si>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</si>
  <si>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</si>
  <si>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</si>
  <si>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</si>
  <si>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</si>
  <si>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</si>
  <si>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</si>
  <si>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</si>
  <si>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</si>
  <si>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</si>
  <si>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</si>
  <si>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</si>
  <si>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</si>
  <si>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</si>
  <si>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</si>
  <si>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</si>
  <si>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</si>
  <si>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</si>
  <si>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</si>
  <si>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Rímskokatolícka cirkev, Trnavská arcidiecéza</t>
  </si>
  <si>
    <t>Kongregácia Školských sestier de Notre Dame</t>
  </si>
  <si>
    <t>Reformovaná kresťanská cirkev na Slovensku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</si>
  <si>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</si>
  <si>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</si>
  <si>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</si>
  <si>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</si>
  <si>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</si>
  <si>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</si>
  <si>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</si>
  <si>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</si>
  <si>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</si>
  <si>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</si>
  <si>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</si>
  <si>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</si>
  <si>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</si>
  <si>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</si>
  <si>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</si>
  <si>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</si>
  <si>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</si>
  <si>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</si>
  <si>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</si>
  <si>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</si>
  <si>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Rímskokatolícka cirkev Biskupstvo Rožňava</t>
  </si>
  <si>
    <t>Spišská katolícka charita</t>
  </si>
  <si>
    <t>Finančný príspevok</t>
  </si>
  <si>
    <t>Cirkevný zriaďovateľ</t>
  </si>
  <si>
    <t>FP - činnosť</t>
  </si>
  <si>
    <t xml:space="preserve">Zamestnanci </t>
  </si>
  <si>
    <t>a</t>
  </si>
  <si>
    <t>b</t>
  </si>
  <si>
    <t>c</t>
  </si>
  <si>
    <t>FP v €</t>
  </si>
  <si>
    <t>ŠKOLSKÉ  ÚRADY (OBCE) - ROK 2021</t>
  </si>
  <si>
    <t>ŠKOLSKÉ  ÚRADY (VÚC)- ROK 2021</t>
  </si>
  <si>
    <t>CIRKEVNÍ ZRIAĎOVATELIA - ROK 2021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</si>
  <si>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</si>
  <si>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</si>
  <si>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</si>
  <si>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</si>
  <si>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</si>
  <si>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</si>
  <si>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</si>
  <si>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Číslo škol. úradu</t>
  </si>
  <si>
    <t>Mestská časť Bratislava - Dev. N.Ves</t>
  </si>
  <si>
    <t>Mestská časť Bratislava - Pod.Biskup.</t>
  </si>
  <si>
    <t>Kód zriaďovateľa</t>
  </si>
  <si>
    <t>O</t>
  </si>
  <si>
    <t>V</t>
  </si>
  <si>
    <t>C</t>
  </si>
  <si>
    <t>SPOLU obce</t>
  </si>
  <si>
    <t>SPOLU VÚC</t>
  </si>
  <si>
    <t>SPOLU cirkev</t>
  </si>
  <si>
    <t>Označenia riadkov</t>
  </si>
  <si>
    <t>Celkový súčet</t>
  </si>
  <si>
    <t>Súčet z UR s valorizáciou/upravený príspevok  spolu</t>
  </si>
  <si>
    <t>Súčet z Úprava rozpočtu 2023</t>
  </si>
  <si>
    <t>Súčet z SR 2023</t>
  </si>
  <si>
    <t>Reform. kresť. cirkev na Slovensku, Cirk. zbor Martovce</t>
  </si>
  <si>
    <t>Reform. kresť. cirkev na Slovensku - Užský seniorát</t>
  </si>
  <si>
    <t>Slovenský vikariát Kongr. sestier sv. Cyrila a Metoda</t>
  </si>
  <si>
    <t>Cirkevný zbor Evan. cirkvi a. v. na Slovensku Rožňava</t>
  </si>
  <si>
    <t>Východný dištrikt Evanj. cirkvi augsb. vyznania na Slovensku</t>
  </si>
  <si>
    <t>Reform. Kresť. cirkev na Slovensku, cirk. zbor Dolný Štál</t>
  </si>
  <si>
    <t>Reform. Kresť. cirkev na Slovensku, Cirk. zbor Rožňava</t>
  </si>
  <si>
    <t>Rímska únia Rádu sv. Uršule, Slov. provincia, Provin. Uršulínok</t>
  </si>
  <si>
    <t>Spolu</t>
  </si>
  <si>
    <t>Mesto Stupava</t>
  </si>
  <si>
    <t>d</t>
  </si>
  <si>
    <t>Obec Ivanka pri Dunaji</t>
  </si>
  <si>
    <t>Žiaci           
k 15.9.2024</t>
  </si>
  <si>
    <t>SR 2025</t>
  </si>
  <si>
    <t>Deti k 15.9.2024</t>
  </si>
  <si>
    <t>Cirkevný zbor Evanjelickej cirkvi augsburského vyznania na Slovensku Svätý Jur</t>
  </si>
  <si>
    <t>Cirkevný zbor Evanjelickej cirkvi augsburského vyznania na Slovensku Bratislava - Petržalka</t>
  </si>
  <si>
    <t>Rímskokatolícka cirkev Farnosť Soblahov</t>
  </si>
  <si>
    <t>Reformovaná kresťanská cirkev na Slovensku – Cirkevný zbor Komárno</t>
  </si>
  <si>
    <t>Reformovaná kresťanská cirkev na Slovensku Cirkevný zbor Vlčany</t>
  </si>
  <si>
    <t>Reformovaná kresťanská cirkev na Slovensku Cirkevný zbor Pribeta</t>
  </si>
  <si>
    <t>Reformovaná kresťanská cirkev na Slovensku Cirkevný zbor Chotín</t>
  </si>
  <si>
    <t>Cirkevný zbor ECAV na Slovensku Žilina</t>
  </si>
  <si>
    <t>Liptovsko-oravský seniorát Evanjelickej cirkvi a. v. na Slovensku</t>
  </si>
  <si>
    <t>Cirkevný zbor ECAV na Slovensku Liptovský Hrádok</t>
  </si>
  <si>
    <t>Kongregácia sestier služobníc Nepoškvrnenej Panny Márie</t>
  </si>
  <si>
    <t>Cirkevný zbor Evanjelickej cirkvi augsburského vyznania na Slovensku Košice - Terasa</t>
  </si>
  <si>
    <t>Cirkevný zbor Evanjelickej cirkvi a. v. na Slovensku Spišská Nová Ves</t>
  </si>
  <si>
    <t>Košický seniorát Evanjelickej cirkvi augsburského vyznania na Slovensku</t>
  </si>
  <si>
    <t>Reformovaná kresťanská cirkev na Slovensku, Maďarský cirkevný zbor Košice</t>
  </si>
  <si>
    <t>Reformovaná kresťanská cirkev na Slovensku Cirkevný zbor Kráľovský Chlmec</t>
  </si>
  <si>
    <t>Reformovaná kresťanská cirkev na Slovensku, Cirkevný zbor Veľké Kapušany</t>
  </si>
  <si>
    <t>SPOLU RÚŠS</t>
  </si>
  <si>
    <t>Obec Moravské Lieskové</t>
  </si>
  <si>
    <t>3=1+2</t>
  </si>
  <si>
    <t>6=4*1269,50*12</t>
  </si>
  <si>
    <t>7=6*0,3595</t>
  </si>
  <si>
    <t>8=3*0,5</t>
  </si>
  <si>
    <t>10=6+7+8</t>
  </si>
  <si>
    <t>9=10-5</t>
  </si>
  <si>
    <t>Úprava rozpočtu V_1</t>
  </si>
  <si>
    <t>Upravený rozpočet V_1 2024 SPOLU</t>
  </si>
  <si>
    <t>Mesto Banská Štiavnica</t>
  </si>
  <si>
    <t>ŠKOLSKÉ  ÚRADY 2025 - úprava rozpočtu pre školské úrady k 1.1.2025 - verzia V_2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</si>
</sst>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3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Font="1" applyFill="1" applyBorder="1"/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6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13" xfId="0" applyFont="1" applyFill="1" applyBorder="1"/>
    <xf numFmtId="3" fontId="0" fillId="3" borderId="18" xfId="0" applyNumberFormat="1" applyFont="1" applyFill="1" applyBorder="1" applyAlignment="1">
      <alignment wrapText="1"/>
    </xf>
    <xf numFmtId="3" fontId="0" fillId="3" borderId="18" xfId="0" applyNumberFormat="1" applyFill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3" borderId="19" xfId="0" applyNumberFormat="1" applyFill="1" applyBorder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2" fillId="2" borderId="28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0" fillId="5" borderId="28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9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/>
    <xf numFmtId="3" fontId="0" fillId="0" borderId="32" xfId="0" applyNumberFormat="1" applyFont="1" applyBorder="1" applyAlignment="1">
      <alignment horizontal="right" wrapText="1"/>
    </xf>
    <xf numFmtId="3" fontId="2" fillId="2" borderId="34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1" xfId="0" applyFont="1" applyFill="1" applyBorder="1"/>
    <xf numFmtId="0" fontId="0" fillId="0" borderId="3" xfId="0" applyFont="1" applyBorder="1" applyAlignment="1">
      <alignment horizontal="left" wrapText="1"/>
    </xf>
    <xf numFmtId="0" fontId="0" fillId="0" borderId="5" xfId="0" applyFont="1" applyBorder="1"/>
    <xf numFmtId="0" fontId="0" fillId="0" borderId="25" xfId="0" applyFont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36" xfId="0" applyNumberFormat="1" applyFill="1" applyBorder="1" applyAlignment="1">
      <alignment wrapText="1"/>
    </xf>
    <xf numFmtId="3" fontId="0" fillId="0" borderId="20" xfId="0" applyNumberFormat="1" applyBorder="1"/>
    <xf numFmtId="0" fontId="0" fillId="0" borderId="33" xfId="0" applyBorder="1"/>
    <xf numFmtId="0" fontId="0" fillId="0" borderId="23" xfId="0" applyBorder="1"/>
    <xf numFmtId="3" fontId="0" fillId="3" borderId="35" xfId="0" applyNumberFormat="1" applyFill="1" applyBorder="1" applyAlignment="1">
      <alignment wrapText="1"/>
    </xf>
    <xf numFmtId="3" fontId="0" fillId="0" borderId="24" xfId="0" applyNumberFormat="1" applyBorder="1"/>
    <xf numFmtId="3" fontId="0" fillId="0" borderId="35" xfId="0" applyNumberFormat="1" applyBorder="1" applyAlignment="1">
      <alignment wrapText="1"/>
    </xf>
    <xf numFmtId="3" fontId="0" fillId="3" borderId="34" xfId="0" applyNumberForma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5" borderId="41" xfId="0" applyNumberFormat="1" applyFont="1" applyFill="1" applyBorder="1" applyAlignment="1">
      <alignment wrapText="1"/>
    </xf>
    <xf numFmtId="3" fontId="0" fillId="0" borderId="19" xfId="0" applyNumberFormat="1" applyBorder="1" applyAlignment="1">
      <alignment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 wrapText="1"/>
    </xf>
    <xf numFmtId="3" fontId="0" fillId="0" borderId="36" xfId="0" applyNumberFormat="1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/>
    <xf numFmtId="3" fontId="2" fillId="2" borderId="48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3" fontId="2" fillId="2" borderId="49" xfId="0" applyNumberFormat="1" applyFont="1" applyFill="1" applyBorder="1"/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Border="1"/>
    <xf numFmtId="0" fontId="0" fillId="0" borderId="3" xfId="0" applyBorder="1" applyAlignment="1">
      <alignment horizontal="left" wrapText="1"/>
    </xf>
    <xf numFmtId="0" fontId="0" fillId="0" borderId="19" xfId="0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5" borderId="15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23" xfId="0" applyFont="1" applyFill="1" applyBorder="1" applyAlignment="1">
      <alignment horizontal="left" indent="2"/>
    </xf>
    <xf numFmtId="0" fontId="0" fillId="0" borderId="13" xfId="0" applyFont="1" applyFill="1" applyBorder="1" applyAlignment="1">
      <alignment horizontal="left" indent="2"/>
    </xf>
    <xf numFmtId="0" fontId="2" fillId="2" borderId="45" xfId="0" applyFont="1" applyFill="1" applyBorder="1" applyAlignment="1">
      <alignment horizontal="center" vertical="center" wrapText="1"/>
    </xf>
    <xf numFmtId="164" fontId="0" fillId="5" borderId="8" xfId="0" applyNumberFormat="1" applyFont="1" applyFill="1" applyBorder="1" applyAlignment="1">
      <alignment horizontal="center" vertical="center" wrapText="1"/>
    </xf>
    <xf numFmtId="164" fontId="0" fillId="5" borderId="7" xfId="0" applyNumberFormat="1" applyFont="1" applyFill="1" applyBorder="1" applyAlignment="1">
      <alignment horizontal="center" vertical="center" wrapText="1"/>
    </xf>
    <xf numFmtId="164" fontId="0" fillId="5" borderId="46" xfId="0" applyNumberFormat="1" applyFon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64" fontId="0" fillId="5" borderId="42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0" fontId="2" fillId="2" borderId="50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0" fontId="0" fillId="0" borderId="33" xfId="0" applyFont="1" applyFill="1" applyBorder="1" applyAlignment="1">
      <alignment horizontal="left" indent="2"/>
    </xf>
    <xf numFmtId="164" fontId="0" fillId="5" borderId="44" xfId="0" applyNumberFormat="1" applyFont="1" applyFill="1" applyBorder="1" applyAlignment="1">
      <alignment horizontal="center" vertical="center" wrapText="1"/>
    </xf>
    <xf numFmtId="0" fontId="0" fillId="0" borderId="31" xfId="0" applyFont="1" applyBorder="1"/>
    <xf numFmtId="3" fontId="0" fillId="0" borderId="40" xfId="0" applyNumberFormat="1" applyFont="1" applyBorder="1"/>
    <xf numFmtId="3" fontId="0" fillId="0" borderId="40" xfId="0" applyNumberFormat="1" applyBorder="1"/>
    <xf numFmtId="0" fontId="0" fillId="0" borderId="43" xfId="0" applyFont="1" applyBorder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0" xfId="0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42" xfId="0" applyNumberFormat="1" applyFont="1" applyFill="1" applyBorder="1"/>
    <xf numFmtId="3" fontId="2" fillId="2" borderId="46" xfId="0" applyNumberFormat="1" applyFont="1" applyFill="1" applyBorder="1"/>
    <xf numFmtId="3" fontId="2" fillId="2" borderId="44" xfId="0" applyNumberFormat="1" applyFont="1" applyFill="1" applyBorder="1"/>
    <xf numFmtId="0" fontId="0" fillId="0" borderId="31" xfId="0" applyFont="1" applyFill="1" applyBorder="1"/>
    <xf numFmtId="3" fontId="0" fillId="0" borderId="40" xfId="0" applyNumberFormat="1" applyFont="1" applyFill="1" applyBorder="1"/>
    <xf numFmtId="3" fontId="0" fillId="0" borderId="29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3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0" fillId="0" borderId="19" xfId="0" applyFont="1" applyBorder="1" applyAlignment="1">
      <alignment horizontal="center" wrapText="1"/>
    </xf>
    <xf numFmtId="3" fontId="0" fillId="0" borderId="18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 wrapText="1"/>
    </xf>
    <xf numFmtId="3" fontId="0" fillId="0" borderId="36" xfId="0" applyNumberFormat="1" applyFont="1" applyFill="1" applyBorder="1" applyAlignment="1">
      <alignment horizontal="center" wrapText="1"/>
    </xf>
    <xf numFmtId="3" fontId="0" fillId="7" borderId="19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wrapText="1"/>
    </xf>
    <xf numFmtId="3" fontId="0" fillId="7" borderId="35" xfId="0" applyNumberFormat="1" applyFont="1" applyFill="1" applyBorder="1" applyAlignment="1">
      <alignment horizontal="right" wrapText="1"/>
    </xf>
    <xf numFmtId="3" fontId="0" fillId="7" borderId="19" xfId="0" applyNumberFormat="1" applyFont="1" applyFill="1" applyBorder="1" applyAlignment="1">
      <alignment horizontal="right" wrapText="1"/>
    </xf>
    <xf numFmtId="3" fontId="0" fillId="7" borderId="16" xfId="0" applyNumberFormat="1" applyFont="1" applyFill="1" applyBorder="1" applyAlignment="1">
      <alignment horizontal="right" wrapText="1"/>
    </xf>
    <xf numFmtId="3" fontId="0" fillId="7" borderId="36" xfId="0" applyNumberFormat="1" applyFont="1" applyFill="1" applyBorder="1" applyAlignment="1">
      <alignment horizontal="right" wrapText="1"/>
    </xf>
    <xf numFmtId="3" fontId="0" fillId="7" borderId="18" xfId="0" applyNumberFormat="1" applyFont="1" applyFill="1" applyBorder="1" applyAlignment="1">
      <alignment horizontal="right"/>
    </xf>
    <xf numFmtId="3" fontId="0" fillId="7" borderId="18" xfId="0" applyNumberFormat="1" applyFont="1" applyFill="1" applyBorder="1"/>
    <xf numFmtId="3" fontId="0" fillId="7" borderId="35" xfId="0" applyNumberFormat="1" applyFont="1" applyFill="1" applyBorder="1"/>
    <xf numFmtId="3" fontId="0" fillId="7" borderId="19" xfId="0" applyNumberFormat="1" applyFont="1" applyFill="1" applyBorder="1"/>
    <xf numFmtId="3" fontId="0" fillId="7" borderId="36" xfId="0" applyNumberFormat="1" applyFont="1" applyFill="1" applyBorder="1"/>
    <xf numFmtId="3" fontId="0" fillId="0" borderId="52" xfId="0" applyNumberFormat="1" applyBorder="1"/>
    <xf numFmtId="0" fontId="1" fillId="0" borderId="0" xfId="0" applyFont="1" applyAlignment="1">
      <alignment horizontal="center"/>
    </xf>
    <xf numFmtId="3" fontId="8" fillId="0" borderId="4" xfId="0" applyNumberFormat="1" applyFont="1" applyBorder="1"/>
    <xf numFmtId="3" fontId="8" fillId="0" borderId="4" xfId="0" applyNumberFormat="1" applyFont="1" applyFill="1" applyBorder="1"/>
    <xf numFmtId="0" fontId="8" fillId="4" borderId="11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3" fontId="9" fillId="9" borderId="16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9" fillId="4" borderId="39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vertical="center"/>
    </xf>
    <xf numFmtId="0" fontId="9" fillId="6" borderId="5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0" fontId="9" fillId="6" borderId="16" xfId="0" applyFont="1" applyFill="1" applyBorder="1" applyAlignment="1">
      <alignment vertical="center"/>
    </xf>
    <xf numFmtId="3" fontId="9" fillId="4" borderId="50" xfId="0" applyNumberFormat="1" applyFont="1" applyFill="1" applyBorder="1" applyAlignment="1">
      <alignment vertical="center"/>
    </xf>
    <xf numFmtId="3" fontId="9" fillId="9" borderId="50" xfId="0" applyNumberFormat="1" applyFont="1" applyFill="1" applyBorder="1" applyAlignment="1">
      <alignment vertical="center"/>
    </xf>
    <xf numFmtId="3" fontId="9" fillId="2" borderId="50" xfId="0" applyNumberFormat="1" applyFont="1" applyFill="1" applyBorder="1" applyAlignment="1">
      <alignment vertical="center"/>
    </xf>
    <xf numFmtId="3" fontId="8" fillId="5" borderId="4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9" fillId="6" borderId="50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/>
    <xf numFmtId="3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0" fillId="4" borderId="4" xfId="0" applyNumberFormat="1" applyFill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3" fontId="0" fillId="4" borderId="3" xfId="0" applyNumberFormat="1" applyFill="1" applyBorder="1"/>
    <xf numFmtId="3" fontId="0" fillId="0" borderId="6" xfId="0" applyNumberFormat="1" applyBorder="1"/>
    <xf numFmtId="0" fontId="0" fillId="4" borderId="6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5" xfId="0" pivotButton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/>
    <xf numFmtId="3" fontId="9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3" fontId="9" fillId="4" borderId="16" xfId="0" applyNumberFormat="1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3" fontId="9" fillId="0" borderId="0" xfId="0" applyNumberFormat="1" applyFont="1" applyBorder="1" applyAlignment="1">
      <alignment horizontal="right" vertical="center"/>
    </xf>
    <xf numFmtId="3" fontId="9" fillId="2" borderId="0" xfId="0" applyNumberFormat="1" applyFont="1" applyFill="1" applyBorder="1" applyAlignment="1">
      <alignment vertical="center"/>
    </xf>
    <xf numFmtId="0" fontId="2" fillId="0" borderId="0" xfId="0" applyFont="1" applyBorder="1"/>
    <xf numFmtId="3" fontId="8" fillId="0" borderId="0" xfId="0" applyNumberFormat="1" applyFont="1" applyBorder="1"/>
    <xf numFmtId="3" fontId="9" fillId="0" borderId="50" xfId="0" applyNumberFormat="1" applyFont="1" applyBorder="1"/>
    <xf numFmtId="3" fontId="9" fillId="0" borderId="4" xfId="0" applyNumberFormat="1" applyFont="1" applyFill="1" applyBorder="1"/>
    <xf numFmtId="0" fontId="9" fillId="4" borderId="54" xfId="0" applyFont="1" applyFill="1" applyBorder="1" applyAlignment="1">
      <alignment vertical="center"/>
    </xf>
    <xf numFmtId="0" fontId="0" fillId="0" borderId="4" xfId="0" applyBorder="1"/>
    <xf numFmtId="3" fontId="9" fillId="9" borderId="24" xfId="0" applyNumberFormat="1" applyFont="1" applyFill="1" applyBorder="1" applyAlignment="1">
      <alignment vertical="center"/>
    </xf>
    <xf numFmtId="3" fontId="9" fillId="2" borderId="24" xfId="0" applyNumberFormat="1" applyFont="1" applyFill="1" applyBorder="1" applyAlignment="1">
      <alignment vertical="center"/>
    </xf>
    <xf numFmtId="0" fontId="2" fillId="0" borderId="4" xfId="0" applyFont="1" applyBorder="1"/>
    <xf numFmtId="3" fontId="2" fillId="0" borderId="4" xfId="0" applyNumberFormat="1" applyFont="1" applyBorder="1"/>
    <xf numFmtId="0" fontId="2" fillId="0" borderId="5" xfId="0" applyFont="1" applyBorder="1"/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8" fillId="0" borderId="9" xfId="0" applyNumberFormat="1" applyFont="1" applyBorder="1"/>
    <xf numFmtId="0" fontId="0" fillId="8" borderId="4" xfId="0" applyFill="1" applyBorder="1"/>
    <xf numFmtId="3" fontId="2" fillId="8" borderId="4" xfId="0" applyNumberFormat="1" applyFont="1" applyFill="1" applyBorder="1"/>
    <xf numFmtId="3" fontId="9" fillId="0" borderId="9" xfId="0" applyNumberFormat="1" applyFont="1" applyFill="1" applyBorder="1" applyAlignment="1">
      <alignment horizontal="right" wrapText="1"/>
    </xf>
    <xf numFmtId="3" fontId="9" fillId="0" borderId="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9" fillId="6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right" wrapText="1"/>
    </xf>
    <xf numFmtId="2" fontId="9" fillId="0" borderId="0" xfId="0" applyNumberFormat="1" applyFont="1" applyFill="1" applyBorder="1"/>
    <xf numFmtId="2" fontId="9" fillId="0" borderId="0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9" fillId="2" borderId="0" xfId="0" applyNumberFormat="1" applyFont="1" applyFill="1" applyBorder="1" applyAlignment="1">
      <alignment vertical="center"/>
    </xf>
    <xf numFmtId="2" fontId="9" fillId="0" borderId="0" xfId="0" applyNumberFormat="1" applyFont="1" applyBorder="1"/>
    <xf numFmtId="2" fontId="8" fillId="0" borderId="0" xfId="0" applyNumberFormat="1" applyFont="1" applyBorder="1"/>
    <xf numFmtId="2" fontId="2" fillId="0" borderId="4" xfId="0" applyNumberFormat="1" applyFont="1" applyBorder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2" fillId="0" borderId="51" xfId="0" applyNumberFormat="1" applyFont="1" applyFill="1" applyBorder="1"/>
    <xf numFmtId="3" fontId="12" fillId="0" borderId="33" xfId="0" applyNumberFormat="1" applyFont="1" applyFill="1" applyBorder="1"/>
    <xf numFmtId="3" fontId="12" fillId="0" borderId="4" xfId="0" applyNumberFormat="1" applyFont="1" applyFill="1" applyBorder="1"/>
    <xf numFmtId="3" fontId="12" fillId="0" borderId="5" xfId="0" applyNumberFormat="1" applyFont="1" applyFill="1" applyBorder="1"/>
    <xf numFmtId="3" fontId="12" fillId="0" borderId="9" xfId="0" applyNumberFormat="1" applyFont="1" applyFill="1" applyBorder="1"/>
    <xf numFmtId="3" fontId="12" fillId="0" borderId="25" xfId="0" applyNumberFormat="1" applyFont="1" applyFill="1" applyBorder="1"/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3" fontId="8" fillId="0" borderId="51" xfId="0" applyNumberFormat="1" applyFont="1" applyFill="1" applyBorder="1"/>
    <xf numFmtId="3" fontId="8" fillId="0" borderId="33" xfId="0" applyNumberFormat="1" applyFont="1" applyFill="1" applyBorder="1"/>
    <xf numFmtId="3" fontId="8" fillId="0" borderId="5" xfId="0" applyNumberFormat="1" applyFont="1" applyFill="1" applyBorder="1"/>
    <xf numFmtId="3" fontId="8" fillId="0" borderId="9" xfId="0" applyNumberFormat="1" applyFont="1" applyFill="1" applyBorder="1"/>
    <xf numFmtId="3" fontId="8" fillId="0" borderId="25" xfId="0" applyNumberFormat="1" applyFont="1" applyFill="1" applyBorder="1"/>
    <xf numFmtId="3" fontId="8" fillId="0" borderId="22" xfId="0" applyNumberFormat="1" applyFont="1" applyFill="1" applyBorder="1"/>
    <xf numFmtId="3" fontId="13" fillId="0" borderId="4" xfId="0" applyNumberFormat="1" applyFont="1" applyFill="1" applyBorder="1"/>
    <xf numFmtId="3" fontId="13" fillId="0" borderId="5" xfId="0" applyNumberFormat="1" applyFont="1" applyFill="1" applyBorder="1"/>
    <xf numFmtId="3" fontId="8" fillId="0" borderId="2" xfId="0" applyNumberFormat="1" applyFont="1" applyFill="1" applyBorder="1"/>
    <xf numFmtId="3" fontId="8" fillId="0" borderId="3" xfId="0" applyNumberFormat="1" applyFont="1" applyFill="1" applyBorder="1"/>
    <xf numFmtId="2" fontId="9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/>
    </xf>
    <xf numFmtId="0" fontId="8" fillId="5" borderId="9" xfId="0" applyFont="1" applyFill="1" applyBorder="1"/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right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/>
    </xf>
    <xf numFmtId="0" fontId="8" fillId="5" borderId="51" xfId="0" applyFont="1" applyFill="1" applyBorder="1"/>
    <xf numFmtId="3" fontId="8" fillId="0" borderId="51" xfId="0" applyNumberFormat="1" applyFont="1" applyFill="1" applyBorder="1" applyAlignment="1">
      <alignment horizontal="center" vertical="center"/>
    </xf>
    <xf numFmtId="3" fontId="8" fillId="0" borderId="51" xfId="0" applyNumberFormat="1" applyFont="1" applyFill="1" applyBorder="1" applyAlignment="1">
      <alignment horizontal="right" wrapText="1"/>
    </xf>
    <xf numFmtId="3" fontId="9" fillId="0" borderId="51" xfId="0" applyNumberFormat="1" applyFont="1" applyFill="1" applyBorder="1" applyAlignment="1">
      <alignment horizontal="right" wrapText="1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/>
    </xf>
    <xf numFmtId="0" fontId="8" fillId="0" borderId="22" xfId="0" applyFont="1" applyBorder="1"/>
    <xf numFmtId="3" fontId="8" fillId="0" borderId="22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horizontal="right" wrapText="1"/>
    </xf>
    <xf numFmtId="3" fontId="9" fillId="0" borderId="22" xfId="0" applyNumberFormat="1" applyFont="1" applyFill="1" applyBorder="1" applyAlignment="1">
      <alignment horizontal="right" wrapText="1"/>
    </xf>
    <xf numFmtId="0" fontId="8" fillId="0" borderId="9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Border="1"/>
    <xf numFmtId="3" fontId="8" fillId="0" borderId="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51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9" fillId="5" borderId="22" xfId="0" applyNumberFormat="1" applyFont="1" applyFill="1" applyBorder="1" applyAlignment="1">
      <alignment wrapText="1"/>
    </xf>
    <xf numFmtId="0" fontId="8" fillId="5" borderId="22" xfId="0" applyFont="1" applyFill="1" applyBorder="1"/>
    <xf numFmtId="3" fontId="8" fillId="5" borderId="5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wrapText="1"/>
    </xf>
    <xf numFmtId="3" fontId="9" fillId="0" borderId="9" xfId="0" applyNumberFormat="1" applyFont="1" applyBorder="1" applyAlignment="1">
      <alignment horizontal="right" wrapText="1"/>
    </xf>
    <xf numFmtId="3" fontId="9" fillId="0" borderId="51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horizontal="right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5" borderId="4" xfId="0" applyNumberFormat="1" applyFont="1" applyFill="1" applyBorder="1" applyAlignment="1">
      <alignment horizontal="right" vertical="center" wrapText="1"/>
    </xf>
    <xf numFmtId="3" fontId="2" fillId="8" borderId="4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3" fontId="8" fillId="5" borderId="2" xfId="0" applyNumberFormat="1" applyFont="1" applyFill="1" applyBorder="1" applyAlignment="1">
      <alignment horizontal="right" vertical="center" wrapText="1"/>
    </xf>
    <xf numFmtId="3" fontId="9" fillId="5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/>
    <xf numFmtId="3" fontId="9" fillId="0" borderId="2" xfId="0" applyNumberFormat="1" applyFont="1" applyFill="1" applyBorder="1"/>
    <xf numFmtId="0" fontId="8" fillId="5" borderId="43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left" vertical="center"/>
    </xf>
    <xf numFmtId="3" fontId="8" fillId="5" borderId="51" xfId="0" applyNumberFormat="1" applyFont="1" applyFill="1" applyBorder="1" applyAlignment="1">
      <alignment horizontal="right" vertical="center" wrapText="1"/>
    </xf>
    <xf numFmtId="3" fontId="9" fillId="5" borderId="51" xfId="0" applyNumberFormat="1" applyFont="1" applyFill="1" applyBorder="1" applyAlignment="1">
      <alignment horizontal="right" vertical="center" wrapText="1"/>
    </xf>
    <xf numFmtId="3" fontId="8" fillId="0" borderId="51" xfId="0" applyNumberFormat="1" applyFont="1" applyFill="1" applyBorder="1" applyAlignment="1">
      <alignment vertical="center"/>
    </xf>
    <xf numFmtId="3" fontId="8" fillId="0" borderId="51" xfId="0" applyNumberFormat="1" applyFont="1" applyFill="1" applyBorder="1" applyAlignment="1">
      <alignment horizontal="right" vertical="center" wrapText="1"/>
    </xf>
    <xf numFmtId="0" fontId="8" fillId="0" borderId="51" xfId="0" applyFont="1" applyFill="1" applyBorder="1"/>
    <xf numFmtId="3" fontId="9" fillId="0" borderId="51" xfId="0" applyNumberFormat="1" applyFont="1" applyFill="1" applyBorder="1"/>
    <xf numFmtId="0" fontId="8" fillId="5" borderId="1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3" fontId="8" fillId="5" borderId="22" xfId="0" applyNumberFormat="1" applyFont="1" applyFill="1" applyBorder="1" applyAlignment="1">
      <alignment horizontal="right" vertical="center" wrapText="1"/>
    </xf>
    <xf numFmtId="3" fontId="9" fillId="5" borderId="22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3" fontId="9" fillId="5" borderId="9" xfId="0" applyNumberFormat="1" applyFont="1" applyFill="1" applyBorder="1" applyAlignment="1">
      <alignment horizontal="right" vertical="center" wrapText="1"/>
    </xf>
    <xf numFmtId="0" fontId="8" fillId="0" borderId="9" xfId="0" applyFont="1" applyFill="1" applyBorder="1"/>
    <xf numFmtId="3" fontId="9" fillId="0" borderId="9" xfId="0" applyNumberFormat="1" applyFont="1" applyFill="1" applyBorder="1"/>
    <xf numFmtId="0" fontId="8" fillId="5" borderId="43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vertical="center"/>
    </xf>
    <xf numFmtId="0" fontId="8" fillId="0" borderId="22" xfId="0" applyFont="1" applyFill="1" applyBorder="1"/>
    <xf numFmtId="3" fontId="9" fillId="0" borderId="22" xfId="0" applyNumberFormat="1" applyFont="1" applyFill="1" applyBorder="1"/>
    <xf numFmtId="3" fontId="8" fillId="5" borderId="9" xfId="0" applyNumberFormat="1" applyFont="1" applyFill="1" applyBorder="1" applyAlignment="1">
      <alignment vertical="center"/>
    </xf>
    <xf numFmtId="3" fontId="8" fillId="5" borderId="2" xfId="0" applyNumberFormat="1" applyFont="1" applyFill="1" applyBorder="1" applyAlignment="1">
      <alignment vertical="center"/>
    </xf>
    <xf numFmtId="0" fontId="8" fillId="0" borderId="51" xfId="0" applyFont="1" applyBorder="1" applyAlignment="1">
      <alignment horizontal="center" vertical="center"/>
    </xf>
    <xf numFmtId="3" fontId="8" fillId="5" borderId="5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right" wrapText="1"/>
    </xf>
    <xf numFmtId="3" fontId="9" fillId="0" borderId="5" xfId="0" applyNumberFormat="1" applyFont="1" applyFill="1" applyBorder="1" applyAlignment="1">
      <alignment horizontal="right" wrapText="1"/>
    </xf>
    <xf numFmtId="3" fontId="9" fillId="0" borderId="25" xfId="0" applyNumberFormat="1" applyFont="1" applyFill="1" applyBorder="1" applyAlignment="1">
      <alignment horizontal="right" wrapText="1"/>
    </xf>
    <xf numFmtId="3" fontId="9" fillId="0" borderId="33" xfId="0" applyNumberFormat="1" applyFont="1" applyFill="1" applyBorder="1" applyAlignment="1">
      <alignment horizontal="right" wrapText="1"/>
    </xf>
    <xf numFmtId="3" fontId="9" fillId="0" borderId="23" xfId="0" applyNumberFormat="1" applyFont="1" applyFill="1" applyBorder="1" applyAlignment="1">
      <alignment horizontal="right" wrapText="1"/>
    </xf>
    <xf numFmtId="0" fontId="9" fillId="6" borderId="16" xfId="0" applyFont="1" applyFill="1" applyBorder="1" applyAlignment="1">
      <alignment horizontal="center" vertical="center" wrapText="1"/>
    </xf>
    <xf numFmtId="3" fontId="9" fillId="0" borderId="18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left" vertical="center" wrapText="1"/>
    </xf>
    <xf numFmtId="3" fontId="8" fillId="0" borderId="51" xfId="0" applyNumberFormat="1" applyFont="1" applyBorder="1"/>
    <xf numFmtId="3" fontId="8" fillId="0" borderId="51" xfId="0" applyNumberFormat="1" applyFont="1" applyBorder="1" applyAlignment="1">
      <alignment horizontal="right" vertical="center" wrapText="1"/>
    </xf>
    <xf numFmtId="3" fontId="9" fillId="0" borderId="51" xfId="0" applyNumberFormat="1" applyFont="1" applyBorder="1" applyAlignment="1">
      <alignment horizontal="right" vertical="center" wrapText="1"/>
    </xf>
    <xf numFmtId="3" fontId="9" fillId="0" borderId="34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3" fontId="8" fillId="0" borderId="22" xfId="0" applyNumberFormat="1" applyFont="1" applyBorder="1"/>
    <xf numFmtId="3" fontId="8" fillId="5" borderId="2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35" xfId="0" applyNumberFormat="1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3" fontId="13" fillId="0" borderId="2" xfId="0" applyNumberFormat="1" applyFont="1" applyFill="1" applyBorder="1"/>
    <xf numFmtId="3" fontId="13" fillId="0" borderId="3" xfId="0" applyNumberFormat="1" applyFont="1" applyFill="1" applyBorder="1"/>
    <xf numFmtId="0" fontId="9" fillId="6" borderId="14" xfId="0" applyFont="1" applyFill="1" applyBorder="1" applyAlignment="1">
      <alignment horizontal="center" vertical="center" wrapText="1"/>
    </xf>
    <xf numFmtId="0" fontId="9" fillId="6" borderId="56" xfId="0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wrapText="1"/>
    </xf>
    <xf numFmtId="3" fontId="9" fillId="0" borderId="9" xfId="0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3" fontId="8" fillId="5" borderId="22" xfId="0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0" borderId="8" xfId="0" applyFont="1" applyBorder="1"/>
    <xf numFmtId="0" fontId="9" fillId="0" borderId="60" xfId="0" applyFont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/>
    </xf>
    <xf numFmtId="3" fontId="8" fillId="0" borderId="52" xfId="0" applyNumberFormat="1" applyFont="1" applyFill="1" applyBorder="1"/>
    <xf numFmtId="3" fontId="8" fillId="0" borderId="59" xfId="0" applyNumberFormat="1" applyFont="1" applyFill="1" applyBorder="1"/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5" borderId="2" xfId="0" applyFont="1" applyFill="1" applyBorder="1"/>
    <xf numFmtId="3" fontId="15" fillId="0" borderId="2" xfId="0" applyNumberFormat="1" applyFont="1" applyFill="1" applyBorder="1"/>
    <xf numFmtId="3" fontId="15" fillId="0" borderId="3" xfId="0" applyNumberFormat="1" applyFont="1" applyFill="1" applyBorder="1"/>
    <xf numFmtId="3" fontId="10" fillId="0" borderId="2" xfId="0" applyNumberFormat="1" applyFont="1" applyBorder="1" applyAlignment="1">
      <alignment horizontal="right" wrapText="1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/>
    <xf numFmtId="3" fontId="14" fillId="0" borderId="2" xfId="0" applyNumberFormat="1" applyFont="1" applyFill="1" applyBorder="1" applyAlignment="1">
      <alignment horizontal="right" wrapText="1"/>
    </xf>
    <xf numFmtId="3" fontId="10" fillId="0" borderId="2" xfId="0" applyNumberFormat="1" applyFont="1" applyFill="1" applyBorder="1" applyAlignment="1">
      <alignment horizontal="right" wrapText="1"/>
    </xf>
    <xf numFmtId="3" fontId="10" fillId="0" borderId="3" xfId="0" applyNumberFormat="1" applyFont="1" applyFill="1" applyBorder="1" applyAlignment="1">
      <alignment horizontal="right" wrapText="1"/>
    </xf>
    <xf numFmtId="3" fontId="10" fillId="2" borderId="24" xfId="0" applyNumberFormat="1" applyFont="1" applyFill="1" applyBorder="1" applyAlignment="1">
      <alignment vertical="center"/>
    </xf>
    <xf numFmtId="3" fontId="10" fillId="4" borderId="16" xfId="0" applyNumberFormat="1" applyFont="1" applyFill="1" applyBorder="1" applyAlignment="1">
      <alignment vertical="center"/>
    </xf>
    <xf numFmtId="3" fontId="10" fillId="4" borderId="24" xfId="0" applyNumberFormat="1" applyFont="1" applyFill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9" fillId="0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5" borderId="54" xfId="0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center" vertical="center" wrapText="1"/>
    </xf>
    <xf numFmtId="3" fontId="9" fillId="0" borderId="50" xfId="0" applyNumberFormat="1" applyFont="1" applyFill="1" applyBorder="1" applyAlignment="1">
      <alignment horizontal="center" vertical="center" wrapText="1"/>
    </xf>
    <xf numFmtId="3" fontId="10" fillId="0" borderId="50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normálne_R-2006" xfId="1"/>
  </cellStyles>
  <dxfs count="54">
    <dxf>
      <alignment vertical="center"/>
    </dxf>
    <dxf>
      <alignment vertic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CCFFCC"/>
      <color rgb="FFFFCCFF"/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líková Mária" refreshedDate="45016.465051851854" createdVersion="6" refreshedVersion="6" minRefreshableVersion="3" recordCount="184">
  <cacheSource type="worksheet">
    <worksheetSource ref="E58:F79" sheet="Tabuľka pre úpravu rozpočtu"/>
  </cacheSource>
  <cacheFields count="24">
    <cacheField name="Kraj" numFmtId="0">
      <sharedItems count="8">
        <s v="BA"/>
        <s v="TV"/>
        <s v="TC"/>
        <s v="NR"/>
        <s v="ZA"/>
        <s v="BB"/>
        <s v="PO"/>
        <s v="KE"/>
      </sharedItems>
    </cacheField>
    <cacheField name="Kód zriaďovateľa" numFmtId="0">
      <sharedItems count="3">
        <s v="O"/>
        <s v="V"/>
        <s v="C"/>
      </sharedItems>
    </cacheField>
    <cacheField name="Číslo škol. úradu" numFmtId="0">
      <sharedItems containsString="0" containsBlank="1" containsNumber="1" containsInteger="1" minValue="101" maxValue="830"/>
    </cacheField>
    <cacheField name="Sídlo školského úradu" numFmtId="0">
      <sharedItems/>
    </cacheField>
    <cacheField name="Žiaci           _x000a_k 15.9.2022" numFmtId="3">
      <sharedItems containsSemiMixedTypes="0" containsString="0" containsNumber="1" containsInteger="1" minValue="0" maxValue="22903"/>
    </cacheField>
    <cacheField name="Zamestnanci " numFmtId="0">
      <sharedItems containsString="0" containsBlank="1" containsNumber="1" containsInteger="1" minValue="0" maxValue="5"/>
    </cacheField>
    <cacheField name="SR 2023" numFmtId="3">
      <sharedItems containsString="0" containsBlank="1" containsNumber="1" minValue="145.85988" maxValue="96216"/>
    </cacheField>
    <cacheField name="FP - mzdy" numFmtId="0">
      <sharedItems containsSemiMixedTypes="0" containsString="0" containsNumber="1" minValue="0" maxValue="62820"/>
    </cacheField>
    <cacheField name="FP - poistné" numFmtId="0">
      <sharedItems containsSemiMixedTypes="0" containsString="0" containsNumber="1" minValue="0" maxValue="21956"/>
    </cacheField>
    <cacheField name="FP - činnosť" numFmtId="0">
      <sharedItems containsString="0" containsBlank="1" containsNumber="1" containsInteger="1" minValue="0" maxValue="11452"/>
    </cacheField>
    <cacheField name="SPOLU" numFmtId="0">
      <sharedItems containsString="0" containsBlank="1" containsNumber="1" containsInteger="1" minValue="0" maxValue="93184"/>
    </cacheField>
    <cacheField name="Schválený rozpočet" numFmtId="0">
      <sharedItems containsString="0" containsBlank="1" containsNumber="1" minValue="1" maxValue="92701.375039999999"/>
    </cacheField>
    <cacheField name="Úprava                 (+ / - )" numFmtId="0">
      <sharedItems containsString="0" containsBlank="1" containsNumber="1" minValue="-4881" maxValue="43617"/>
    </cacheField>
    <cacheField name="sumár                     po krajoch" numFmtId="0">
      <sharedItems containsString="0" containsBlank="1" containsNumber="1" minValue="225263.14449999999" maxValue="729799"/>
    </cacheField>
    <cacheField name="valorizácia _x000a_3 %" numFmtId="0">
      <sharedItems containsString="0" containsBlank="1" containsNumber="1" containsInteger="1" minValue="0" maxValue="1890"/>
    </cacheField>
    <cacheField name="valorizácia _x000a_7 % od 1.1.23" numFmtId="0">
      <sharedItems containsString="0" containsBlank="1" containsNumber="1" containsInteger="1" minValue="0" maxValue="4530"/>
    </cacheField>
    <cacheField name="valorizácia _x000a_10 % od 1.9.23" numFmtId="0">
      <sharedItems containsString="0" containsBlank="1" containsNumber="1" containsInteger="1" minValue="0" maxValue="2308"/>
    </cacheField>
    <cacheField name="Valorizácia spolu" numFmtId="3">
      <sharedItems containsString="0" containsBlank="1" containsNumber="1" containsInteger="1" minValue="0" maxValue="8728"/>
    </cacheField>
    <cacheField name="Odvody na valorizáciu" numFmtId="0">
      <sharedItems containsString="0" containsBlank="1" containsNumber="1" minValue="0" maxValue="3050.4360000000001"/>
    </cacheField>
    <cacheField name="Valorizácia 2023 a rozpis 610 za rok 2022" numFmtId="0">
      <sharedItems containsString="0" containsBlank="1" containsNumber="1" containsInteger="1" minValue="0" maxValue="71548"/>
    </cacheField>
    <cacheField name="Odvody na valorizáciu 2023 a rozpis 620 za rok 2022" numFmtId="0">
      <sharedItems containsString="0" containsBlank="1" containsNumber="1" containsInteger="1" minValue="0" maxValue="25006"/>
    </cacheField>
    <cacheField name="UR s valorizáciou/upravený príspevok  spolu" numFmtId="3">
      <sharedItems containsSemiMixedTypes="0" containsString="0" containsNumber="1" containsInteger="1" minValue="0" maxValue="104962"/>
    </cacheField>
    <cacheField name="UR s valor. za kraj" numFmtId="0">
      <sharedItems containsString="0" containsBlank="1" containsNumber="1" containsInteger="1" minValue="5074" maxValue="826381"/>
    </cacheField>
    <cacheField name="Úprava rozpočtu 2023" numFmtId="3">
      <sharedItems containsSemiMixedTypes="0" containsString="0" containsNumber="1" minValue="-475" maxValue="2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x v="0"/>
    <n v="101"/>
    <s v="Mestská časť Bratislava - Staré Mesto"/>
    <n v="3272"/>
    <n v="2"/>
    <n v="32104"/>
    <n v="25128"/>
    <n v="8782"/>
    <n v="1636"/>
    <n v="35546"/>
    <n v="36591"/>
    <n v="-1045"/>
    <m/>
    <n v="756"/>
    <n v="1812"/>
    <n v="923"/>
    <n v="3491"/>
    <n v="1220.1045000000001"/>
    <n v="28619"/>
    <n v="10002"/>
    <n v="40257"/>
    <n v="465087"/>
    <n v="8153"/>
  </r>
  <r>
    <x v="0"/>
    <x v="0"/>
    <n v="102"/>
    <s v="Mestská časť Bratislava - Pod.Biskup."/>
    <n v="1837"/>
    <n v="1"/>
    <n v="18143.123199999998"/>
    <n v="12564"/>
    <n v="4391"/>
    <n v="919"/>
    <n v="17874"/>
    <n v="21741"/>
    <n v="-3867"/>
    <m/>
    <n v="378"/>
    <n v="906"/>
    <n v="462"/>
    <n v="1746"/>
    <n v="610.22700000000009"/>
    <n v="14310"/>
    <n v="5001"/>
    <n v="20230"/>
    <m/>
    <n v="2086.8768000000018"/>
  </r>
  <r>
    <x v="0"/>
    <x v="0"/>
    <n v="103"/>
    <s v="Mestská časť Bratislava - Ružinov"/>
    <n v="5214"/>
    <n v="3"/>
    <n v="51293"/>
    <n v="37692"/>
    <n v="13173"/>
    <n v="2607"/>
    <n v="53472"/>
    <n v="54207"/>
    <n v="-735"/>
    <m/>
    <n v="1134"/>
    <n v="2718"/>
    <n v="1385"/>
    <n v="5237"/>
    <n v="1830.3315000000002"/>
    <n v="42929"/>
    <n v="15003"/>
    <n v="60539"/>
    <m/>
    <n v="9246"/>
  </r>
  <r>
    <x v="0"/>
    <x v="0"/>
    <n v="104"/>
    <s v="Mestská časť Bratislava - Vrakuňa"/>
    <n v="1827"/>
    <n v="1"/>
    <n v="18138.647199999999"/>
    <n v="12564"/>
    <n v="4391"/>
    <n v="914"/>
    <n v="17869"/>
    <n v="18780"/>
    <n v="-911"/>
    <m/>
    <n v="378"/>
    <n v="906"/>
    <n v="462"/>
    <n v="1746"/>
    <n v="610.22700000000009"/>
    <n v="14310"/>
    <n v="5001"/>
    <n v="20225"/>
    <m/>
    <n v="2086.3528000000006"/>
  </r>
  <r>
    <x v="0"/>
    <x v="0"/>
    <n v="105"/>
    <s v="Mestská časť Bratislava - Nové Mesto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0"/>
    <x v="0"/>
    <n v="106"/>
    <s v="Mestská časť Bratislava - Rača"/>
    <n v="2128"/>
    <n v="1"/>
    <n v="18272.927199999998"/>
    <n v="12564"/>
    <n v="4391"/>
    <n v="1064"/>
    <n v="18019"/>
    <n v="18914"/>
    <n v="-895"/>
    <m/>
    <n v="378"/>
    <n v="906"/>
    <n v="462"/>
    <n v="1746"/>
    <n v="610.22700000000009"/>
    <n v="14310"/>
    <n v="5001"/>
    <n v="20375"/>
    <m/>
    <n v="2102.0728000000017"/>
  </r>
  <r>
    <x v="0"/>
    <x v="0"/>
    <n v="107"/>
    <s v="Mestská časť Bratislava - Dev. N.Ves"/>
    <n v="2041"/>
    <n v="1"/>
    <n v="18234.4336"/>
    <n v="12564"/>
    <n v="4391"/>
    <n v="1021"/>
    <n v="17976"/>
    <n v="18840"/>
    <n v="-864"/>
    <m/>
    <n v="378"/>
    <n v="906"/>
    <n v="462"/>
    <n v="1746"/>
    <n v="610.22700000000009"/>
    <n v="14310"/>
    <n v="5001"/>
    <n v="20332"/>
    <m/>
    <n v="2097.5663999999997"/>
  </r>
  <r>
    <x v="0"/>
    <x v="0"/>
    <n v="108"/>
    <s v="Mestská časť Bratislava - Dúbravka"/>
    <n v="3062"/>
    <n v="2"/>
    <n v="36010.42"/>
    <n v="25128"/>
    <n v="8782"/>
    <n v="1531"/>
    <n v="35441"/>
    <n v="35707"/>
    <n v="-266"/>
    <m/>
    <n v="756"/>
    <n v="1812"/>
    <n v="923"/>
    <n v="3491"/>
    <n v="1220.1045000000001"/>
    <n v="28619"/>
    <n v="10002"/>
    <n v="40152"/>
    <m/>
    <n v="4141.5800000000017"/>
  </r>
  <r>
    <x v="0"/>
    <x v="0"/>
    <n v="109"/>
    <s v="Mestská časť Bratislava - Karlova Ves"/>
    <n v="1829"/>
    <n v="1"/>
    <n v="18139.542399999998"/>
    <n v="12564"/>
    <n v="4391"/>
    <n v="915"/>
    <n v="17870"/>
    <n v="18798"/>
    <n v="-928"/>
    <m/>
    <n v="378"/>
    <n v="906"/>
    <n v="462"/>
    <n v="1746"/>
    <n v="610.22700000000009"/>
    <n v="14310"/>
    <n v="5001"/>
    <n v="20226"/>
    <m/>
    <n v="2086.4576000000015"/>
  </r>
  <r>
    <x v="0"/>
    <x v="0"/>
    <n v="110"/>
    <s v="Mestská časť Bratislava - Petržalka"/>
    <n v="6614"/>
    <n v="3"/>
    <n v="51820"/>
    <n v="37692"/>
    <n v="13173"/>
    <n v="3307"/>
    <n v="54172"/>
    <n v="54802"/>
    <n v="-630"/>
    <m/>
    <n v="1134"/>
    <n v="2718"/>
    <n v="1385"/>
    <n v="5237"/>
    <n v="1830.3315000000002"/>
    <n v="42929"/>
    <n v="15003"/>
    <n v="61239"/>
    <m/>
    <n v="9419"/>
  </r>
  <r>
    <x v="0"/>
    <x v="0"/>
    <n v="111"/>
    <s v="Mesto Malacky"/>
    <n v="1820"/>
    <n v="1"/>
    <n v="18135.0664"/>
    <n v="12564"/>
    <n v="4391"/>
    <n v="910"/>
    <n v="17865"/>
    <n v="18785"/>
    <n v="-920"/>
    <n v="410257.37093999999"/>
    <n v="378"/>
    <n v="906"/>
    <n v="462"/>
    <n v="1746"/>
    <n v="610.22700000000009"/>
    <n v="14310"/>
    <n v="5001"/>
    <n v="20221"/>
    <m/>
    <n v="2085.9336000000003"/>
  </r>
  <r>
    <x v="0"/>
    <x v="0"/>
    <n v="112"/>
    <s v="Mesto Pezinok"/>
    <n v="4867"/>
    <n v="3"/>
    <n v="50298"/>
    <n v="37692"/>
    <n v="13173"/>
    <n v="2434"/>
    <n v="53299"/>
    <n v="37990"/>
    <n v="15309"/>
    <m/>
    <n v="1134"/>
    <n v="2718"/>
    <n v="1385"/>
    <n v="5237"/>
    <n v="1830.3315000000002"/>
    <n v="42929"/>
    <n v="15003"/>
    <n v="60366"/>
    <m/>
    <n v="10068"/>
  </r>
  <r>
    <x v="0"/>
    <x v="0"/>
    <n v="114"/>
    <s v="Mesto Senec"/>
    <n v="4038"/>
    <n v="2"/>
    <n v="36447.277600000001"/>
    <n v="25128"/>
    <n v="8782"/>
    <n v="2019"/>
    <n v="35929"/>
    <n v="39712"/>
    <n v="-3783"/>
    <n v="410906"/>
    <n v="756"/>
    <n v="1812"/>
    <n v="923"/>
    <n v="3491"/>
    <n v="1220.1045000000001"/>
    <n v="28619"/>
    <n v="10002"/>
    <n v="40640"/>
    <m/>
    <n v="4192.7223999999987"/>
  </r>
  <r>
    <x v="1"/>
    <x v="0"/>
    <n v="201"/>
    <s v="Mesto Trnava"/>
    <n v="4913"/>
    <n v="3"/>
    <n v="56859"/>
    <n v="37692"/>
    <n v="13173"/>
    <n v="2457"/>
    <n v="53322"/>
    <n v="53620"/>
    <n v="-298"/>
    <m/>
    <n v="1134"/>
    <n v="2718"/>
    <n v="1385"/>
    <n v="5237"/>
    <n v="1830.3315000000002"/>
    <n v="42929"/>
    <n v="15003"/>
    <n v="60389"/>
    <n v="342877"/>
    <n v="3530"/>
  </r>
  <r>
    <x v="1"/>
    <x v="0"/>
    <n v="202"/>
    <s v="Mesto Dunajská Streda"/>
    <n v="2810"/>
    <n v="2"/>
    <n v="35897.624799999998"/>
    <n v="25128"/>
    <n v="8782"/>
    <n v="1405"/>
    <n v="35315"/>
    <n v="35132.715149999996"/>
    <n v="182.28485000000364"/>
    <m/>
    <n v="756"/>
    <n v="1812"/>
    <n v="923"/>
    <n v="3491"/>
    <n v="1220.1045000000001"/>
    <n v="28619"/>
    <n v="10002"/>
    <n v="40026"/>
    <m/>
    <n v="4128.3752000000022"/>
  </r>
  <r>
    <x v="1"/>
    <x v="0"/>
    <n v="203"/>
    <s v="Mesto Piešťany"/>
    <n v="2131"/>
    <n v="1"/>
    <n v="18274.7176"/>
    <n v="12564"/>
    <n v="4391"/>
    <n v="1066"/>
    <n v="18021"/>
    <n v="17928.471010000001"/>
    <n v="92.528989999998885"/>
    <m/>
    <n v="378"/>
    <n v="906"/>
    <n v="462"/>
    <n v="1746"/>
    <n v="610.22700000000009"/>
    <n v="14310"/>
    <n v="5001"/>
    <n v="20377"/>
    <m/>
    <n v="2102.2824000000001"/>
  </r>
  <r>
    <x v="1"/>
    <x v="0"/>
    <n v="204"/>
    <s v="Mesto Šamorín"/>
    <n v="1673"/>
    <n v="1"/>
    <n v="18069.716799999998"/>
    <n v="12564"/>
    <n v="4391"/>
    <n v="837"/>
    <n v="17792"/>
    <n v="17700.659520000001"/>
    <n v="91.340479999998934"/>
    <m/>
    <n v="378"/>
    <n v="906"/>
    <n v="462"/>
    <n v="1746"/>
    <n v="610.22700000000009"/>
    <n v="14310"/>
    <n v="5001"/>
    <n v="20148"/>
    <m/>
    <n v="2078.2832000000017"/>
  </r>
  <r>
    <x v="1"/>
    <x v="0"/>
    <n v="205"/>
    <s v="Mesto Galanta"/>
    <n v="1859"/>
    <n v="1"/>
    <n v="18152.970399999998"/>
    <n v="12564"/>
    <n v="4391"/>
    <n v="930"/>
    <n v="17885"/>
    <n v="17751"/>
    <n v="134"/>
    <m/>
    <n v="378"/>
    <n v="906"/>
    <n v="462"/>
    <n v="1746"/>
    <n v="610.22700000000009"/>
    <n v="14310"/>
    <n v="5001"/>
    <n v="20241"/>
    <m/>
    <n v="2088.0296000000017"/>
  </r>
  <r>
    <x v="1"/>
    <x v="0"/>
    <n v="206"/>
    <s v="Mesto Vrbové"/>
    <n v="1419"/>
    <n v="1"/>
    <n v="17956.026399999999"/>
    <n v="12564"/>
    <n v="4391"/>
    <n v="710"/>
    <n v="17665"/>
    <n v="17574.318650000001"/>
    <n v="90.681349999998929"/>
    <m/>
    <n v="378"/>
    <n v="906"/>
    <n v="462"/>
    <n v="1746"/>
    <n v="610.22700000000009"/>
    <n v="14310"/>
    <n v="5001"/>
    <n v="20021"/>
    <m/>
    <n v="2064.9736000000012"/>
  </r>
  <r>
    <x v="1"/>
    <x v="0"/>
    <n v="207"/>
    <s v="Mesto Leopoldov"/>
    <n v="2204"/>
    <n v="1"/>
    <n v="18306.944800000001"/>
    <n v="12564"/>
    <n v="4391"/>
    <n v="1102"/>
    <n v="18057"/>
    <n v="17964.284169999999"/>
    <n v="92.715830000001006"/>
    <m/>
    <n v="378"/>
    <n v="906"/>
    <n v="462"/>
    <n v="1746"/>
    <n v="610.22700000000009"/>
    <n v="14310"/>
    <n v="5001"/>
    <n v="20413"/>
    <m/>
    <n v="2106.0551999999989"/>
  </r>
  <r>
    <x v="1"/>
    <x v="0"/>
    <n v="208"/>
    <s v="Mesto Senica"/>
    <n v="3553"/>
    <n v="2"/>
    <n v="36230.639199999998"/>
    <n v="25128"/>
    <n v="8782"/>
    <n v="1777"/>
    <n v="35687"/>
    <n v="35502.784469999999"/>
    <n v="184.21553000000131"/>
    <m/>
    <n v="756"/>
    <n v="1812"/>
    <n v="923"/>
    <n v="3491"/>
    <n v="1220.1045000000001"/>
    <n v="28619"/>
    <n v="10002"/>
    <n v="40398"/>
    <m/>
    <n v="4167.3608000000022"/>
  </r>
  <r>
    <x v="1"/>
    <x v="0"/>
    <n v="209"/>
    <s v="Mesto Sereď"/>
    <n v="2114"/>
    <n v="1"/>
    <n v="18266.660800000001"/>
    <n v="12564"/>
    <n v="4391"/>
    <n v="1057"/>
    <n v="18012"/>
    <n v="17919.51772"/>
    <n v="92.482280000000173"/>
    <n v="302852.38280000002"/>
    <n v="378"/>
    <n v="906"/>
    <n v="462"/>
    <n v="1746"/>
    <n v="610.22700000000009"/>
    <n v="14310"/>
    <n v="5001"/>
    <n v="20368"/>
    <m/>
    <n v="2101.3391999999985"/>
  </r>
  <r>
    <x v="1"/>
    <x v="0"/>
    <n v="210"/>
    <s v="Mesto Holíč"/>
    <n v="1158"/>
    <n v="1"/>
    <n v="17838.7552"/>
    <n v="12564"/>
    <n v="4391"/>
    <n v="579"/>
    <n v="17534"/>
    <n v="17443.998540000001"/>
    <n v="90.001459999999497"/>
    <m/>
    <n v="378"/>
    <n v="906"/>
    <n v="462"/>
    <n v="1746"/>
    <n v="610.22700000000009"/>
    <n v="14310"/>
    <n v="5001"/>
    <n v="19890"/>
    <m/>
    <n v="2051.2448000000004"/>
  </r>
  <r>
    <x v="1"/>
    <x v="0"/>
    <n v="211"/>
    <s v="Mesto Skalica"/>
    <n v="3664"/>
    <n v="2"/>
    <n v="36279.875200000002"/>
    <n v="25128"/>
    <n v="8782"/>
    <n v="1832"/>
    <n v="35742"/>
    <n v="36609"/>
    <n v="-867"/>
    <m/>
    <n v="756"/>
    <n v="1812"/>
    <n v="923"/>
    <n v="3491"/>
    <n v="1220.1045000000001"/>
    <n v="28619"/>
    <n v="10002"/>
    <n v="40453"/>
    <m/>
    <n v="4173.1247999999978"/>
  </r>
  <r>
    <x v="1"/>
    <x v="0"/>
    <n v="212"/>
    <s v="Mesto Hlohovec"/>
    <n v="1683"/>
    <n v="1"/>
    <n v="18185"/>
    <n v="12564"/>
    <n v="4391"/>
    <n v="842"/>
    <n v="17797"/>
    <n v="17705.633569999998"/>
    <n v="91.366430000001856"/>
    <n v="302829"/>
    <n v="378"/>
    <n v="906"/>
    <n v="462"/>
    <n v="1746"/>
    <n v="610.22700000000009"/>
    <n v="14310"/>
    <n v="5001"/>
    <n v="20153"/>
    <m/>
    <n v="1968"/>
  </r>
  <r>
    <x v="2"/>
    <x v="0"/>
    <n v="301"/>
    <s v="Mesto Trenčín"/>
    <n v="4602"/>
    <n v="2"/>
    <n v="38924"/>
    <n v="25128"/>
    <n v="8782"/>
    <n v="2301"/>
    <n v="36211"/>
    <n v="33622"/>
    <n v="2589"/>
    <m/>
    <n v="756"/>
    <n v="1812"/>
    <n v="923"/>
    <n v="3491"/>
    <n v="1220.1045000000001"/>
    <n v="28619"/>
    <n v="10002"/>
    <n v="40922"/>
    <n v="422336"/>
    <n v="1998"/>
  </r>
  <r>
    <x v="2"/>
    <x v="0"/>
    <n v="302"/>
    <s v="Mesto Nové Mesto nad Váhom"/>
    <n v="1581"/>
    <n v="1"/>
    <n v="18028.5376"/>
    <n v="12564"/>
    <n v="4391"/>
    <n v="791"/>
    <n v="17746"/>
    <n v="17654.898259999998"/>
    <n v="91.101740000001882"/>
    <m/>
    <n v="378"/>
    <n v="906"/>
    <n v="462"/>
    <n v="1746"/>
    <n v="610.22700000000009"/>
    <n v="14310"/>
    <n v="5001"/>
    <n v="20102"/>
    <m/>
    <n v="2073.4624000000003"/>
  </r>
  <r>
    <x v="2"/>
    <x v="0"/>
    <n v="303"/>
    <s v="Mesto Myjava"/>
    <n v="1462"/>
    <n v="1"/>
    <n v="17974.8256"/>
    <n v="12564"/>
    <n v="4391"/>
    <n v="731"/>
    <n v="17686"/>
    <n v="17595.20966"/>
    <n v="90.79033999999956"/>
    <m/>
    <n v="378"/>
    <n v="906"/>
    <n v="462"/>
    <n v="1746"/>
    <n v="610.22700000000009"/>
    <n v="14310"/>
    <n v="5001"/>
    <n v="20042"/>
    <m/>
    <n v="2067.1743999999999"/>
  </r>
  <r>
    <x v="2"/>
    <x v="0"/>
    <n v="304"/>
    <s v="Mesto Prievidza"/>
    <n v="2981"/>
    <n v="2"/>
    <n v="35974.612000000001"/>
    <n v="25128"/>
    <n v="8782"/>
    <n v="1491"/>
    <n v="35401"/>
    <n v="32268"/>
    <n v="3133"/>
    <m/>
    <n v="756"/>
    <n v="1812"/>
    <n v="923"/>
    <n v="3491"/>
    <n v="1220.1045000000001"/>
    <n v="28619"/>
    <n v="10002"/>
    <n v="40112"/>
    <m/>
    <n v="4137.387999999999"/>
  </r>
  <r>
    <x v="2"/>
    <x v="0"/>
    <n v="305"/>
    <s v="Mesto Považská Bystrica"/>
    <n v="2937"/>
    <n v="2"/>
    <n v="35954.917600000001"/>
    <n v="25128"/>
    <n v="8782"/>
    <n v="1469"/>
    <n v="35379"/>
    <n v="30247"/>
    <n v="5132"/>
    <m/>
    <n v="756"/>
    <n v="1812"/>
    <n v="923"/>
    <n v="3491"/>
    <n v="1220.1045000000001"/>
    <n v="28619"/>
    <n v="10002"/>
    <n v="40090"/>
    <m/>
    <n v="4135.0823999999993"/>
  </r>
  <r>
    <x v="2"/>
    <x v="0"/>
    <n v="306"/>
    <s v="Mesto Stará Turá"/>
    <n v="1047"/>
    <n v="1"/>
    <n v="17789.519199999999"/>
    <n v="12564"/>
    <n v="4391"/>
    <n v="524"/>
    <n v="17479"/>
    <n v="17389.28399"/>
    <n v="89.716010000000097"/>
    <m/>
    <n v="378"/>
    <n v="906"/>
    <n v="462"/>
    <n v="1746"/>
    <n v="610.22700000000009"/>
    <n v="14310"/>
    <n v="5001"/>
    <n v="19835"/>
    <m/>
    <n v="2045.4808000000012"/>
  </r>
  <r>
    <x v="2"/>
    <x v="0"/>
    <n v="307"/>
    <s v="Mesto Púchov"/>
    <n v="2395"/>
    <n v="1"/>
    <n v="18392.883999999998"/>
    <n v="12564"/>
    <n v="4391"/>
    <n v="1198"/>
    <n v="18153"/>
    <n v="18059.785929999998"/>
    <n v="93.214070000001811"/>
    <m/>
    <n v="378"/>
    <n v="906"/>
    <n v="462"/>
    <n v="1746"/>
    <n v="610.22700000000009"/>
    <n v="14310"/>
    <n v="5001"/>
    <n v="20509"/>
    <m/>
    <n v="2116.1160000000018"/>
  </r>
  <r>
    <x v="2"/>
    <x v="0"/>
    <n v="308"/>
    <s v="Mesto Dubnica nad Váhom"/>
    <n v="1629"/>
    <n v="1"/>
    <n v="18050.022400000002"/>
    <n v="12564"/>
    <n v="4391"/>
    <n v="815"/>
    <n v="17770"/>
    <n v="17678.773699999998"/>
    <n v="91.226300000002084"/>
    <m/>
    <n v="378"/>
    <n v="906"/>
    <n v="462"/>
    <n v="1746"/>
    <n v="610.22700000000009"/>
    <n v="14310"/>
    <n v="5001"/>
    <n v="20126"/>
    <m/>
    <n v="2075.9775999999983"/>
  </r>
  <r>
    <x v="2"/>
    <x v="0"/>
    <n v="309"/>
    <s v="Mesto Partizánske"/>
    <n v="3142"/>
    <n v="2"/>
    <n v="37200"/>
    <n v="25128"/>
    <n v="8782"/>
    <n v="1571"/>
    <n v="35481"/>
    <n v="35297.853609999998"/>
    <n v="183.1463900000017"/>
    <m/>
    <n v="756"/>
    <n v="1812"/>
    <n v="923"/>
    <n v="3491"/>
    <n v="1220.1045000000001"/>
    <n v="28619"/>
    <n v="10002"/>
    <n v="40192"/>
    <m/>
    <n v="2992"/>
  </r>
  <r>
    <x v="2"/>
    <x v="0"/>
    <n v="310"/>
    <s v="Obec Považany-sídlo Trenč. Bohuslavice"/>
    <n v="2828"/>
    <n v="2"/>
    <n v="35905.681599999996"/>
    <n v="25128"/>
    <n v="8782"/>
    <n v="1414"/>
    <n v="35324"/>
    <n v="35141.668440000001"/>
    <n v="182.33155999999872"/>
    <n v="355753.91885999998"/>
    <n v="756"/>
    <n v="1812"/>
    <n v="923"/>
    <n v="3491"/>
    <n v="1220.1045000000001"/>
    <n v="28619"/>
    <n v="10002"/>
    <n v="40035"/>
    <m/>
    <n v="4129.3184000000037"/>
  </r>
  <r>
    <x v="2"/>
    <x v="0"/>
    <n v="312"/>
    <s v="Mesto Handlová"/>
    <n v="2808"/>
    <n v="2"/>
    <n v="35896.729599999999"/>
    <n v="25128"/>
    <n v="8782"/>
    <n v="1404"/>
    <n v="35314"/>
    <n v="32188"/>
    <n v="3126"/>
    <m/>
    <n v="756"/>
    <n v="1812"/>
    <n v="923"/>
    <n v="3491"/>
    <n v="1220.1045000000001"/>
    <n v="28619"/>
    <n v="10002"/>
    <n v="40025"/>
    <m/>
    <n v="4128.2704000000012"/>
  </r>
  <r>
    <x v="2"/>
    <x v="0"/>
    <n v="313"/>
    <s v="Mesto Nováky"/>
    <n v="2914"/>
    <n v="2"/>
    <n v="35944.175199999998"/>
    <n v="25128"/>
    <n v="8782"/>
    <n v="1457"/>
    <n v="35367"/>
    <n v="35184.445269999997"/>
    <n v="182.55473000000347"/>
    <m/>
    <n v="756"/>
    <n v="1812"/>
    <n v="923"/>
    <n v="3491"/>
    <n v="1220.1045000000001"/>
    <n v="28619"/>
    <n v="10002"/>
    <n v="40078"/>
    <m/>
    <n v="4133.8248000000021"/>
  </r>
  <r>
    <x v="2"/>
    <x v="0"/>
    <n v="315"/>
    <s v="Mesto Bánovce nad Bebravou"/>
    <n v="3294"/>
    <n v="2"/>
    <n v="36114.263200000001"/>
    <n v="25128"/>
    <n v="8782"/>
    <n v="1647"/>
    <n v="35557"/>
    <n v="33427"/>
    <n v="2130"/>
    <n v="372868"/>
    <n v="756"/>
    <n v="1812"/>
    <n v="923"/>
    <n v="3491"/>
    <n v="1220.1045000000001"/>
    <n v="28619"/>
    <n v="10002"/>
    <n v="40268"/>
    <m/>
    <n v="4153.7367999999988"/>
  </r>
  <r>
    <x v="3"/>
    <x v="0"/>
    <n v="401"/>
    <s v="Mesto Komárno"/>
    <n v="3165"/>
    <n v="2"/>
    <n v="36056.970399999998"/>
    <n v="25128"/>
    <n v="8782"/>
    <n v="1583"/>
    <n v="35493"/>
    <n v="36347"/>
    <n v="-854"/>
    <m/>
    <n v="756"/>
    <n v="1812"/>
    <n v="923"/>
    <n v="3491"/>
    <n v="1220.1045000000001"/>
    <n v="28619"/>
    <n v="10002"/>
    <n v="40204"/>
    <n v="463608"/>
    <n v="4147.0296000000017"/>
  </r>
  <r>
    <x v="3"/>
    <x v="0"/>
    <n v="402"/>
    <s v="Mesto Hurbanovo"/>
    <n v="1699"/>
    <n v="1"/>
    <n v="18176"/>
    <n v="12564"/>
    <n v="4391"/>
    <n v="850"/>
    <n v="17805"/>
    <n v="17713.592049999999"/>
    <n v="91.40795000000071"/>
    <m/>
    <n v="378"/>
    <n v="906"/>
    <n v="462"/>
    <n v="1746"/>
    <n v="610.22700000000009"/>
    <n v="14310"/>
    <n v="5001"/>
    <n v="20161"/>
    <m/>
    <n v="1985"/>
  </r>
  <r>
    <x v="3"/>
    <x v="0"/>
    <n v="403"/>
    <s v="Mesto Kolárovo"/>
    <n v="1266"/>
    <n v="1"/>
    <n v="17887.096000000001"/>
    <n v="12564"/>
    <n v="4391"/>
    <n v="633"/>
    <n v="17588"/>
    <n v="17497.718280000001"/>
    <n v="90.281719999999041"/>
    <m/>
    <n v="378"/>
    <n v="906"/>
    <n v="462"/>
    <n v="1746"/>
    <n v="610.22700000000009"/>
    <n v="14310"/>
    <n v="5001"/>
    <n v="19944"/>
    <m/>
    <n v="2056.9039999999986"/>
  </r>
  <r>
    <x v="3"/>
    <x v="0"/>
    <n v="405"/>
    <s v="Mesto Levice"/>
    <n v="2846"/>
    <n v="2"/>
    <n v="35913.738400000002"/>
    <n v="25128"/>
    <n v="8782"/>
    <n v="1423"/>
    <n v="35333"/>
    <n v="35150.621729999999"/>
    <n v="182.37827000000107"/>
    <m/>
    <n v="756"/>
    <n v="1812"/>
    <n v="923"/>
    <n v="3491"/>
    <n v="1220.1045000000001"/>
    <n v="28619"/>
    <n v="10002"/>
    <n v="40044"/>
    <m/>
    <n v="4130.261599999998"/>
  </r>
  <r>
    <x v="3"/>
    <x v="0"/>
    <n v="406"/>
    <s v="Mesto Tlmače"/>
    <n v="2012"/>
    <n v="1"/>
    <n v="18221.0056"/>
    <n v="12564"/>
    <n v="4391"/>
    <n v="1006"/>
    <n v="17961"/>
    <n v="17868.78241"/>
    <n v="92.2175900000002"/>
    <m/>
    <n v="378"/>
    <n v="906"/>
    <n v="462"/>
    <n v="1746"/>
    <n v="610.22700000000009"/>
    <n v="14310"/>
    <n v="5001"/>
    <n v="20317"/>
    <m/>
    <n v="2095.9943999999996"/>
  </r>
  <r>
    <x v="3"/>
    <x v="0"/>
    <n v="407"/>
    <s v="Mesto Šahy"/>
    <n v="1091"/>
    <n v="1"/>
    <n v="17809.213599999999"/>
    <n v="12564"/>
    <n v="4391"/>
    <n v="546"/>
    <n v="17501"/>
    <n v="17411.169809999999"/>
    <n v="89.830190000000584"/>
    <m/>
    <n v="378"/>
    <n v="906"/>
    <n v="462"/>
    <n v="1746"/>
    <n v="610.22700000000009"/>
    <n v="14310"/>
    <n v="5001"/>
    <n v="19857"/>
    <m/>
    <n v="2047.7864000000009"/>
  </r>
  <r>
    <x v="3"/>
    <x v="0"/>
    <n v="408"/>
    <s v="Mesto Želiezovce"/>
    <n v="1901"/>
    <n v="1"/>
    <n v="18171.7696"/>
    <n v="12564"/>
    <n v="4391"/>
    <n v="951"/>
    <n v="17906"/>
    <n v="17814.067859999999"/>
    <n v="91.9321400000008"/>
    <m/>
    <n v="378"/>
    <n v="906"/>
    <n v="462"/>
    <n v="1746"/>
    <n v="610.22700000000009"/>
    <n v="14310"/>
    <n v="5001"/>
    <n v="20262"/>
    <m/>
    <n v="2090.2304000000004"/>
  </r>
  <r>
    <x v="3"/>
    <x v="0"/>
    <n v="409"/>
    <s v="Mesto Nitra"/>
    <n v="6751"/>
    <n v="3"/>
    <n v="56981"/>
    <n v="37692"/>
    <n v="13173"/>
    <n v="3376"/>
    <n v="54241"/>
    <n v="53960.48921"/>
    <n v="280.51079000000027"/>
    <m/>
    <n v="1134"/>
    <n v="2718"/>
    <n v="1385"/>
    <n v="5237"/>
    <n v="1830.3315000000002"/>
    <n v="42929"/>
    <n v="15003"/>
    <n v="61308"/>
    <m/>
    <n v="4327"/>
  </r>
  <r>
    <x v="3"/>
    <x v="0"/>
    <n v="411"/>
    <s v="Mesto Vráble"/>
    <n v="1173"/>
    <n v="1"/>
    <n v="17845.916799999999"/>
    <n v="12564"/>
    <n v="4391"/>
    <n v="587"/>
    <n v="17542"/>
    <n v="17451.957019999998"/>
    <n v="90.04298000000199"/>
    <m/>
    <n v="378"/>
    <n v="906"/>
    <n v="462"/>
    <n v="1746"/>
    <n v="610.22700000000009"/>
    <n v="14310"/>
    <n v="5001"/>
    <n v="19898"/>
    <m/>
    <n v="2052.0832000000009"/>
  </r>
  <r>
    <x v="3"/>
    <x v="0"/>
    <n v="412"/>
    <s v="Mesto Nové Zámky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3"/>
    <x v="0"/>
    <n v="413"/>
    <s v="Obec Dvory nad Žitavou"/>
    <n v="2491"/>
    <n v="2"/>
    <n v="35755.288"/>
    <n v="25128"/>
    <n v="8782"/>
    <n v="1246"/>
    <n v="35156"/>
    <n v="34974.540359999999"/>
    <n v="181.45964000000095"/>
    <m/>
    <n v="756"/>
    <n v="1812"/>
    <n v="923"/>
    <n v="3491"/>
    <n v="1220.1045000000001"/>
    <n v="28619"/>
    <n v="10002"/>
    <n v="39867"/>
    <m/>
    <n v="4111.7119999999995"/>
  </r>
  <r>
    <x v="3"/>
    <x v="0"/>
    <n v="414"/>
    <s v="Mesto Štúrovo"/>
    <n v="2065"/>
    <n v="1"/>
    <n v="18245.175999999999"/>
    <n v="12564"/>
    <n v="4391"/>
    <n v="1033"/>
    <n v="17988"/>
    <n v="17934"/>
    <n v="54"/>
    <m/>
    <n v="378"/>
    <n v="906"/>
    <n v="462"/>
    <n v="1746"/>
    <n v="610.22700000000009"/>
    <n v="14310"/>
    <n v="5001"/>
    <n v="20344"/>
    <m/>
    <n v="2098.8240000000005"/>
  </r>
  <r>
    <x v="3"/>
    <x v="0"/>
    <n v="415"/>
    <s v="Obec Topoľčianky"/>
    <n v="1296"/>
    <n v="1"/>
    <n v="17900.524000000001"/>
    <n v="12564"/>
    <n v="4391"/>
    <n v="648"/>
    <n v="17603"/>
    <n v="17512.640429999999"/>
    <n v="90.359570000000531"/>
    <n v="409492.19275000005"/>
    <n v="378"/>
    <n v="906"/>
    <n v="462"/>
    <n v="1746"/>
    <n v="610.22700000000009"/>
    <n v="14310"/>
    <n v="5001"/>
    <n v="19959"/>
    <m/>
    <n v="2058.4759999999987"/>
  </r>
  <r>
    <x v="3"/>
    <x v="0"/>
    <n v="416"/>
    <s v="Mesto Šaľa"/>
    <n v="4226"/>
    <n v="2"/>
    <n v="38331"/>
    <n v="25128"/>
    <n v="8782"/>
    <n v="2113"/>
    <n v="36023"/>
    <n v="36915"/>
    <n v="-892"/>
    <m/>
    <n v="756"/>
    <n v="1812"/>
    <n v="923"/>
    <n v="3491"/>
    <n v="1220.1045000000001"/>
    <n v="28619"/>
    <n v="10002"/>
    <n v="40734"/>
    <m/>
    <n v="2403"/>
  </r>
  <r>
    <x v="3"/>
    <x v="0"/>
    <n v="417"/>
    <s v="Mesto Topoľčany"/>
    <n v="2219"/>
    <n v="1"/>
    <n v="18314.106400000001"/>
    <n v="12564"/>
    <n v="4391"/>
    <n v="1110"/>
    <n v="18065"/>
    <n v="17972.24265"/>
    <n v="92.75734999999986"/>
    <m/>
    <n v="378"/>
    <n v="906"/>
    <n v="462"/>
    <n v="1746"/>
    <n v="610.22700000000009"/>
    <n v="14310"/>
    <n v="5001"/>
    <n v="20421"/>
    <m/>
    <n v="2106.8935999999994"/>
  </r>
  <r>
    <x v="3"/>
    <x v="0"/>
    <n v="418"/>
    <s v="Mesto Zlaté Moravce"/>
    <n v="1384"/>
    <n v="1"/>
    <n v="17939.912799999998"/>
    <n v="12564"/>
    <n v="4391"/>
    <n v="692"/>
    <n v="17647"/>
    <n v="17578"/>
    <n v="69"/>
    <n v="409426"/>
    <n v="378"/>
    <n v="906"/>
    <n v="462"/>
    <n v="1746"/>
    <n v="610.22700000000009"/>
    <n v="14310"/>
    <n v="5001"/>
    <n v="20003"/>
    <m/>
    <n v="2063.0872000000018"/>
  </r>
  <r>
    <x v="4"/>
    <x v="0"/>
    <n v="501"/>
    <s v="Mesto Žilina"/>
    <n v="6477"/>
    <n v="3"/>
    <n v="50259"/>
    <n v="37692"/>
    <n v="13173"/>
    <n v="3239"/>
    <n v="54104"/>
    <n v="53824.200239999998"/>
    <n v="279.7997600000017"/>
    <m/>
    <n v="1134"/>
    <n v="2718"/>
    <n v="1385"/>
    <n v="5237"/>
    <n v="1830.3315000000002"/>
    <n v="42929"/>
    <n v="15003"/>
    <n v="61171"/>
    <n v="643409"/>
    <n v="10912"/>
  </r>
  <r>
    <x v="4"/>
    <x v="0"/>
    <n v="502"/>
    <s v="Obec Varín"/>
    <n v="1858"/>
    <n v="1"/>
    <n v="18152.075199999999"/>
    <n v="12564"/>
    <n v="4391"/>
    <n v="929"/>
    <n v="17884"/>
    <n v="17792.18204"/>
    <n v="91.817960000000312"/>
    <m/>
    <n v="378"/>
    <n v="906"/>
    <n v="462"/>
    <n v="1746"/>
    <n v="610.22700000000009"/>
    <n v="14310"/>
    <n v="5001"/>
    <n v="20240"/>
    <m/>
    <n v="2087.9248000000007"/>
  </r>
  <r>
    <x v="4"/>
    <x v="0"/>
    <n v="503"/>
    <s v="Obec Belá"/>
    <n v="2406"/>
    <n v="2"/>
    <n v="35716.794399999999"/>
    <n v="25128"/>
    <n v="8782"/>
    <n v="1203"/>
    <n v="35113"/>
    <n v="34931.763529999997"/>
    <n v="181.23647000000346"/>
    <m/>
    <n v="756"/>
    <n v="1812"/>
    <n v="923"/>
    <n v="3491"/>
    <n v="1220.1045000000001"/>
    <n v="28619"/>
    <n v="10002"/>
    <n v="39824"/>
    <m/>
    <n v="4107.2056000000011"/>
  </r>
  <r>
    <x v="4"/>
    <x v="0"/>
    <n v="504"/>
    <s v="Mesto Bytča"/>
    <n v="1236"/>
    <n v="1"/>
    <n v="17873.668000000001"/>
    <n v="12564"/>
    <n v="4391"/>
    <n v="618"/>
    <n v="17573"/>
    <n v="17482.796129999999"/>
    <n v="90.203870000001189"/>
    <m/>
    <n v="378"/>
    <n v="906"/>
    <n v="462"/>
    <n v="1746"/>
    <n v="610.22700000000009"/>
    <n v="14310"/>
    <n v="5001"/>
    <n v="19929"/>
    <m/>
    <n v="2055.3319999999985"/>
  </r>
  <r>
    <x v="4"/>
    <x v="0"/>
    <n v="506"/>
    <s v="Mesto Čadca"/>
    <n v="1879"/>
    <n v="1"/>
    <n v="18161.922399999999"/>
    <n v="12564"/>
    <n v="4391"/>
    <n v="940"/>
    <n v="17895"/>
    <n v="17803.124950000001"/>
    <n v="91.875049999998737"/>
    <m/>
    <n v="378"/>
    <n v="906"/>
    <n v="462"/>
    <n v="1746"/>
    <n v="610.22700000000009"/>
    <n v="14310"/>
    <n v="5001"/>
    <n v="20251"/>
    <m/>
    <n v="2089.0776000000005"/>
  </r>
  <r>
    <x v="4"/>
    <x v="0"/>
    <n v="507"/>
    <s v="Obec Likavka"/>
    <n v="2899"/>
    <n v="2"/>
    <n v="31938"/>
    <n v="25128"/>
    <n v="8782"/>
    <n v="1450"/>
    <n v="35360"/>
    <n v="35177.481599999999"/>
    <n v="182.51840000000084"/>
    <m/>
    <n v="756"/>
    <n v="1812"/>
    <n v="923"/>
    <n v="3491"/>
    <n v="1220.1045000000001"/>
    <n v="28619"/>
    <n v="10002"/>
    <n v="40071"/>
    <m/>
    <n v="8133"/>
  </r>
  <r>
    <x v="4"/>
    <x v="0"/>
    <n v="508"/>
    <s v="Mesto Turzovka"/>
    <n v="1097"/>
    <n v="1"/>
    <n v="17811.8992"/>
    <n v="12564"/>
    <n v="4391"/>
    <n v="549"/>
    <n v="17504"/>
    <n v="17414.15424"/>
    <n v="89.845760000000155"/>
    <m/>
    <n v="378"/>
    <n v="906"/>
    <n v="462"/>
    <n v="1746"/>
    <n v="610.22700000000009"/>
    <n v="14310"/>
    <n v="5001"/>
    <n v="19860"/>
    <m/>
    <n v="2048.1008000000002"/>
  </r>
  <r>
    <x v="4"/>
    <x v="0"/>
    <n v="509"/>
    <s v="Mesto Krásno nad Kysucou"/>
    <n v="2341"/>
    <n v="1"/>
    <n v="18368.713599999999"/>
    <n v="12564"/>
    <n v="4391"/>
    <n v="1171"/>
    <n v="18126"/>
    <n v="18032.926059999998"/>
    <n v="93.07394000000204"/>
    <m/>
    <n v="378"/>
    <n v="906"/>
    <n v="462"/>
    <n v="1746"/>
    <n v="610.22700000000009"/>
    <n v="14310"/>
    <n v="5001"/>
    <n v="20482"/>
    <m/>
    <n v="2113.2864000000009"/>
  </r>
  <r>
    <x v="4"/>
    <x v="0"/>
    <n v="510"/>
    <s v="Obec Raková"/>
    <n v="1148"/>
    <n v="1"/>
    <n v="17834.279200000001"/>
    <n v="12564"/>
    <n v="4391"/>
    <n v="574"/>
    <n v="17529"/>
    <n v="17439.02449"/>
    <n v="89.975510000000213"/>
    <m/>
    <n v="378"/>
    <n v="906"/>
    <n v="462"/>
    <n v="1746"/>
    <n v="610.22700000000009"/>
    <n v="14310"/>
    <n v="5001"/>
    <n v="19885"/>
    <m/>
    <n v="2050.7207999999991"/>
  </r>
  <r>
    <x v="4"/>
    <x v="0"/>
    <n v="511"/>
    <s v="Mesto Dolný Kubín"/>
    <n v="1980"/>
    <n v="1"/>
    <n v="18206.682400000002"/>
    <n v="12564"/>
    <n v="4391"/>
    <n v="990"/>
    <n v="17945"/>
    <n v="17852.865450000001"/>
    <n v="92.134549999998853"/>
    <m/>
    <n v="378"/>
    <n v="906"/>
    <n v="462"/>
    <n v="1746"/>
    <n v="610.22700000000009"/>
    <n v="14310"/>
    <n v="5001"/>
    <n v="20301"/>
    <m/>
    <n v="2094.3175999999985"/>
  </r>
  <r>
    <x v="4"/>
    <x v="0"/>
    <n v="512"/>
    <s v="Obec Oravský Podzámok"/>
    <n v="1177"/>
    <n v="1"/>
    <n v="17847.707200000001"/>
    <n v="12564"/>
    <n v="4391"/>
    <n v="589"/>
    <n v="17544"/>
    <n v="17453.946639999998"/>
    <n v="90.053360000001703"/>
    <m/>
    <n v="378"/>
    <n v="906"/>
    <n v="462"/>
    <n v="1746"/>
    <n v="610.22700000000009"/>
    <n v="14310"/>
    <n v="5001"/>
    <n v="19900"/>
    <m/>
    <n v="2052.2927999999993"/>
  </r>
  <r>
    <x v="4"/>
    <x v="0"/>
    <n v="513"/>
    <s v="Mesto Kysucké Nové Mesto"/>
    <n v="1314"/>
    <n v="1"/>
    <n v="17908.5808"/>
    <n v="12564"/>
    <n v="4391"/>
    <n v="657"/>
    <n v="17612"/>
    <n v="17521.593720000001"/>
    <n v="90.406279999999242"/>
    <m/>
    <n v="378"/>
    <n v="906"/>
    <n v="462"/>
    <n v="1746"/>
    <n v="610.22700000000009"/>
    <n v="14310"/>
    <n v="5001"/>
    <n v="19968"/>
    <m/>
    <n v="2059.4192000000003"/>
  </r>
  <r>
    <x v="4"/>
    <x v="0"/>
    <n v="514"/>
    <s v="Mesto Ružomberok"/>
    <n v="2188"/>
    <n v="1"/>
    <n v="18735"/>
    <n v="12564"/>
    <n v="4391"/>
    <n v="1094"/>
    <n v="18049"/>
    <n v="17956.325689999998"/>
    <n v="92.674310000002151"/>
    <m/>
    <n v="378"/>
    <n v="906"/>
    <n v="462"/>
    <n v="1746"/>
    <n v="610.22700000000009"/>
    <n v="14310"/>
    <n v="5001"/>
    <n v="20405"/>
    <m/>
    <n v="1670"/>
  </r>
  <r>
    <x v="4"/>
    <x v="0"/>
    <n v="515"/>
    <s v="Mesto Turčianske Teplice"/>
    <n v="1052"/>
    <n v="1"/>
    <n v="17791.309600000001"/>
    <n v="12564"/>
    <n v="4391"/>
    <n v="526"/>
    <n v="17481"/>
    <n v="18429"/>
    <n v="-948"/>
    <m/>
    <n v="378"/>
    <n v="906"/>
    <n v="462"/>
    <n v="1746"/>
    <n v="610.22700000000009"/>
    <n v="14310"/>
    <n v="5001"/>
    <n v="19837"/>
    <m/>
    <n v="2045.6903999999995"/>
  </r>
  <r>
    <x v="4"/>
    <x v="0"/>
    <n v="516"/>
    <s v="Mesto Liptovský Mikuláš"/>
    <n v="2439"/>
    <n v="2"/>
    <n v="35732.012799999997"/>
    <n v="25128"/>
    <n v="8782"/>
    <n v="1220"/>
    <n v="35130"/>
    <n v="34948.675300000003"/>
    <n v="181.32469999999739"/>
    <m/>
    <n v="756"/>
    <n v="1812"/>
    <n v="923"/>
    <n v="3491"/>
    <n v="1220.1045000000001"/>
    <n v="28619"/>
    <n v="10002"/>
    <n v="39841"/>
    <m/>
    <n v="4108.9872000000032"/>
  </r>
  <r>
    <x v="4"/>
    <x v="0"/>
    <n v="517"/>
    <s v="Mesto Liptovský Hrádok"/>
    <n v="1241"/>
    <n v="1"/>
    <n v="17876.353599999999"/>
    <n v="12564"/>
    <n v="4391"/>
    <n v="621"/>
    <n v="17576"/>
    <n v="17485.780559999999"/>
    <n v="90.219440000000759"/>
    <m/>
    <n v="378"/>
    <n v="906"/>
    <n v="462"/>
    <n v="1746"/>
    <n v="610.22700000000009"/>
    <n v="14310"/>
    <n v="5001"/>
    <n v="19932"/>
    <m/>
    <n v="2055.6464000000014"/>
  </r>
  <r>
    <x v="4"/>
    <x v="0"/>
    <n v="518"/>
    <s v="Mesto Martin"/>
    <n v="3733"/>
    <n v="2"/>
    <n v="36311.207199999997"/>
    <n v="25128"/>
    <n v="8782"/>
    <n v="1867"/>
    <n v="35777"/>
    <n v="35592.317369999997"/>
    <n v="184.68263000000297"/>
    <m/>
    <n v="756"/>
    <n v="1812"/>
    <n v="923"/>
    <n v="3491"/>
    <n v="1220.1045000000001"/>
    <n v="28619"/>
    <n v="10002"/>
    <n v="40488"/>
    <m/>
    <n v="4176.7928000000029"/>
  </r>
  <r>
    <x v="4"/>
    <x v="0"/>
    <n v="519"/>
    <s v="Obec Kláštor pod Znievom"/>
    <n v="1372"/>
    <n v="1"/>
    <n v="17934.5416"/>
    <n v="12564"/>
    <n v="4391"/>
    <n v="686"/>
    <n v="17641"/>
    <n v="17550.443210000001"/>
    <n v="90.556789999998728"/>
    <m/>
    <n v="378"/>
    <n v="906"/>
    <n v="462"/>
    <n v="1746"/>
    <n v="610.22700000000009"/>
    <n v="14310"/>
    <n v="5001"/>
    <n v="19997"/>
    <m/>
    <n v="2062.4583999999995"/>
  </r>
  <r>
    <x v="4"/>
    <x v="0"/>
    <n v="521"/>
    <s v="Obec Zákamenné"/>
    <n v="5922"/>
    <n v="3"/>
    <n v="50610"/>
    <n v="37692"/>
    <n v="13173"/>
    <n v="2961"/>
    <n v="53826"/>
    <n v="53547.643059999995"/>
    <n v="278.35694000000512"/>
    <m/>
    <n v="1134"/>
    <n v="2718"/>
    <n v="1385"/>
    <n v="5237"/>
    <n v="1830.3315000000002"/>
    <n v="42929"/>
    <n v="15003"/>
    <n v="60893"/>
    <m/>
    <n v="10283"/>
  </r>
  <r>
    <x v="4"/>
    <x v="0"/>
    <n v="522"/>
    <s v="Mesto Tvrdošín"/>
    <n v="1344"/>
    <n v="1"/>
    <n v="17922.0088"/>
    <n v="12564"/>
    <n v="4391"/>
    <n v="672"/>
    <n v="17627"/>
    <n v="17536.515869999999"/>
    <n v="90.484130000000732"/>
    <m/>
    <n v="378"/>
    <n v="906"/>
    <n v="462"/>
    <n v="1746"/>
    <n v="610.22700000000009"/>
    <n v="14310"/>
    <n v="5001"/>
    <n v="19983"/>
    <m/>
    <n v="2060.9912000000004"/>
  </r>
  <r>
    <x v="4"/>
    <x v="0"/>
    <n v="523"/>
    <s v="Mesto Trstená"/>
    <n v="1514"/>
    <n v="1"/>
    <n v="17998.1008"/>
    <n v="12564"/>
    <n v="4391"/>
    <n v="757"/>
    <n v="17712"/>
    <n v="17621.074720000001"/>
    <n v="90.925279999999475"/>
    <n v="567143.54130999988"/>
    <n v="378"/>
    <n v="906"/>
    <n v="462"/>
    <n v="1746"/>
    <n v="610.22700000000009"/>
    <n v="14310"/>
    <n v="5001"/>
    <n v="20068"/>
    <m/>
    <n v="2069.8991999999998"/>
  </r>
  <r>
    <x v="4"/>
    <x v="0"/>
    <n v="524"/>
    <s v="Obec Rudina"/>
    <n v="1376"/>
    <n v="1"/>
    <n v="17936.331999999999"/>
    <n v="12564"/>
    <n v="4391"/>
    <n v="688"/>
    <n v="17643"/>
    <n v="17552.432829999998"/>
    <n v="90.567170000002079"/>
    <m/>
    <n v="378"/>
    <n v="906"/>
    <n v="462"/>
    <n v="1746"/>
    <n v="610.22700000000009"/>
    <n v="14310"/>
    <n v="5001"/>
    <n v="19999"/>
    <m/>
    <n v="2062.6680000000015"/>
  </r>
  <r>
    <x v="4"/>
    <x v="0"/>
    <n v="525"/>
    <s v="Obec Kolárovice"/>
    <n v="1872"/>
    <n v="1"/>
    <n v="18158.3416"/>
    <n v="12564"/>
    <n v="4391"/>
    <n v="936"/>
    <n v="17891"/>
    <n v="18806"/>
    <n v="-915"/>
    <m/>
    <n v="378"/>
    <n v="906"/>
    <n v="462"/>
    <n v="1746"/>
    <n v="610.22700000000009"/>
    <n v="14310"/>
    <n v="5001"/>
    <n v="20247"/>
    <m/>
    <n v="2088.6584000000003"/>
  </r>
  <r>
    <x v="4"/>
    <x v="0"/>
    <n v="526"/>
    <s v="Mesto Námestovo"/>
    <n v="1051"/>
    <n v="1"/>
    <n v="17791.309600000001"/>
    <n v="12564"/>
    <n v="4391"/>
    <n v="526"/>
    <n v="17481"/>
    <n v="17391.27361"/>
    <n v="89.72638999999981"/>
    <n v="568023"/>
    <n v="378"/>
    <n v="906"/>
    <n v="462"/>
    <n v="1746"/>
    <n v="610.22700000000009"/>
    <n v="14310"/>
    <n v="5001"/>
    <n v="19837"/>
    <m/>
    <n v="2045.6903999999995"/>
  </r>
  <r>
    <x v="5"/>
    <x v="0"/>
    <n v="601"/>
    <s v="Mesto Banská Bystrica"/>
    <n v="6059"/>
    <n v="3"/>
    <n v="56176"/>
    <n v="37692"/>
    <n v="13173"/>
    <n v="3030"/>
    <n v="53895"/>
    <n v="53616.284950000001"/>
    <n v="278.71504999999888"/>
    <m/>
    <n v="1134"/>
    <n v="2718"/>
    <n v="1385"/>
    <n v="5237"/>
    <n v="1830.3315000000002"/>
    <n v="42929"/>
    <n v="15003"/>
    <n v="60962"/>
    <n v="383459"/>
    <n v="4786"/>
  </r>
  <r>
    <x v="5"/>
    <x v="0"/>
    <n v="602"/>
    <s v="Mesto Banská Štiavnica"/>
    <n v="0"/>
    <n v="0"/>
    <m/>
    <n v="0"/>
    <n v="0"/>
    <n v="0"/>
    <n v="0"/>
    <n v="1"/>
    <n v="-1"/>
    <m/>
    <n v="0"/>
    <n v="0"/>
    <n v="0"/>
    <n v="0"/>
    <n v="0"/>
    <n v="0"/>
    <n v="0"/>
    <n v="0"/>
    <m/>
    <n v="0"/>
  </r>
  <r>
    <x v="5"/>
    <x v="0"/>
    <n v="603"/>
    <s v="Mesto Brezno"/>
    <n v="1630"/>
    <n v="1"/>
    <n v="18050.022400000002"/>
    <n v="12564"/>
    <n v="4391"/>
    <n v="815"/>
    <n v="17770"/>
    <n v="17947"/>
    <n v="-177"/>
    <m/>
    <n v="378"/>
    <n v="906"/>
    <n v="462"/>
    <n v="1746"/>
    <n v="610.22700000000009"/>
    <n v="14310"/>
    <n v="5001"/>
    <n v="20126"/>
    <m/>
    <n v="2075.9775999999983"/>
  </r>
  <r>
    <x v="5"/>
    <x v="0"/>
    <n v="604"/>
    <s v="Mesto Detva"/>
    <n v="2182"/>
    <n v="1"/>
    <n v="18297.097600000001"/>
    <n v="12564"/>
    <n v="4391"/>
    <n v="1091"/>
    <n v="18046"/>
    <n v="20956"/>
    <n v="-2910"/>
    <m/>
    <n v="378"/>
    <n v="906"/>
    <n v="462"/>
    <n v="1746"/>
    <n v="610.22700000000009"/>
    <n v="14310"/>
    <n v="5001"/>
    <n v="20402"/>
    <m/>
    <n v="2104.902399999999"/>
  </r>
  <r>
    <x v="5"/>
    <x v="0"/>
    <n v="605"/>
    <s v="Mesto Fiľakovo"/>
    <n v="1429"/>
    <n v="1"/>
    <n v="17960.502400000001"/>
    <n v="12564"/>
    <n v="4391"/>
    <n v="715"/>
    <n v="17670"/>
    <n v="20607"/>
    <n v="-2937"/>
    <m/>
    <n v="378"/>
    <n v="906"/>
    <n v="462"/>
    <n v="1746"/>
    <n v="610.22700000000009"/>
    <n v="14310"/>
    <n v="5001"/>
    <n v="20026"/>
    <m/>
    <n v="2065.4975999999988"/>
  </r>
  <r>
    <x v="5"/>
    <x v="0"/>
    <n v="606"/>
    <s v="Obec Jesenské"/>
    <n v="1500"/>
    <n v="1"/>
    <n v="17991.8344"/>
    <n v="12564"/>
    <n v="4391"/>
    <n v="750"/>
    <n v="17705"/>
    <n v="18666"/>
    <n v="-961"/>
    <m/>
    <n v="378"/>
    <n v="906"/>
    <n v="462"/>
    <n v="1746"/>
    <n v="610.22700000000009"/>
    <n v="14310"/>
    <n v="5001"/>
    <n v="20061"/>
    <m/>
    <n v="2069.1656000000003"/>
  </r>
  <r>
    <x v="5"/>
    <x v="0"/>
    <n v="607"/>
    <s v="Mesto Poltár"/>
    <n v="1613"/>
    <n v="1"/>
    <n v="18042.860799999999"/>
    <n v="12564"/>
    <n v="4391"/>
    <n v="807"/>
    <n v="17762"/>
    <n v="19688"/>
    <n v="-1926"/>
    <m/>
    <n v="378"/>
    <n v="906"/>
    <n v="462"/>
    <n v="1746"/>
    <n v="610.22700000000009"/>
    <n v="14310"/>
    <n v="5001"/>
    <n v="20118"/>
    <m/>
    <n v="2075.1392000000014"/>
  </r>
  <r>
    <x v="5"/>
    <x v="0"/>
    <n v="608"/>
    <s v="Mesto Lučenec"/>
    <n v="3248"/>
    <n v="2"/>
    <n v="36093.673600000002"/>
    <n v="25128"/>
    <n v="8782"/>
    <n v="1624"/>
    <n v="35534"/>
    <n v="40415"/>
    <n v="-4881"/>
    <m/>
    <n v="756"/>
    <n v="1812"/>
    <n v="923"/>
    <n v="3491"/>
    <n v="1220.1045000000001"/>
    <n v="28619"/>
    <n v="10002"/>
    <n v="40245"/>
    <m/>
    <n v="4151.3263999999981"/>
  </r>
  <r>
    <x v="5"/>
    <x v="0"/>
    <n v="609"/>
    <s v="Obec Polomka"/>
    <n v="1311"/>
    <n v="1"/>
    <n v="17907.685600000001"/>
    <n v="12564"/>
    <n v="4391"/>
    <n v="656"/>
    <n v="17611"/>
    <n v="18547"/>
    <n v="-936"/>
    <m/>
    <n v="378"/>
    <n v="906"/>
    <n v="462"/>
    <n v="1746"/>
    <n v="610.22700000000009"/>
    <n v="14310"/>
    <n v="5001"/>
    <n v="19967"/>
    <m/>
    <n v="2059.3143999999993"/>
  </r>
  <r>
    <x v="5"/>
    <x v="0"/>
    <n v="610"/>
    <s v="Mesto Revúca"/>
    <n v="1122"/>
    <n v="1"/>
    <n v="17822.641599999999"/>
    <n v="12564"/>
    <n v="4391"/>
    <n v="561"/>
    <n v="17516"/>
    <n v="17462"/>
    <n v="54"/>
    <m/>
    <n v="378"/>
    <n v="906"/>
    <n v="462"/>
    <n v="1746"/>
    <n v="610.22700000000009"/>
    <n v="14310"/>
    <n v="5001"/>
    <n v="19872"/>
    <m/>
    <n v="2049.358400000001"/>
  </r>
  <r>
    <x v="5"/>
    <x v="0"/>
    <n v="611"/>
    <s v="Mesto Rimavská Sobota"/>
    <n v="1996"/>
    <n v="1"/>
    <n v="18213.844000000001"/>
    <n v="12564"/>
    <n v="4391"/>
    <n v="998"/>
    <n v="17953"/>
    <n v="18883"/>
    <n v="-930"/>
    <m/>
    <n v="378"/>
    <n v="906"/>
    <n v="462"/>
    <n v="1746"/>
    <n v="610.22700000000009"/>
    <n v="14310"/>
    <n v="5001"/>
    <n v="20309"/>
    <m/>
    <n v="2095.155999999999"/>
  </r>
  <r>
    <x v="5"/>
    <x v="0"/>
    <n v="612"/>
    <s v="Mesto Tornaľa"/>
    <n v="2199"/>
    <n v="1"/>
    <n v="18305.154399999999"/>
    <n v="12564"/>
    <n v="4391"/>
    <n v="1100"/>
    <n v="18055"/>
    <n v="17962.294549999999"/>
    <n v="92.705450000001292"/>
    <n v="356632.46403999999"/>
    <n v="378"/>
    <n v="906"/>
    <n v="462"/>
    <n v="1746"/>
    <n v="610.22700000000009"/>
    <n v="14310"/>
    <n v="5001"/>
    <n v="20411"/>
    <m/>
    <n v="2105.8456000000006"/>
  </r>
  <r>
    <x v="5"/>
    <x v="0"/>
    <n v="613"/>
    <s v="Mesto Veľký Krtíš"/>
    <n v="2358"/>
    <n v="1"/>
    <n v="18375.875199999999"/>
    <n v="12564"/>
    <n v="4391"/>
    <n v="1179"/>
    <n v="18134"/>
    <n v="18040.884539999999"/>
    <n v="93.115460000000894"/>
    <m/>
    <n v="378"/>
    <n v="906"/>
    <n v="462"/>
    <n v="1746"/>
    <n v="610.22700000000009"/>
    <n v="14310"/>
    <n v="5001"/>
    <n v="20490"/>
    <m/>
    <n v="2114.1248000000014"/>
  </r>
  <r>
    <x v="5"/>
    <x v="0"/>
    <n v="614"/>
    <s v="Mesto Zvolen"/>
    <n v="5040"/>
    <n v="3"/>
    <n v="56015"/>
    <n v="37692"/>
    <n v="13173"/>
    <n v="2520"/>
    <n v="53385"/>
    <n v="55232"/>
    <n v="-1847"/>
    <m/>
    <n v="1134"/>
    <n v="2718"/>
    <n v="1385"/>
    <n v="5237"/>
    <n v="1830.3315000000002"/>
    <n v="42929"/>
    <n v="15003"/>
    <n v="60452"/>
    <m/>
    <n v="4437"/>
  </r>
  <r>
    <x v="5"/>
    <x v="0"/>
    <n v="615"/>
    <s v="Mesto Žiar nad Hronom"/>
    <n v="1413"/>
    <n v="1"/>
    <n v="17953.340799999998"/>
    <n v="12564"/>
    <n v="4391"/>
    <n v="707"/>
    <n v="17662"/>
    <n v="18609"/>
    <n v="-947"/>
    <n v="338698"/>
    <n v="378"/>
    <n v="906"/>
    <n v="462"/>
    <n v="1746"/>
    <n v="610.22700000000009"/>
    <n v="14310"/>
    <n v="5001"/>
    <n v="20018"/>
    <m/>
    <n v="2064.6592000000019"/>
  </r>
  <r>
    <x v="6"/>
    <x v="0"/>
    <n v="801"/>
    <s v="Mesto Prešov"/>
    <n v="12525"/>
    <n v="5"/>
    <n v="96216"/>
    <n v="62820"/>
    <n v="21956"/>
    <n v="6263"/>
    <n v="91039"/>
    <n v="80634"/>
    <n v="10405"/>
    <m/>
    <n v="1890"/>
    <n v="4530"/>
    <n v="2308"/>
    <n v="8728"/>
    <n v="3050.4360000000001"/>
    <n v="71548"/>
    <n v="25006"/>
    <n v="102817"/>
    <n v="826381"/>
    <n v="6601"/>
  </r>
  <r>
    <x v="6"/>
    <x v="0"/>
    <n v="803"/>
    <s v="Mesto Bardejov"/>
    <n v="3013"/>
    <n v="2"/>
    <n v="35992.955300000001"/>
    <n v="25128"/>
    <n v="8782"/>
    <n v="1507"/>
    <n v="35417"/>
    <n v="35234.185769999996"/>
    <n v="182.81423000000359"/>
    <m/>
    <n v="756"/>
    <n v="1812"/>
    <n v="923"/>
    <n v="3491"/>
    <n v="1220.1045000000001"/>
    <n v="28619"/>
    <n v="10002"/>
    <n v="40128"/>
    <m/>
    <n v="4135.0446999999986"/>
  </r>
  <r>
    <x v="6"/>
    <x v="0"/>
    <n v="804"/>
    <s v="Obec Sveržov"/>
    <n v="3500"/>
    <n v="2"/>
    <n v="36210.513200000001"/>
    <n v="25128"/>
    <n v="8782"/>
    <n v="1750"/>
    <n v="35660"/>
    <n v="35475.924599999998"/>
    <n v="184.07540000000154"/>
    <m/>
    <n v="756"/>
    <n v="1812"/>
    <n v="923"/>
    <n v="3491"/>
    <n v="1220.1045000000001"/>
    <n v="28619"/>
    <n v="10002"/>
    <n v="40371"/>
    <m/>
    <n v="4160.4867999999988"/>
  </r>
  <r>
    <x v="6"/>
    <x v="0"/>
    <n v="806"/>
    <s v="Mesto Humenné"/>
    <n v="3285"/>
    <n v="2"/>
    <n v="36114.716099999998"/>
    <n v="25128"/>
    <n v="8782"/>
    <n v="1643"/>
    <n v="35553"/>
    <n v="35369.479930000001"/>
    <n v="183.52006999999867"/>
    <m/>
    <n v="756"/>
    <n v="1812"/>
    <n v="923"/>
    <n v="3491"/>
    <n v="1220.1045000000001"/>
    <n v="28619"/>
    <n v="10002"/>
    <n v="40264"/>
    <m/>
    <n v="4149.2839000000022"/>
  </r>
  <r>
    <x v="6"/>
    <x v="0"/>
    <n v="807"/>
    <s v="Mesto Kežmarok"/>
    <n v="2319"/>
    <n v="1"/>
    <n v="18360.917099999999"/>
    <n v="12564"/>
    <n v="4391"/>
    <n v="1160"/>
    <n v="18115"/>
    <n v="18021.98315"/>
    <n v="93.016849999999977"/>
    <m/>
    <n v="378"/>
    <n v="906"/>
    <n v="462"/>
    <n v="1746"/>
    <n v="610.22700000000009"/>
    <n v="14310"/>
    <n v="5001"/>
    <n v="20471"/>
    <m/>
    <n v="2110.0829000000012"/>
  </r>
  <r>
    <x v="6"/>
    <x v="0"/>
    <n v="808"/>
    <s v="Mesto Levoča"/>
    <n v="2493"/>
    <n v="2"/>
    <n v="35760.177300000003"/>
    <n v="25128"/>
    <n v="8782"/>
    <n v="1247"/>
    <n v="35157"/>
    <n v="34975.535169999996"/>
    <n v="181.46483000000444"/>
    <m/>
    <n v="756"/>
    <n v="1812"/>
    <n v="923"/>
    <n v="3491"/>
    <n v="1220.1045000000001"/>
    <n v="28619"/>
    <n v="10002"/>
    <n v="39868"/>
    <m/>
    <n v="4107.822699999997"/>
  </r>
  <r>
    <x v="6"/>
    <x v="0"/>
    <n v="811"/>
    <s v="Mesto Poprad"/>
    <n v="5912"/>
    <n v="3"/>
    <n v="57442"/>
    <n v="37692"/>
    <n v="13173"/>
    <n v="2956"/>
    <n v="53821"/>
    <n v="50001"/>
    <n v="3820"/>
    <m/>
    <n v="1134"/>
    <n v="2718"/>
    <n v="1385"/>
    <n v="5237"/>
    <n v="1830.3315000000002"/>
    <n v="42929"/>
    <n v="15003"/>
    <n v="60888"/>
    <m/>
    <n v="3446"/>
  </r>
  <r>
    <x v="6"/>
    <x v="0"/>
    <n v="812"/>
    <s v="Mesto Lipany"/>
    <n v="2818"/>
    <n v="2"/>
    <n v="35905.215900000003"/>
    <n v="25128"/>
    <n v="8782"/>
    <n v="1409"/>
    <n v="35319"/>
    <n v="30191"/>
    <n v="5128"/>
    <m/>
    <n v="756"/>
    <n v="1812"/>
    <n v="923"/>
    <n v="3491"/>
    <n v="1220.1045000000001"/>
    <n v="28619"/>
    <n v="10002"/>
    <n v="40030"/>
    <m/>
    <n v="4124.7840999999971"/>
  </r>
  <r>
    <x v="6"/>
    <x v="0"/>
    <n v="813"/>
    <s v="Mesto Sabinov"/>
    <n v="3288"/>
    <n v="2"/>
    <n v="36115.611400000002"/>
    <n v="25128"/>
    <n v="8782"/>
    <n v="1644"/>
    <n v="35554"/>
    <n v="35370.474739999998"/>
    <n v="183.52526000000216"/>
    <m/>
    <n v="756"/>
    <n v="1812"/>
    <n v="923"/>
    <n v="3491"/>
    <n v="1220.1045000000001"/>
    <n v="28619"/>
    <n v="10002"/>
    <n v="40265"/>
    <m/>
    <n v="4149.3885999999984"/>
  </r>
  <r>
    <x v="6"/>
    <x v="0"/>
    <n v="814"/>
    <s v="Mesto Snina"/>
    <n v="1458"/>
    <n v="1"/>
    <n v="17975.042799999999"/>
    <n v="12564"/>
    <n v="4391"/>
    <n v="729"/>
    <n v="17684"/>
    <n v="17593.22004"/>
    <n v="90.779959999999846"/>
    <m/>
    <n v="378"/>
    <n v="906"/>
    <n v="462"/>
    <n v="1746"/>
    <n v="610.22700000000009"/>
    <n v="14310"/>
    <n v="5001"/>
    <n v="20040"/>
    <m/>
    <n v="2064.9572000000007"/>
  </r>
  <r>
    <x v="6"/>
    <x v="0"/>
    <n v="816"/>
    <s v="Obec Hniezdne"/>
    <n v="1099"/>
    <n v="1"/>
    <n v="17814.784100000001"/>
    <n v="12564"/>
    <n v="4391"/>
    <n v="550"/>
    <n v="17505"/>
    <n v="17415.14905"/>
    <n v="89.850950000000012"/>
    <m/>
    <n v="378"/>
    <n v="906"/>
    <n v="462"/>
    <n v="1746"/>
    <n v="610.22700000000009"/>
    <n v="14310"/>
    <n v="5001"/>
    <n v="19861"/>
    <m/>
    <n v="2046.2158999999992"/>
  </r>
  <r>
    <x v="6"/>
    <x v="0"/>
    <n v="817"/>
    <s v="Obec Ľubotín"/>
    <n v="1062"/>
    <n v="1"/>
    <n v="17797.773399999998"/>
    <n v="12564"/>
    <n v="4391"/>
    <n v="531"/>
    <n v="17486"/>
    <n v="17396.247660000001"/>
    <n v="89.752339999999094"/>
    <m/>
    <n v="378"/>
    <n v="906"/>
    <n v="462"/>
    <n v="1746"/>
    <n v="610.22700000000009"/>
    <n v="14310"/>
    <n v="5001"/>
    <n v="19842"/>
    <m/>
    <n v="2044.2266000000018"/>
  </r>
  <r>
    <x v="6"/>
    <x v="0"/>
    <n v="819"/>
    <s v="Mesto Stará Ľubovňa"/>
    <n v="1562"/>
    <n v="1"/>
    <n v="18021.598399999999"/>
    <n v="12564"/>
    <n v="4391"/>
    <n v="781"/>
    <n v="17736"/>
    <n v="15656"/>
    <n v="2080"/>
    <m/>
    <n v="378"/>
    <n v="906"/>
    <n v="462"/>
    <n v="1746"/>
    <n v="610.22700000000009"/>
    <n v="14310"/>
    <n v="5001"/>
    <n v="20092"/>
    <m/>
    <n v="2070.4016000000011"/>
  </r>
  <r>
    <x v="6"/>
    <x v="0"/>
    <n v="820"/>
    <s v="Mesto Stropkov"/>
    <n v="1517"/>
    <n v="1"/>
    <n v="18001.9018"/>
    <n v="12564"/>
    <n v="4391"/>
    <n v="759"/>
    <n v="17714"/>
    <n v="17623.064340000001"/>
    <n v="90.935659999999189"/>
    <m/>
    <n v="378"/>
    <n v="906"/>
    <n v="462"/>
    <n v="1746"/>
    <n v="610.22700000000009"/>
    <n v="14310"/>
    <n v="5001"/>
    <n v="20070"/>
    <m/>
    <n v="2068.0982000000004"/>
  </r>
  <r>
    <x v="6"/>
    <x v="0"/>
    <n v="821"/>
    <s v="Obec Plavnica"/>
    <n v="1793"/>
    <n v="1"/>
    <n v="17932.9637"/>
    <n v="12564"/>
    <n v="4391"/>
    <n v="897"/>
    <n v="17852"/>
    <n v="17760.348119999999"/>
    <n v="91.651880000001256"/>
    <m/>
    <n v="378"/>
    <n v="906"/>
    <n v="462"/>
    <n v="1746"/>
    <n v="610.22700000000009"/>
    <n v="14310"/>
    <n v="5001"/>
    <n v="20208"/>
    <m/>
    <n v="2275.0362999999998"/>
  </r>
  <r>
    <x v="6"/>
    <x v="0"/>
    <n v="822"/>
    <s v="Mesto Svidník"/>
    <n v="1477"/>
    <n v="1"/>
    <n v="17983.995800000001"/>
    <n v="12564"/>
    <n v="4391"/>
    <n v="739"/>
    <n v="17694"/>
    <n v="15659"/>
    <n v="2035"/>
    <m/>
    <n v="378"/>
    <n v="906"/>
    <n v="462"/>
    <n v="1746"/>
    <n v="610.22700000000009"/>
    <n v="14310"/>
    <n v="5001"/>
    <n v="20050"/>
    <m/>
    <n v="2066.0041999999994"/>
  </r>
  <r>
    <x v="6"/>
    <x v="0"/>
    <n v="823"/>
    <s v="Mesto Vranov nad Topľou"/>
    <n v="3326"/>
    <n v="2"/>
    <n v="36132.622100000001"/>
    <n v="25128"/>
    <n v="8782"/>
    <n v="1663"/>
    <n v="35573"/>
    <n v="35389.376129999997"/>
    <n v="183.62387000000308"/>
    <m/>
    <n v="756"/>
    <n v="1812"/>
    <n v="923"/>
    <n v="3491"/>
    <n v="1220.1045000000001"/>
    <n v="28619"/>
    <n v="10002"/>
    <n v="40284"/>
    <m/>
    <n v="4151.3778999999995"/>
  </r>
  <r>
    <x v="6"/>
    <x v="0"/>
    <n v="824"/>
    <s v="Mesto Hanušovce nad Topľou"/>
    <n v="2544"/>
    <n v="2"/>
    <n v="35782.559800000003"/>
    <n v="25128"/>
    <n v="8782"/>
    <n v="1272"/>
    <n v="35182"/>
    <n v="35014"/>
    <n v="168"/>
    <m/>
    <n v="756"/>
    <n v="1812"/>
    <n v="923"/>
    <n v="3491"/>
    <n v="1220.1045000000001"/>
    <n v="28619"/>
    <n v="10002"/>
    <n v="39893"/>
    <m/>
    <n v="4110.4401999999973"/>
  </r>
  <r>
    <x v="6"/>
    <x v="0"/>
    <n v="825"/>
    <s v="Obec Dlhé Klčovo"/>
    <n v="2504"/>
    <n v="2"/>
    <n v="35764.6538"/>
    <n v="25128"/>
    <n v="8782"/>
    <n v="1252"/>
    <n v="35162"/>
    <n v="30032"/>
    <n v="5130"/>
    <m/>
    <n v="756"/>
    <n v="1812"/>
    <n v="923"/>
    <n v="3491"/>
    <n v="1220.1045000000001"/>
    <n v="28619"/>
    <n v="10002"/>
    <n v="39873"/>
    <m/>
    <n v="4108.3462"/>
  </r>
  <r>
    <x v="6"/>
    <x v="0"/>
    <n v="826"/>
    <s v="Mesto Spišská Belá"/>
    <n v="2757"/>
    <n v="2"/>
    <n v="35878.356899999999"/>
    <n v="25128"/>
    <n v="8782"/>
    <n v="1379"/>
    <n v="35289"/>
    <n v="35106.85009"/>
    <n v="182.14991000000009"/>
    <n v="695828.52983999986"/>
    <n v="756"/>
    <n v="1812"/>
    <n v="923"/>
    <n v="3491"/>
    <n v="1220.1045000000001"/>
    <n v="28619"/>
    <n v="10002"/>
    <n v="40000"/>
    <m/>
    <n v="4121.6431000000011"/>
  </r>
  <r>
    <x v="6"/>
    <x v="0"/>
    <n v="827"/>
    <s v="Obec Lendak"/>
    <n v="2386"/>
    <n v="1"/>
    <n v="18390.462"/>
    <n v="12564"/>
    <n v="4391"/>
    <n v="1193"/>
    <n v="18148"/>
    <n v="18054.811880000001"/>
    <n v="93.188119999998889"/>
    <m/>
    <n v="378"/>
    <n v="906"/>
    <n v="462"/>
    <n v="1746"/>
    <n v="610.22700000000009"/>
    <n v="14310"/>
    <n v="5001"/>
    <n v="20504"/>
    <m/>
    <n v="2113.5380000000005"/>
  </r>
  <r>
    <x v="6"/>
    <x v="0"/>
    <n v="828"/>
    <s v="Obec Ptíčie"/>
    <n v="1203"/>
    <n v="1"/>
    <n v="17861.3397"/>
    <n v="12564"/>
    <n v="4391"/>
    <n v="602"/>
    <n v="17557"/>
    <n v="17466.87917"/>
    <n v="90.120829999999842"/>
    <m/>
    <n v="378"/>
    <n v="906"/>
    <n v="462"/>
    <n v="1746"/>
    <n v="610.22700000000009"/>
    <n v="14310"/>
    <n v="5001"/>
    <n v="19913"/>
    <m/>
    <n v="2051.6602999999996"/>
  </r>
  <r>
    <x v="6"/>
    <x v="0"/>
    <n v="829"/>
    <s v="Obec Veľký Slavkov"/>
    <n v="5433"/>
    <n v="3"/>
    <n v="54397.6374"/>
    <n v="37692"/>
    <n v="13173"/>
    <n v="2717"/>
    <n v="53582"/>
    <n v="50388"/>
    <n v="3194"/>
    <n v="729799"/>
    <n v="1134"/>
    <n v="2718"/>
    <n v="1385"/>
    <n v="5237"/>
    <n v="1830.3315000000002"/>
    <n v="42929"/>
    <n v="15003"/>
    <n v="60649"/>
    <m/>
    <n v="6251.3626000000004"/>
  </r>
  <r>
    <x v="7"/>
    <x v="0"/>
    <n v="701"/>
    <s v="Obec Margecany"/>
    <n v="3860"/>
    <n v="2"/>
    <n v="38366"/>
    <n v="25128"/>
    <n v="8782"/>
    <n v="1930"/>
    <n v="35840"/>
    <n v="36779"/>
    <n v="-939"/>
    <m/>
    <n v="756"/>
    <n v="1812"/>
    <n v="923"/>
    <n v="3491"/>
    <n v="1220.1045000000001"/>
    <n v="28619"/>
    <n v="10002"/>
    <n v="40551"/>
    <n v="649008"/>
    <n v="2185"/>
  </r>
  <r>
    <x v="7"/>
    <x v="0"/>
    <n v="702"/>
    <s v="Obec Beniakovce"/>
    <n v="3051"/>
    <n v="2"/>
    <n v="36005.944000000003"/>
    <n v="25128"/>
    <n v="8782"/>
    <n v="1526"/>
    <n v="35436"/>
    <n v="35253.087159999995"/>
    <n v="182.91284000000451"/>
    <m/>
    <n v="756"/>
    <n v="1812"/>
    <n v="923"/>
    <n v="3491"/>
    <n v="1220.1045000000001"/>
    <n v="28619"/>
    <n v="10002"/>
    <n v="40147"/>
    <m/>
    <n v="4141.0559999999969"/>
  </r>
  <r>
    <x v="7"/>
    <x v="0"/>
    <n v="703"/>
    <s v="Obec Čaňa"/>
    <n v="2310"/>
    <n v="1"/>
    <n v="18354.3904"/>
    <n v="12564"/>
    <n v="4391"/>
    <n v="1155"/>
    <n v="18110"/>
    <n v="18017.009099999999"/>
    <n v="92.990900000000693"/>
    <m/>
    <n v="378"/>
    <n v="906"/>
    <n v="462"/>
    <n v="1746"/>
    <n v="610.22700000000009"/>
    <n v="14310"/>
    <n v="5001"/>
    <n v="20466"/>
    <m/>
    <n v="2111.6095999999998"/>
  </r>
  <r>
    <x v="7"/>
    <x v="0"/>
    <n v="704"/>
    <s v="Mesto Moldava nad Bodvou"/>
    <n v="2723"/>
    <n v="2"/>
    <n v="35859.131200000003"/>
    <n v="25128"/>
    <n v="8782"/>
    <n v="1362"/>
    <n v="35272"/>
    <n v="36158"/>
    <n v="-886"/>
    <m/>
    <n v="756"/>
    <n v="1812"/>
    <n v="923"/>
    <n v="3491"/>
    <n v="1220.1045000000001"/>
    <n v="28619"/>
    <n v="10002"/>
    <n v="39983"/>
    <m/>
    <n v="4123.8687999999966"/>
  </r>
  <r>
    <x v="7"/>
    <x v="0"/>
    <n v="705"/>
    <s v="Mesto Michalovce"/>
    <n v="4214"/>
    <n v="2"/>
    <n v="36526.055200000003"/>
    <n v="25128"/>
    <n v="8782"/>
    <n v="2107"/>
    <n v="36017"/>
    <n v="35831.071770000002"/>
    <n v="185.92822999999771"/>
    <m/>
    <n v="756"/>
    <n v="1812"/>
    <n v="923"/>
    <n v="3491"/>
    <n v="1220.1045000000001"/>
    <n v="28619"/>
    <n v="10002"/>
    <n v="40728"/>
    <m/>
    <n v="4201.9447999999975"/>
  </r>
  <r>
    <x v="7"/>
    <x v="0"/>
    <n v="707"/>
    <s v="Obec Trhovište"/>
    <n v="1392"/>
    <n v="1"/>
    <n v="17943.493600000002"/>
    <n v="12564"/>
    <n v="4391"/>
    <n v="696"/>
    <n v="17651"/>
    <n v="17560.391309999999"/>
    <n v="90.608690000000934"/>
    <m/>
    <n v="378"/>
    <n v="906"/>
    <n v="462"/>
    <n v="1746"/>
    <n v="610.22700000000009"/>
    <n v="14310"/>
    <n v="5001"/>
    <n v="20007"/>
    <m/>
    <n v="2063.5063999999984"/>
  </r>
  <r>
    <x v="7"/>
    <x v="0"/>
    <n v="708"/>
    <s v="Mesto Veľké Kapušany"/>
    <n v="1031"/>
    <n v="1"/>
    <n v="17782.357599999999"/>
    <n v="12564"/>
    <n v="4391"/>
    <n v="516"/>
    <n v="17471"/>
    <n v="17381.325509999999"/>
    <n v="89.674490000001242"/>
    <m/>
    <n v="378"/>
    <n v="906"/>
    <n v="462"/>
    <n v="1746"/>
    <n v="610.22700000000009"/>
    <n v="14310"/>
    <n v="5001"/>
    <n v="19827"/>
    <m/>
    <n v="2044.6424000000006"/>
  </r>
  <r>
    <x v="7"/>
    <x v="0"/>
    <n v="709"/>
    <s v="Obec Vinné"/>
    <n v="2971"/>
    <n v="2"/>
    <n v="35970.135999999999"/>
    <n v="25128"/>
    <n v="8782"/>
    <n v="1486"/>
    <n v="35396"/>
    <n v="35213.294759999997"/>
    <n v="182.70524000000296"/>
    <m/>
    <n v="756"/>
    <n v="1812"/>
    <n v="923"/>
    <n v="3491"/>
    <n v="1220.1045000000001"/>
    <n v="28619"/>
    <n v="10002"/>
    <n v="40107"/>
    <m/>
    <n v="4136.8640000000014"/>
  </r>
  <r>
    <x v="7"/>
    <x v="0"/>
    <n v="710"/>
    <s v="Mesto Rožňava"/>
    <n v="2428"/>
    <n v="2"/>
    <n v="35726.641600000003"/>
    <n v="25128"/>
    <n v="8782"/>
    <n v="1214"/>
    <n v="35124"/>
    <n v="34942.706440000002"/>
    <n v="181.29355999999825"/>
    <m/>
    <n v="756"/>
    <n v="1812"/>
    <n v="923"/>
    <n v="3491"/>
    <n v="1220.1045000000001"/>
    <n v="28619"/>
    <n v="10002"/>
    <n v="39835"/>
    <m/>
    <n v="4108.3583999999973"/>
  </r>
  <r>
    <x v="7"/>
    <x v="0"/>
    <n v="711"/>
    <s v="Mesto Dobšiná"/>
    <n v="1483"/>
    <n v="1"/>
    <n v="17984.6728"/>
    <n v="12564"/>
    <n v="4391"/>
    <n v="742"/>
    <n v="17697"/>
    <n v="17606.152569999998"/>
    <n v="90.847430000001623"/>
    <m/>
    <n v="378"/>
    <n v="906"/>
    <n v="462"/>
    <n v="1746"/>
    <n v="610.22700000000009"/>
    <n v="14310"/>
    <n v="5001"/>
    <n v="20053"/>
    <m/>
    <n v="2068.3271999999997"/>
  </r>
  <r>
    <x v="7"/>
    <x v="0"/>
    <n v="712"/>
    <s v="Mesto Kráľovský Chlmec"/>
    <n v="1168"/>
    <n v="1"/>
    <n v="17843.231199999998"/>
    <n v="12564"/>
    <n v="4391"/>
    <n v="584"/>
    <n v="17539"/>
    <n v="17485"/>
    <n v="54"/>
    <m/>
    <n v="378"/>
    <n v="906"/>
    <n v="462"/>
    <n v="1746"/>
    <n v="610.22700000000009"/>
    <n v="14310"/>
    <n v="5001"/>
    <n v="19895"/>
    <m/>
    <n v="2051.7688000000016"/>
  </r>
  <r>
    <x v="7"/>
    <x v="0"/>
    <n v="713"/>
    <s v="Mesto Sobrance"/>
    <n v="1257"/>
    <n v="1"/>
    <n v="17883.515200000002"/>
    <n v="12564"/>
    <n v="4391"/>
    <n v="629"/>
    <n v="17584"/>
    <n v="17532"/>
    <n v="52"/>
    <m/>
    <n v="378"/>
    <n v="906"/>
    <n v="462"/>
    <n v="1746"/>
    <n v="610.22700000000009"/>
    <n v="14310"/>
    <n v="5001"/>
    <n v="19940"/>
    <m/>
    <n v="2056.4847999999984"/>
  </r>
  <r>
    <x v="7"/>
    <x v="0"/>
    <n v="714"/>
    <s v="Mesto Spišská Nová Ves"/>
    <n v="4366"/>
    <n v="2"/>
    <n v="38888"/>
    <n v="25128"/>
    <n v="8782"/>
    <n v="2183"/>
    <n v="36093"/>
    <n v="36965"/>
    <n v="-872"/>
    <m/>
    <n v="756"/>
    <n v="1812"/>
    <n v="923"/>
    <n v="3491"/>
    <n v="1220.1045000000001"/>
    <n v="28619"/>
    <n v="10002"/>
    <n v="40804"/>
    <m/>
    <n v="1916"/>
  </r>
  <r>
    <x v="7"/>
    <x v="0"/>
    <n v="716"/>
    <s v="Obec Smižany"/>
    <n v="3063"/>
    <n v="2"/>
    <n v="36011.315199999997"/>
    <n v="25128"/>
    <n v="8782"/>
    <n v="1532"/>
    <n v="35442"/>
    <n v="35259.056019999996"/>
    <n v="182.94398000000365"/>
    <m/>
    <n v="756"/>
    <n v="1812"/>
    <n v="923"/>
    <n v="3491"/>
    <n v="1220.1045000000001"/>
    <n v="28619"/>
    <n v="10002"/>
    <n v="40153"/>
    <m/>
    <n v="4141.6848000000027"/>
  </r>
  <r>
    <x v="7"/>
    <x v="0"/>
    <n v="719"/>
    <s v="Mesto Trebišov"/>
    <n v="4520"/>
    <n v="2"/>
    <n v="36663.020799999998"/>
    <n v="25128"/>
    <n v="8782"/>
    <n v="2260"/>
    <n v="36170"/>
    <n v="35983.277699999999"/>
    <n v="186.72230000000127"/>
    <m/>
    <n v="756"/>
    <n v="1812"/>
    <n v="923"/>
    <n v="3491"/>
    <n v="1220.1045000000001"/>
    <n v="28619"/>
    <n v="10002"/>
    <n v="40881"/>
    <m/>
    <n v="4217.9792000000016"/>
  </r>
  <r>
    <x v="7"/>
    <x v="0"/>
    <n v="720"/>
    <s v="Mesto Sečovce"/>
    <n v="2172"/>
    <n v="1"/>
    <n v="18292.621599999999"/>
    <n v="12564"/>
    <n v="4391"/>
    <n v="1086"/>
    <n v="18041"/>
    <n v="17891"/>
    <n v="150"/>
    <n v="573936.19097999996"/>
    <n v="378"/>
    <n v="906"/>
    <n v="462"/>
    <n v="1746"/>
    <n v="610.22700000000009"/>
    <n v="14310"/>
    <n v="5001"/>
    <n v="20397"/>
    <m/>
    <n v="2104.3784000000014"/>
  </r>
  <r>
    <x v="7"/>
    <x v="0"/>
    <n v="721"/>
    <s v="Mesto Košice"/>
    <n v="16815"/>
    <n v="5"/>
    <n v="95796"/>
    <n v="62820"/>
    <n v="21956"/>
    <n v="8408"/>
    <n v="93184"/>
    <n v="92701.375039999999"/>
    <n v="482.62496000000101"/>
    <m/>
    <n v="1890"/>
    <n v="4530"/>
    <n v="2308"/>
    <n v="8728"/>
    <n v="3050.4360000000001"/>
    <n v="71548"/>
    <n v="25006"/>
    <n v="104962"/>
    <m/>
    <n v="9166"/>
  </r>
  <r>
    <x v="7"/>
    <x v="0"/>
    <n v="722"/>
    <s v="Mesto Krompachy"/>
    <n v="1156"/>
    <n v="1"/>
    <n v="17837.86"/>
    <n v="12564"/>
    <n v="4391"/>
    <n v="578"/>
    <n v="17533"/>
    <n v="17443.00373"/>
    <n v="89.99626999999964"/>
    <m/>
    <n v="378"/>
    <n v="906"/>
    <n v="462"/>
    <n v="1746"/>
    <n v="610.22700000000009"/>
    <n v="14310"/>
    <n v="5001"/>
    <n v="19889"/>
    <m/>
    <n v="2051.1399999999994"/>
  </r>
  <r>
    <x v="7"/>
    <x v="0"/>
    <n v="723"/>
    <s v="Obec Bidovce"/>
    <n v="2144"/>
    <n v="1"/>
    <n v="18280.088800000001"/>
    <n v="12564"/>
    <n v="4391"/>
    <n v="1072"/>
    <n v="18027"/>
    <n v="17934.439869999998"/>
    <n v="92.560130000001664"/>
    <n v="573627"/>
    <n v="378"/>
    <n v="906"/>
    <n v="462"/>
    <n v="1746"/>
    <n v="610.22700000000009"/>
    <n v="14310"/>
    <n v="5001"/>
    <n v="20383"/>
    <m/>
    <n v="2102.9111999999986"/>
  </r>
  <r>
    <x v="0"/>
    <x v="1"/>
    <n v="130"/>
    <s v="Bratislava"/>
    <n v="20378"/>
    <n v="3"/>
    <n v="44623"/>
    <n v="37692"/>
    <n v="13173"/>
    <n v="10189"/>
    <n v="61054"/>
    <n v="36591"/>
    <n v="24463"/>
    <m/>
    <n v="1134"/>
    <n v="2718"/>
    <n v="1385"/>
    <n v="5237"/>
    <n v="1830.3315000000002"/>
    <n v="42929"/>
    <n v="15003"/>
    <n v="68121"/>
    <m/>
    <n v="23498"/>
  </r>
  <r>
    <x v="1"/>
    <x v="1"/>
    <n v="230"/>
    <s v="Trnava"/>
    <n v="15485"/>
    <n v="2"/>
    <n v="42513"/>
    <n v="25128"/>
    <n v="8782"/>
    <n v="7743"/>
    <n v="41653"/>
    <n v="41437.820930000002"/>
    <n v="215.17906999999832"/>
    <m/>
    <n v="756"/>
    <n v="1812"/>
    <n v="923"/>
    <n v="3491"/>
    <n v="1220.1045000000001"/>
    <n v="28619"/>
    <n v="10002"/>
    <n v="46364"/>
    <m/>
    <n v="3851"/>
  </r>
  <r>
    <x v="2"/>
    <x v="1"/>
    <n v="330"/>
    <s v="Trenčín"/>
    <n v="15502"/>
    <n v="2"/>
    <n v="42594"/>
    <n v="25128"/>
    <n v="8782"/>
    <n v="7751"/>
    <n v="41661"/>
    <m/>
    <m/>
    <m/>
    <n v="756"/>
    <n v="1812"/>
    <n v="923"/>
    <n v="3491"/>
    <n v="1220.1045000000001"/>
    <n v="28619"/>
    <n v="10002"/>
    <n v="46372"/>
    <m/>
    <n v="3778"/>
  </r>
  <r>
    <x v="3"/>
    <x v="1"/>
    <n v="430"/>
    <s v="Nitra"/>
    <n v="19252"/>
    <n v="2"/>
    <n v="44532"/>
    <n v="25128"/>
    <n v="8782"/>
    <n v="9626"/>
    <n v="43536"/>
    <m/>
    <m/>
    <m/>
    <n v="756"/>
    <n v="1812"/>
    <n v="923"/>
    <n v="3491"/>
    <n v="1220.1045000000001"/>
    <n v="28619"/>
    <n v="10002"/>
    <n v="48247"/>
    <m/>
    <n v="3715"/>
  </r>
  <r>
    <x v="4"/>
    <x v="1"/>
    <n v="530"/>
    <s v="Žilina"/>
    <n v="21285"/>
    <n v="3"/>
    <n v="62908"/>
    <n v="37692"/>
    <n v="13173"/>
    <n v="10643"/>
    <n v="61508"/>
    <n v="17891"/>
    <n v="43617"/>
    <n v="225263.14449999999"/>
    <n v="1134"/>
    <n v="2718"/>
    <n v="1385"/>
    <n v="5237"/>
    <n v="1830.3315000000002"/>
    <n v="42929"/>
    <n v="15003"/>
    <n v="68575"/>
    <m/>
    <n v="5667"/>
  </r>
  <r>
    <x v="5"/>
    <x v="1"/>
    <n v="630"/>
    <s v="Banská Bystrica"/>
    <n v="17211"/>
    <n v="2"/>
    <n v="43523"/>
    <n v="25128"/>
    <n v="8782"/>
    <n v="8606"/>
    <n v="42516"/>
    <n v="42296.341959999998"/>
    <n v="219.65804000000207"/>
    <m/>
    <n v="756"/>
    <n v="1812"/>
    <n v="923"/>
    <n v="3491"/>
    <n v="1220.1045000000001"/>
    <n v="28619"/>
    <n v="10002"/>
    <n v="47227"/>
    <m/>
    <n v="3704"/>
  </r>
  <r>
    <x v="6"/>
    <x v="1"/>
    <n v="830"/>
    <s v="Prešov"/>
    <n v="22197"/>
    <n v="3"/>
    <n v="63649"/>
    <n v="37692"/>
    <n v="13173"/>
    <n v="11099"/>
    <n v="61964"/>
    <n v="61643.406839999996"/>
    <n v="320.59316000000399"/>
    <m/>
    <n v="1134"/>
    <n v="2718"/>
    <n v="1385"/>
    <n v="5237"/>
    <n v="1830.3315000000002"/>
    <n v="42929"/>
    <n v="15003"/>
    <n v="69031"/>
    <m/>
    <n v="5382"/>
  </r>
  <r>
    <x v="7"/>
    <x v="1"/>
    <n v="730"/>
    <s v="Košice"/>
    <n v="22903"/>
    <n v="3"/>
    <n v="63856"/>
    <n v="37692"/>
    <n v="13173"/>
    <n v="11452"/>
    <n v="62317"/>
    <n v="61994.574769999999"/>
    <n v="322.42523000000074"/>
    <n v="355155"/>
    <n v="1134"/>
    <n v="2718"/>
    <n v="1385"/>
    <n v="5237"/>
    <n v="1830.3315000000002"/>
    <n v="42929"/>
    <n v="15003"/>
    <n v="69384"/>
    <m/>
    <n v="5528"/>
  </r>
  <r>
    <x v="0"/>
    <x v="2"/>
    <m/>
    <s v="Inštitút školských bratov"/>
    <n v="535"/>
    <m/>
    <n v="5466.6958000000004"/>
    <n v="11.7"/>
    <n v="10.57"/>
    <m/>
    <m/>
    <m/>
    <m/>
    <m/>
    <m/>
    <m/>
    <m/>
    <m/>
    <m/>
    <m/>
    <m/>
    <n v="5655"/>
    <n v="96282"/>
    <n v="188.30419999999958"/>
  </r>
  <r>
    <x v="0"/>
    <x v="2"/>
    <m/>
    <s v="Kanonisky sv. Augustína rehole Notre Dame"/>
    <n v="964"/>
    <m/>
    <n v="10243"/>
    <n v="11.7"/>
    <n v="10.57"/>
    <m/>
    <m/>
    <m/>
    <m/>
    <m/>
    <m/>
    <m/>
    <m/>
    <m/>
    <m/>
    <m/>
    <m/>
    <n v="10189"/>
    <m/>
    <n v="-54"/>
  </r>
  <r>
    <x v="0"/>
    <x v="2"/>
    <m/>
    <s v="Kongregácia sestier dominikánok bl. Imeldy"/>
    <n v="411"/>
    <m/>
    <n v="4518.1799200000005"/>
    <n v="11.7"/>
    <n v="10.57"/>
    <m/>
    <m/>
    <m/>
    <m/>
    <m/>
    <m/>
    <m/>
    <m/>
    <m/>
    <m/>
    <m/>
    <m/>
    <n v="4344"/>
    <m/>
    <n v="-174.17992000000049"/>
  </r>
  <r>
    <x v="0"/>
    <x v="2"/>
    <m/>
    <s v="Rímska únia Rádu sv. Uršule, Slovenská provincia, Provincialát Uršulínok"/>
    <n v="1517"/>
    <m/>
    <n v="16510"/>
    <n v="11.7"/>
    <n v="10.57"/>
    <m/>
    <m/>
    <m/>
    <m/>
    <m/>
    <m/>
    <m/>
    <m/>
    <m/>
    <m/>
    <m/>
    <m/>
    <n v="16035"/>
    <m/>
    <n v="-475"/>
  </r>
  <r>
    <x v="0"/>
    <x v="2"/>
    <m/>
    <s v="Rímskokatolícka cirkev, Bratislavská arcidiecéza"/>
    <n v="3660"/>
    <m/>
    <n v="35253"/>
    <n v="11.7"/>
    <n v="10.57"/>
    <m/>
    <m/>
    <m/>
    <m/>
    <m/>
    <m/>
    <m/>
    <m/>
    <m/>
    <m/>
    <m/>
    <m/>
    <n v="38686"/>
    <m/>
    <n v="3433"/>
  </r>
  <r>
    <x v="0"/>
    <x v="2"/>
    <m/>
    <s v="Saleziáni don Bosca - Slovenská provincia"/>
    <n v="500"/>
    <m/>
    <n v="5333.27178"/>
    <n v="11.7"/>
    <n v="10.57"/>
    <m/>
    <m/>
    <m/>
    <m/>
    <m/>
    <m/>
    <m/>
    <m/>
    <m/>
    <m/>
    <m/>
    <m/>
    <n v="5285"/>
    <m/>
    <n v="-48.271780000000035"/>
  </r>
  <r>
    <x v="0"/>
    <x v="2"/>
    <m/>
    <s v="Združenie škôl C. S. Lewisa, ú.z."/>
    <n v="1522"/>
    <m/>
    <n v="14656.331240000001"/>
    <n v="11.7"/>
    <n v="10.57"/>
    <m/>
    <m/>
    <m/>
    <m/>
    <m/>
    <m/>
    <m/>
    <m/>
    <m/>
    <m/>
    <m/>
    <m/>
    <n v="16088"/>
    <m/>
    <n v="1431.6687599999987"/>
  </r>
  <r>
    <x v="1"/>
    <x v="2"/>
    <m/>
    <s v="Kongregácia Milosrdných sestier svätého Kríža"/>
    <n v="298"/>
    <m/>
    <n v="3060"/>
    <n v="11.7"/>
    <n v="10.57"/>
    <m/>
    <m/>
    <m/>
    <m/>
    <m/>
    <m/>
    <m/>
    <m/>
    <m/>
    <m/>
    <m/>
    <m/>
    <n v="3150"/>
    <n v="25115"/>
    <n v="90"/>
  </r>
  <r>
    <x v="1"/>
    <x v="2"/>
    <m/>
    <s v="Reformovaná kresťanská cirkev na Slovensku, cirkevný zbor Dolný Štál"/>
    <n v="91"/>
    <m/>
    <n v="887.50166000000002"/>
    <n v="11.7"/>
    <n v="10.57"/>
    <m/>
    <m/>
    <m/>
    <m/>
    <m/>
    <m/>
    <m/>
    <m/>
    <m/>
    <m/>
    <m/>
    <m/>
    <n v="962"/>
    <m/>
    <n v="74.498339999999985"/>
  </r>
  <r>
    <x v="1"/>
    <x v="2"/>
    <m/>
    <s v="Rímskokatolícka cirkev, Trnavská arcidiecéza"/>
    <n v="1987"/>
    <m/>
    <n v="19800"/>
    <n v="11.7"/>
    <n v="10.57"/>
    <m/>
    <m/>
    <m/>
    <m/>
    <m/>
    <m/>
    <m/>
    <m/>
    <m/>
    <m/>
    <m/>
    <m/>
    <n v="21003"/>
    <m/>
    <n v="1203"/>
  </r>
  <r>
    <x v="2"/>
    <x v="2"/>
    <m/>
    <s v="Kongregácia Školských sestier de Notre Dame"/>
    <n v="480"/>
    <m/>
    <n v="4651"/>
    <n v="11.7"/>
    <n v="10.57"/>
    <m/>
    <m/>
    <m/>
    <m/>
    <m/>
    <m/>
    <m/>
    <m/>
    <m/>
    <m/>
    <m/>
    <m/>
    <n v="5074"/>
    <n v="5074"/>
    <n v="423"/>
  </r>
  <r>
    <x v="3"/>
    <x v="2"/>
    <m/>
    <s v="Reformovaná kresťanská cirkev na Slovensku"/>
    <n v="252"/>
    <m/>
    <n v="2404.4498400000002"/>
    <n v="11.7"/>
    <n v="10.57"/>
    <m/>
    <m/>
    <m/>
    <m/>
    <m/>
    <m/>
    <m/>
    <m/>
    <m/>
    <m/>
    <m/>
    <m/>
    <n v="2664"/>
    <n v="58326"/>
    <n v="259.55015999999978"/>
  </r>
  <r>
    <x v="3"/>
    <x v="2"/>
    <m/>
    <s v="Reformovaná kresťanská cirkev na Slovensku, Cirkevný zbor Levice"/>
    <n v="0"/>
    <m/>
    <m/>
    <n v="11.7"/>
    <n v="10.57"/>
    <m/>
    <m/>
    <m/>
    <m/>
    <m/>
    <m/>
    <m/>
    <m/>
    <m/>
    <m/>
    <m/>
    <m/>
    <n v="0"/>
    <m/>
    <n v="0"/>
  </r>
  <r>
    <x v="3"/>
    <x v="2"/>
    <m/>
    <s v="Reformovaná kresťanská cirkev na Slovensku, Cirkevný zbor Martovce"/>
    <n v="15"/>
    <m/>
    <n v="145.85988"/>
    <n v="11.7"/>
    <n v="10.57"/>
    <m/>
    <m/>
    <m/>
    <m/>
    <m/>
    <m/>
    <m/>
    <m/>
    <m/>
    <m/>
    <m/>
    <m/>
    <n v="159"/>
    <m/>
    <n v="13.140119999999996"/>
  </r>
  <r>
    <x v="3"/>
    <x v="2"/>
    <m/>
    <s v="Reformovaný kresťanský cirkevný zbor"/>
    <n v="62"/>
    <m/>
    <n v="620.22498000000007"/>
    <n v="11.7"/>
    <n v="10.57"/>
    <m/>
    <m/>
    <m/>
    <m/>
    <m/>
    <m/>
    <m/>
    <m/>
    <m/>
    <m/>
    <m/>
    <m/>
    <n v="655"/>
    <m/>
    <n v="34.775019999999927"/>
  </r>
  <r>
    <x v="3"/>
    <x v="2"/>
    <m/>
    <s v="Rehoľa piaristov na Slovensku"/>
    <n v="1756"/>
    <m/>
    <n v="17178"/>
    <n v="11.7"/>
    <n v="10.57"/>
    <m/>
    <m/>
    <m/>
    <m/>
    <m/>
    <m/>
    <m/>
    <m/>
    <m/>
    <m/>
    <m/>
    <m/>
    <n v="18561"/>
    <m/>
    <n v="1383"/>
  </r>
  <r>
    <x v="3"/>
    <x v="2"/>
    <m/>
    <s v="Rímskokatolícka cirkev Biskupstvo Nitra"/>
    <n v="3246"/>
    <m/>
    <n v="32287"/>
    <n v="11.7"/>
    <n v="10.57"/>
    <m/>
    <m/>
    <m/>
    <m/>
    <m/>
    <m/>
    <m/>
    <m/>
    <m/>
    <m/>
    <m/>
    <m/>
    <n v="34310"/>
    <m/>
    <n v="2023"/>
  </r>
  <r>
    <x v="3"/>
    <x v="2"/>
    <m/>
    <s v="Rímskokatolícka cirkev, Farnosť Nitra - Chrenová"/>
    <n v="187"/>
    <m/>
    <n v="1918.8632"/>
    <n v="11.7"/>
    <n v="10.57"/>
    <m/>
    <m/>
    <m/>
    <m/>
    <m/>
    <m/>
    <m/>
    <m/>
    <m/>
    <m/>
    <m/>
    <m/>
    <n v="1977"/>
    <m/>
    <n v="58.136799999999994"/>
  </r>
  <r>
    <x v="4"/>
    <x v="2"/>
    <m/>
    <s v="Koinonia Ján Krstiteľ - Oáza Sklené"/>
    <n v="231"/>
    <m/>
    <n v="2125.9516200000003"/>
    <n v="11.7"/>
    <n v="10.57"/>
    <m/>
    <m/>
    <m/>
    <m/>
    <m/>
    <m/>
    <m/>
    <m/>
    <m/>
    <m/>
    <m/>
    <m/>
    <n v="2442"/>
    <n v="54024"/>
    <n v="316.04837999999972"/>
  </r>
  <r>
    <x v="4"/>
    <x v="2"/>
    <m/>
    <s v="Kongregácia Milosrdných sestier sv. Vincenta - Satmárok"/>
    <n v="340"/>
    <m/>
    <n v="3497.0197800000001"/>
    <n v="11.7"/>
    <n v="10.57"/>
    <m/>
    <m/>
    <m/>
    <m/>
    <m/>
    <m/>
    <m/>
    <m/>
    <m/>
    <m/>
    <m/>
    <m/>
    <n v="3594"/>
    <m/>
    <n v="96.980219999999917"/>
  </r>
  <r>
    <x v="4"/>
    <x v="2"/>
    <m/>
    <s v="Kongregácia Školských sestier sv. Františka"/>
    <n v="370"/>
    <m/>
    <n v="3899.9750800000002"/>
    <n v="11.7"/>
    <n v="10.57"/>
    <m/>
    <m/>
    <m/>
    <m/>
    <m/>
    <m/>
    <m/>
    <m/>
    <m/>
    <m/>
    <m/>
    <m/>
    <n v="3911"/>
    <m/>
    <n v="11.024919999999838"/>
  </r>
  <r>
    <x v="4"/>
    <x v="2"/>
    <m/>
    <s v="Rímskokatolícka cirkev, Žilinská diecéza"/>
    <n v="3704"/>
    <m/>
    <n v="37354"/>
    <n v="11.7"/>
    <n v="10.57"/>
    <m/>
    <m/>
    <m/>
    <m/>
    <m/>
    <m/>
    <m/>
    <m/>
    <m/>
    <m/>
    <m/>
    <m/>
    <n v="39151"/>
    <m/>
    <n v="1797"/>
  </r>
  <r>
    <x v="4"/>
    <x v="2"/>
    <m/>
    <s v="Rímskokatolícka cirkev, Farnosť Dobrého pastiera"/>
    <n v="417"/>
    <m/>
    <n v="4229.4803000000002"/>
    <n v="11.7"/>
    <n v="10.57"/>
    <m/>
    <m/>
    <m/>
    <m/>
    <m/>
    <m/>
    <m/>
    <m/>
    <m/>
    <m/>
    <m/>
    <m/>
    <n v="4408"/>
    <m/>
    <n v="178.51969999999983"/>
  </r>
  <r>
    <x v="4"/>
    <x v="2"/>
    <m/>
    <s v="Slovenský vikariát Kongregácie sestier sv. Cyrila a Metoda"/>
    <n v="49"/>
    <m/>
    <n v="465.16370000000001"/>
    <n v="11.7"/>
    <n v="10.57"/>
    <m/>
    <m/>
    <m/>
    <m/>
    <m/>
    <m/>
    <m/>
    <m/>
    <m/>
    <m/>
    <m/>
    <m/>
    <n v="518"/>
    <m/>
    <n v="52.836299999999994"/>
  </r>
  <r>
    <x v="5"/>
    <x v="2"/>
    <m/>
    <s v="Rimavský seniorát Evanjelickej cirkvi a.v. na Slovensku"/>
    <n v="87"/>
    <m/>
    <n v="991.55594000000008"/>
    <n v="11.7"/>
    <n v="10.57"/>
    <m/>
    <m/>
    <m/>
    <m/>
    <m/>
    <m/>
    <m/>
    <m/>
    <m/>
    <m/>
    <m/>
    <m/>
    <n v="920"/>
    <n v="44214"/>
    <n v="-71.555940000000078"/>
  </r>
  <r>
    <x v="5"/>
    <x v="2"/>
    <m/>
    <s v="Rímskokatolícka cirkev Biskupstvo Banská Bystrica"/>
    <n v="2616"/>
    <m/>
    <n v="25201"/>
    <n v="11.7"/>
    <n v="10.57"/>
    <m/>
    <m/>
    <m/>
    <m/>
    <m/>
    <m/>
    <m/>
    <m/>
    <m/>
    <m/>
    <m/>
    <m/>
    <n v="27651"/>
    <m/>
    <n v="2450"/>
  </r>
  <r>
    <x v="5"/>
    <x v="2"/>
    <m/>
    <s v="Západný dištrikt Evanjelickej cirkvi a. v. na Slovensku"/>
    <n v="1071"/>
    <m/>
    <n v="11335.775540000001"/>
    <n v="11.7"/>
    <n v="10.57"/>
    <m/>
    <m/>
    <m/>
    <m/>
    <m/>
    <m/>
    <m/>
    <m/>
    <m/>
    <m/>
    <m/>
    <m/>
    <n v="11320"/>
    <m/>
    <n v="-15.775540000000547"/>
  </r>
  <r>
    <x v="5"/>
    <x v="2"/>
    <m/>
    <s v="Zbor cirkvi bratskej v Banskej Bystrici"/>
    <n v="409"/>
    <m/>
    <n v="4106.0433600000006"/>
    <n v="11.7"/>
    <n v="10.57"/>
    <m/>
    <m/>
    <m/>
    <m/>
    <m/>
    <m/>
    <m/>
    <m/>
    <m/>
    <m/>
    <m/>
    <m/>
    <n v="4323"/>
    <m/>
    <n v="216.95663999999942"/>
  </r>
  <r>
    <x v="6"/>
    <x v="2"/>
    <m/>
    <s v="Gréckokatolícke arcibiskupstvo Prešov"/>
    <n v="782"/>
    <m/>
    <n v="8159.0595800000001"/>
    <n v="11.7"/>
    <n v="10.57"/>
    <m/>
    <m/>
    <m/>
    <m/>
    <m/>
    <m/>
    <m/>
    <m/>
    <m/>
    <m/>
    <m/>
    <m/>
    <n v="8266"/>
    <n v="102687"/>
    <n v="106.9404199999999"/>
  </r>
  <r>
    <x v="6"/>
    <x v="2"/>
    <m/>
    <s v="Rád sestier sv. Bazila Veľkého"/>
    <n v="327"/>
    <m/>
    <n v="3167.5145600000001"/>
    <n v="11.7"/>
    <n v="10.57"/>
    <m/>
    <m/>
    <m/>
    <m/>
    <m/>
    <m/>
    <m/>
    <m/>
    <m/>
    <m/>
    <m/>
    <m/>
    <n v="3456"/>
    <m/>
    <n v="288.48543999999993"/>
  </r>
  <r>
    <x v="6"/>
    <x v="2"/>
    <m/>
    <s v="Rímskokatolícka cirkev Biskupstvo Spišské Podhradie"/>
    <n v="5990"/>
    <m/>
    <n v="59529"/>
    <n v="11.7"/>
    <n v="10.57"/>
    <m/>
    <m/>
    <m/>
    <m/>
    <m/>
    <m/>
    <m/>
    <m/>
    <m/>
    <m/>
    <m/>
    <m/>
    <n v="63314"/>
    <m/>
    <n v="3785"/>
  </r>
  <r>
    <x v="6"/>
    <x v="2"/>
    <m/>
    <s v="Východný dištrikt Evanjelickej cirkvi augsburského vyznania na Slovensku"/>
    <n v="2616"/>
    <m/>
    <n v="26868.427180000002"/>
    <n v="11.7"/>
    <n v="10.57"/>
    <m/>
    <m/>
    <m/>
    <m/>
    <m/>
    <m/>
    <m/>
    <m/>
    <m/>
    <m/>
    <m/>
    <m/>
    <n v="27651"/>
    <m/>
    <n v="782.57281999999759"/>
  </r>
  <r>
    <x v="7"/>
    <x v="2"/>
    <m/>
    <s v="Cirkevný zbor Evanjelickej cirkvi a. v. na Slovensku Rožňava"/>
    <n v="29"/>
    <m/>
    <n v="227.47108"/>
    <n v="11.7"/>
    <n v="10.57"/>
    <m/>
    <m/>
    <m/>
    <m/>
    <m/>
    <m/>
    <m/>
    <m/>
    <m/>
    <m/>
    <m/>
    <m/>
    <n v="307"/>
    <n v="101791"/>
    <n v="79.528919999999999"/>
  </r>
  <r>
    <x v="7"/>
    <x v="2"/>
    <m/>
    <s v="Gréckokatolícka eparchia Košice"/>
    <n v="1550"/>
    <m/>
    <n v="14780"/>
    <n v="11.7"/>
    <n v="10.57"/>
    <m/>
    <m/>
    <m/>
    <m/>
    <m/>
    <m/>
    <m/>
    <m/>
    <m/>
    <m/>
    <m/>
    <m/>
    <n v="16384"/>
    <m/>
    <n v="1604"/>
  </r>
  <r>
    <x v="7"/>
    <x v="2"/>
    <m/>
    <s v="Košická arcidiecéza"/>
    <n v="7073"/>
    <m/>
    <n v="69400"/>
    <n v="11.7"/>
    <n v="10.57"/>
    <m/>
    <m/>
    <m/>
    <m/>
    <m/>
    <m/>
    <m/>
    <m/>
    <m/>
    <m/>
    <m/>
    <m/>
    <n v="74762"/>
    <m/>
    <n v="5362"/>
  </r>
  <r>
    <x v="7"/>
    <x v="2"/>
    <m/>
    <s v="Michalovsko-košická pravoslávna eparchia v Michalovciach"/>
    <n v="129"/>
    <m/>
    <n v="1393.4911"/>
    <n v="11.7"/>
    <n v="10.57"/>
    <m/>
    <m/>
    <m/>
    <m/>
    <m/>
    <m/>
    <m/>
    <m/>
    <m/>
    <m/>
    <m/>
    <m/>
    <n v="1364"/>
    <m/>
    <n v="-29.49109999999996"/>
  </r>
  <r>
    <x v="7"/>
    <x v="2"/>
    <m/>
    <s v="Rád premonštrátov - Opátstvo Jasov"/>
    <n v="165"/>
    <m/>
    <n v="1609.7607800000001"/>
    <n v="11.7"/>
    <n v="10.57"/>
    <m/>
    <m/>
    <m/>
    <m/>
    <m/>
    <m/>
    <m/>
    <m/>
    <m/>
    <m/>
    <m/>
    <m/>
    <n v="1744"/>
    <m/>
    <n v="134.23921999999993"/>
  </r>
  <r>
    <x v="7"/>
    <x v="2"/>
    <m/>
    <s v="Reformovaná kresťanská cirkev na Slovensku - Užský seniorát"/>
    <n v="147"/>
    <m/>
    <n v="1496.5252400000002"/>
    <n v="11.7"/>
    <n v="10.57"/>
    <m/>
    <m/>
    <m/>
    <m/>
    <m/>
    <m/>
    <m/>
    <m/>
    <m/>
    <m/>
    <m/>
    <m/>
    <n v="1554"/>
    <m/>
    <n v="57.474759999999833"/>
  </r>
  <r>
    <x v="7"/>
    <x v="2"/>
    <m/>
    <s v="Reformovaná kresťanská cirkev na Slovensku, Cirkevný zbor Rožňava"/>
    <n v="186"/>
    <m/>
    <n v="1826.0304600000002"/>
    <n v="11.7"/>
    <n v="10.57"/>
    <m/>
    <m/>
    <m/>
    <m/>
    <m/>
    <m/>
    <m/>
    <m/>
    <m/>
    <m/>
    <m/>
    <m/>
    <n v="1966"/>
    <m/>
    <n v="139.96953999999982"/>
  </r>
  <r>
    <x v="7"/>
    <x v="2"/>
    <m/>
    <s v="Rímskokatolícka cirkev Biskupstvo Rožňava"/>
    <n v="274"/>
    <m/>
    <n v="2909.41914"/>
    <n v="11.7"/>
    <n v="10.57"/>
    <m/>
    <m/>
    <m/>
    <m/>
    <m/>
    <m/>
    <m/>
    <m/>
    <m/>
    <m/>
    <m/>
    <m/>
    <n v="2896"/>
    <m/>
    <n v="-13.41913999999997"/>
  </r>
  <r>
    <x v="7"/>
    <x v="2"/>
    <m/>
    <s v="Spišská katolícka charita"/>
    <n v="77"/>
    <m/>
    <n v="764.06472000000008"/>
    <n v="11.7"/>
    <n v="10.57"/>
    <m/>
    <m/>
    <m/>
    <m/>
    <m/>
    <m/>
    <m/>
    <m/>
    <m/>
    <m/>
    <m/>
    <m/>
    <n v="814"/>
    <m/>
    <n v="49.935279999999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36" firstHeaderRow="0" firstDataRow="1" firstDataCol="1"/>
  <pivotFields count="2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dataField="1" numFmtId="3" showAll="0"/>
  </pivotFields>
  <rowFields count="2">
    <field x="0"/>
    <field x="1"/>
  </rowFields>
  <rowItems count="3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SR 2023" fld="6" baseField="0" baseItem="0" numFmtId="3"/>
    <dataField name="Súčet z UR s valorizáciou/upravený príspevok  spolu" fld="21" baseField="0" baseItem="0" numFmtId="3"/>
    <dataField name="Súčet z Úprava rozpočtu 2023" fld="23" baseField="0" baseItem="0" numFmtId="3"/>
  </dataFields>
  <formats count="54"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1">
      <pivotArea dataOnly="0" fieldPosition="0">
        <references count="1">
          <reference field="0" count="0"/>
        </references>
      </pivotArea>
    </format>
    <format dxfId="50">
      <pivotArea dataOnly="0" outline="0" fieldPosition="0">
        <references count="1">
          <reference field="4294967294" count="1">
            <x v="2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grandRow="1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37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0"/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1" count="0"/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1" count="0"/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1" count="0"/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1" count="0"/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6"/>
          </reference>
          <reference field="1" count="0"/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5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6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0" count="1">
            <x v="7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435" t="s">
        <v>191</v>
      </c>
      <c r="B1" s="435"/>
      <c r="C1" s="435"/>
      <c r="D1" s="435"/>
      <c r="E1" s="435"/>
    </row>
    <row r="2" spans="1:21" ht="15.95" customHeight="1" thickBot="1" x14ac:dyDescent="0.25">
      <c r="A2" s="60"/>
      <c r="B2" s="60"/>
      <c r="C2" s="60"/>
      <c r="D2" s="60"/>
      <c r="E2" s="60"/>
    </row>
    <row r="3" spans="1:21" ht="39" thickBot="1" x14ac:dyDescent="0.25">
      <c r="A3" s="34" t="s">
        <v>132</v>
      </c>
      <c r="B3" s="31" t="s">
        <v>182</v>
      </c>
      <c r="C3" s="114" t="s">
        <v>143</v>
      </c>
      <c r="D3" s="107" t="s">
        <v>146</v>
      </c>
      <c r="E3" s="24" t="s">
        <v>181</v>
      </c>
      <c r="F3" s="24" t="s">
        <v>192</v>
      </c>
    </row>
    <row r="4" spans="1:21" s="32" customFormat="1" x14ac:dyDescent="0.2">
      <c r="A4" s="36" t="e">
        <f>#REF!</f>
        <v>#REF!</v>
      </c>
      <c r="B4" s="118" t="e">
        <f>#REF!</f>
        <v>#REF!</v>
      </c>
      <c r="C4" s="143">
        <v>530</v>
      </c>
      <c r="D4" s="119" t="e">
        <f>#REF!</f>
        <v>#REF!</v>
      </c>
      <c r="E4" s="47" t="e">
        <f>#REF!</f>
        <v>#REF!</v>
      </c>
      <c r="F4" s="131" t="e">
        <f>IF(A4&lt;&gt;A5,SUMIF($A$4:A4,A4,$E$4:E4),"")</f>
        <v>#REF!</v>
      </c>
      <c r="G4" s="134"/>
      <c r="H4" s="57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1" s="32" customFormat="1" x14ac:dyDescent="0.2">
      <c r="A5" s="37" t="e">
        <f>#REF!</f>
        <v>#REF!</v>
      </c>
      <c r="B5" s="51" t="e">
        <f>#REF!</f>
        <v>#REF!</v>
      </c>
      <c r="C5" s="144">
        <v>993</v>
      </c>
      <c r="D5" s="109" t="e">
        <f>#REF!</f>
        <v>#REF!</v>
      </c>
      <c r="E5" s="48" t="e">
        <f>#REF!</f>
        <v>#REF!</v>
      </c>
      <c r="F5" s="131" t="e">
        <f>IF(A5&lt;&gt;A6,SUMIF($A$4:A5,A5,$E$4:E5),"")</f>
        <v>#REF!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1" s="32" customFormat="1" x14ac:dyDescent="0.2">
      <c r="A6" s="38" t="e">
        <f>#REF!</f>
        <v>#REF!</v>
      </c>
      <c r="B6" s="51" t="e">
        <f>#REF!</f>
        <v>#REF!</v>
      </c>
      <c r="C6" s="144">
        <v>438</v>
      </c>
      <c r="D6" s="109" t="e">
        <f>#REF!</f>
        <v>#REF!</v>
      </c>
      <c r="E6" s="48" t="e">
        <f>#REF!</f>
        <v>#REF!</v>
      </c>
      <c r="F6" s="131" t="e">
        <f>IF(A6&lt;&gt;A7,SUMIF($A$4:A6,A6,$E$4:E6),"")</f>
        <v>#REF!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1" s="32" customFormat="1" x14ac:dyDescent="0.2">
      <c r="A7" s="37" t="e">
        <f>#REF!</f>
        <v>#REF!</v>
      </c>
      <c r="B7" s="51" t="e">
        <f>#REF!</f>
        <v>#REF!</v>
      </c>
      <c r="C7" s="144">
        <v>1587</v>
      </c>
      <c r="D7" s="109" t="e">
        <f>#REF!</f>
        <v>#REF!</v>
      </c>
      <c r="E7" s="48" t="e">
        <f>#REF!</f>
        <v>#REF!</v>
      </c>
      <c r="F7" s="131" t="e">
        <f>IF(A7&lt;&gt;A8,SUMIF($A$4:A7,A7,$E$4:E7),"")</f>
        <v>#REF!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</row>
    <row r="8" spans="1:21" s="32" customFormat="1" x14ac:dyDescent="0.2">
      <c r="A8" s="38" t="e">
        <f>#REF!</f>
        <v>#REF!</v>
      </c>
      <c r="B8" s="51" t="e">
        <f>#REF!</f>
        <v>#REF!</v>
      </c>
      <c r="C8" s="145">
        <v>3612</v>
      </c>
      <c r="D8" s="109" t="e">
        <f>#REF!</f>
        <v>#REF!</v>
      </c>
      <c r="E8" s="48" t="e">
        <f>#REF!</f>
        <v>#REF!</v>
      </c>
      <c r="F8" s="131" t="e">
        <f>IF(A8&lt;&gt;A9,SUMIF($A$4:A8,A8,$E$4:E8),"")</f>
        <v>#REF!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</row>
    <row r="9" spans="1:21" s="32" customFormat="1" x14ac:dyDescent="0.2">
      <c r="A9" s="37" t="e">
        <f>#REF!</f>
        <v>#REF!</v>
      </c>
      <c r="B9" s="51" t="e">
        <f>#REF!</f>
        <v>#REF!</v>
      </c>
      <c r="C9" s="145">
        <v>517</v>
      </c>
      <c r="D9" s="109" t="e">
        <f>#REF!</f>
        <v>#REF!</v>
      </c>
      <c r="E9" s="48" t="e">
        <f>#REF!</f>
        <v>#REF!</v>
      </c>
      <c r="F9" s="131" t="e">
        <f>IF(A9&lt;&gt;A10,SUMIF($A$4:A9,A9,$E$4:E9),"")</f>
        <v>#REF!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s="32" customFormat="1" ht="13.5" thickBot="1" x14ac:dyDescent="0.25">
      <c r="A10" s="101" t="e">
        <f>#REF!</f>
        <v>#REF!</v>
      </c>
      <c r="B10" s="105" t="e">
        <f>#REF!</f>
        <v>#REF!</v>
      </c>
      <c r="C10" s="146">
        <v>1421</v>
      </c>
      <c r="D10" s="110" t="e">
        <f>#REF!</f>
        <v>#REF!</v>
      </c>
      <c r="E10" s="49" t="e">
        <f>#REF!</f>
        <v>#REF!</v>
      </c>
      <c r="F10" s="132" t="e">
        <f>IF(A10&lt;&gt;A11,SUMIF($A$4:A10,A10,$E$4:E10),"")</f>
        <v>#REF!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s="32" customFormat="1" x14ac:dyDescent="0.2">
      <c r="A11" s="100" t="e">
        <f>#REF!</f>
        <v>#REF!</v>
      </c>
      <c r="B11" s="52" t="e">
        <f>#REF!</f>
        <v>#REF!</v>
      </c>
      <c r="C11" s="147">
        <v>300</v>
      </c>
      <c r="D11" s="108" t="e">
        <f>#REF!</f>
        <v>#REF!</v>
      </c>
      <c r="E11" s="116" t="e">
        <f>#REF!</f>
        <v>#REF!</v>
      </c>
      <c r="F11" s="131" t="e">
        <f>IF(A11&lt;&gt;A12,SUMIF($A$4:A11,A11,$E$4:E11),"")</f>
        <v>#REF!</v>
      </c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s="32" customFormat="1" x14ac:dyDescent="0.2">
      <c r="A12" s="39" t="e">
        <f>#REF!</f>
        <v>#REF!</v>
      </c>
      <c r="B12" s="51" t="e">
        <f>#REF!</f>
        <v>#REF!</v>
      </c>
      <c r="C12" s="147">
        <v>86</v>
      </c>
      <c r="D12" s="109" t="e">
        <f>#REF!</f>
        <v>#REF!</v>
      </c>
      <c r="E12" s="48" t="e">
        <f>#REF!</f>
        <v>#REF!</v>
      </c>
      <c r="F12" s="131" t="e">
        <f>IF(A12&lt;&gt;A13,SUMIF($A$4:A12,A12,$E$4:E12),"")</f>
        <v>#REF!</v>
      </c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s="32" customFormat="1" ht="13.5" thickBot="1" x14ac:dyDescent="0.25">
      <c r="A13" s="102" t="e">
        <f>#REF!</f>
        <v>#REF!</v>
      </c>
      <c r="B13" s="105" t="e">
        <f>#REF!</f>
        <v>#REF!</v>
      </c>
      <c r="C13" s="146">
        <v>1963</v>
      </c>
      <c r="D13" s="110" t="e">
        <f>#REF!</f>
        <v>#REF!</v>
      </c>
      <c r="E13" s="49" t="e">
        <f>#REF!</f>
        <v>#REF!</v>
      </c>
      <c r="F13" s="132" t="e">
        <f>IF(A13&lt;&gt;A14,SUMIF($A$4:A13,A13,$E$4:E13),"")</f>
        <v>#REF!</v>
      </c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 s="32" customFormat="1" ht="13.5" thickBot="1" x14ac:dyDescent="0.25">
      <c r="A14" s="103" t="e">
        <f>#REF!</f>
        <v>#REF!</v>
      </c>
      <c r="B14" s="106" t="e">
        <f>#REF!</f>
        <v>#REF!</v>
      </c>
      <c r="C14" s="148">
        <v>460</v>
      </c>
      <c r="D14" s="111" t="e">
        <f>#REF!</f>
        <v>#REF!</v>
      </c>
      <c r="E14" s="117" t="e">
        <f>#REF!</f>
        <v>#REF!</v>
      </c>
      <c r="F14" s="133" t="e">
        <f>IF(A14&lt;&gt;A15,SUMIF($A$4:A14,A14,$E$4:E14),"")</f>
        <v>#REF!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 s="32" customFormat="1" x14ac:dyDescent="0.2">
      <c r="A15" s="100" t="e">
        <f>#REF!</f>
        <v>#REF!</v>
      </c>
      <c r="B15" s="52" t="e">
        <f>#REF!</f>
        <v>#REF!</v>
      </c>
      <c r="C15" s="147">
        <v>233</v>
      </c>
      <c r="D15" s="108" t="e">
        <f>#REF!</f>
        <v>#REF!</v>
      </c>
      <c r="E15" s="116" t="e">
        <f>#REF!</f>
        <v>#REF!</v>
      </c>
      <c r="F15" s="131" t="e">
        <f>IF(A15&lt;&gt;A16,SUMIF($A$4:A15,A15,$E$4:E15),"")</f>
        <v>#REF!</v>
      </c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</row>
    <row r="16" spans="1:21" s="32" customFormat="1" x14ac:dyDescent="0.2">
      <c r="A16" s="39" t="e">
        <f>#REF!</f>
        <v>#REF!</v>
      </c>
      <c r="B16" s="51" t="e">
        <f>#REF!</f>
        <v>#REF!</v>
      </c>
      <c r="C16" s="145">
        <v>0</v>
      </c>
      <c r="D16" s="109" t="e">
        <f>#REF!</f>
        <v>#REF!</v>
      </c>
      <c r="E16" s="48" t="e">
        <f>#REF!</f>
        <v>#REF!</v>
      </c>
      <c r="F16" s="131" t="e">
        <f>IF(A16&lt;&gt;A17,SUMIF($A$4:A16,A16,$E$4:E16),"")</f>
        <v>#REF!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</row>
    <row r="17" spans="1:21" s="32" customFormat="1" x14ac:dyDescent="0.2">
      <c r="A17" s="39" t="e">
        <f>#REF!</f>
        <v>#REF!</v>
      </c>
      <c r="B17" s="51" t="e">
        <f>#REF!</f>
        <v>#REF!</v>
      </c>
      <c r="C17" s="149">
        <v>14</v>
      </c>
      <c r="D17" s="112" t="e">
        <f>#REF!</f>
        <v>#REF!</v>
      </c>
      <c r="E17" s="48" t="e">
        <f>#REF!</f>
        <v>#REF!</v>
      </c>
      <c r="F17" s="131" t="e">
        <f>IF(A17&lt;&gt;A18,SUMIF($A$4:A17,A17,$E$4:E17),"")</f>
        <v>#REF!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</row>
    <row r="18" spans="1:21" s="32" customFormat="1" x14ac:dyDescent="0.2">
      <c r="A18" s="39" t="e">
        <f>#REF!</f>
        <v>#REF!</v>
      </c>
      <c r="B18" s="51" t="e">
        <f>#REF!</f>
        <v>#REF!</v>
      </c>
      <c r="C18" s="145">
        <v>60</v>
      </c>
      <c r="D18" s="109" t="e">
        <f>#REF!</f>
        <v>#REF!</v>
      </c>
      <c r="E18" s="48" t="e">
        <f>#REF!</f>
        <v>#REF!</v>
      </c>
      <c r="F18" s="131" t="e">
        <f>IF(A18&lt;&gt;A19,SUMIF($A$4:A18,A18,$E$4:E18),"")</f>
        <v>#REF!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pans="1:21" x14ac:dyDescent="0.2">
      <c r="A19" s="39" t="e">
        <f>#REF!</f>
        <v>#REF!</v>
      </c>
      <c r="B19" s="51" t="e">
        <f>#REF!</f>
        <v>#REF!</v>
      </c>
      <c r="C19" s="150">
        <v>1666</v>
      </c>
      <c r="D19" s="109" t="e">
        <f>#REF!</f>
        <v>#REF!</v>
      </c>
      <c r="E19" s="48" t="e">
        <f>#REF!</f>
        <v>#REF!</v>
      </c>
      <c r="F19" s="131" t="e">
        <f>IF(A19&lt;&gt;A20,SUMIF($A$4:A19,A19,$E$4:E19),"")</f>
        <v>#REF!</v>
      </c>
      <c r="G19" s="134"/>
    </row>
    <row r="20" spans="1:21" x14ac:dyDescent="0.2">
      <c r="A20" s="39" t="e">
        <f>#REF!</f>
        <v>#REF!</v>
      </c>
      <c r="B20" s="51" t="e">
        <f>#REF!</f>
        <v>#REF!</v>
      </c>
      <c r="C20" s="151">
        <v>3237</v>
      </c>
      <c r="D20" s="109" t="e">
        <f>#REF!</f>
        <v>#REF!</v>
      </c>
      <c r="E20" s="48" t="e">
        <f>#REF!</f>
        <v>#REF!</v>
      </c>
      <c r="F20" s="131" t="e">
        <f>IF(A20&lt;&gt;A21,SUMIF($A$4:A20,A20,$E$4:E20),"")</f>
        <v>#REF!</v>
      </c>
      <c r="G20" s="134"/>
    </row>
    <row r="21" spans="1:21" ht="13.5" thickBot="1" x14ac:dyDescent="0.25">
      <c r="A21" s="102" t="e">
        <f>#REF!</f>
        <v>#REF!</v>
      </c>
      <c r="B21" s="105" t="e">
        <f>#REF!</f>
        <v>#REF!</v>
      </c>
      <c r="C21" s="152">
        <v>186</v>
      </c>
      <c r="D21" s="110" t="e">
        <f>#REF!</f>
        <v>#REF!</v>
      </c>
      <c r="E21" s="49" t="e">
        <f>#REF!</f>
        <v>#REF!</v>
      </c>
      <c r="F21" s="132" t="e">
        <f>IF(A21&lt;&gt;A22,SUMIF($A$4:A21,A21,$E$4:E21),"")</f>
        <v>#REF!</v>
      </c>
      <c r="G21" s="134"/>
    </row>
    <row r="22" spans="1:21" x14ac:dyDescent="0.2">
      <c r="A22" s="104" t="e">
        <f>#REF!</f>
        <v>#REF!</v>
      </c>
      <c r="B22" s="52" t="e">
        <f>#REF!</f>
        <v>#REF!</v>
      </c>
      <c r="C22" s="153">
        <v>206</v>
      </c>
      <c r="D22" s="108" t="e">
        <f>#REF!</f>
        <v>#REF!</v>
      </c>
      <c r="E22" s="116" t="e">
        <f>#REF!</f>
        <v>#REF!</v>
      </c>
      <c r="F22" s="131" t="e">
        <f>IF(A22&lt;&gt;A23,SUMIF($A$4:A22,A22,$E$4:E22),"")</f>
        <v>#REF!</v>
      </c>
      <c r="G22" s="134"/>
    </row>
    <row r="23" spans="1:21" x14ac:dyDescent="0.2">
      <c r="A23" s="40" t="e">
        <f>#REF!</f>
        <v>#REF!</v>
      </c>
      <c r="B23" s="51" t="e">
        <f>#REF!</f>
        <v>#REF!</v>
      </c>
      <c r="C23" s="151">
        <v>339</v>
      </c>
      <c r="D23" s="109" t="e">
        <f>#REF!</f>
        <v>#REF!</v>
      </c>
      <c r="E23" s="48" t="e">
        <f>#REF!</f>
        <v>#REF!</v>
      </c>
      <c r="F23" s="131" t="e">
        <f>IF(A23&lt;&gt;A24,SUMIF($A$4:A23,A23,$E$4:E23),"")</f>
        <v>#REF!</v>
      </c>
      <c r="G23" s="134"/>
    </row>
    <row r="24" spans="1:21" x14ac:dyDescent="0.2">
      <c r="A24" s="40" t="e">
        <f>#REF!</f>
        <v>#REF!</v>
      </c>
      <c r="B24" s="51" t="e">
        <f>#REF!</f>
        <v>#REF!</v>
      </c>
      <c r="C24" s="151">
        <v>378</v>
      </c>
      <c r="D24" s="109" t="e">
        <f>#REF!</f>
        <v>#REF!</v>
      </c>
      <c r="E24" s="48" t="e">
        <f>#REF!</f>
        <v>#REF!</v>
      </c>
      <c r="F24" s="131" t="e">
        <f>IF(A24&lt;&gt;A25,SUMIF($A$4:A24,A24,$E$4:E24),"")</f>
        <v>#REF!</v>
      </c>
      <c r="G24" s="134"/>
    </row>
    <row r="25" spans="1:21" x14ac:dyDescent="0.2">
      <c r="A25" s="40" t="e">
        <f>#REF!</f>
        <v>#REF!</v>
      </c>
      <c r="B25" s="51" t="e">
        <f>#REF!</f>
        <v>#REF!</v>
      </c>
      <c r="C25" s="151">
        <v>3723</v>
      </c>
      <c r="D25" s="109" t="e">
        <f>#REF!</f>
        <v>#REF!</v>
      </c>
      <c r="E25" s="48">
        <v>43150</v>
      </c>
      <c r="F25" s="120" t="e">
        <f>IF(A25&lt;&gt;A26,SUMIF($A$4:A25,A25,$E$4:E25),"")</f>
        <v>#REF!</v>
      </c>
      <c r="G25" s="134"/>
    </row>
    <row r="26" spans="1:21" x14ac:dyDescent="0.2">
      <c r="A26" s="40" t="e">
        <f>#REF!</f>
        <v>#REF!</v>
      </c>
      <c r="B26" s="51" t="e">
        <f>#REF!</f>
        <v>#REF!</v>
      </c>
      <c r="C26" s="151">
        <v>410</v>
      </c>
      <c r="D26" s="109" t="e">
        <f>#REF!</f>
        <v>#REF!</v>
      </c>
      <c r="E26" s="48">
        <v>4762</v>
      </c>
      <c r="F26" s="120" t="e">
        <f>IF(A26&lt;&gt;A27,SUMIF($A$4:A26,A26,$E$4:E26),"")</f>
        <v>#REF!</v>
      </c>
      <c r="G26" s="134"/>
    </row>
    <row r="27" spans="1:21" ht="13.5" thickBot="1" x14ac:dyDescent="0.25">
      <c r="A27" s="41" t="e">
        <f>#REF!</f>
        <v>#REF!</v>
      </c>
      <c r="B27" s="105" t="e">
        <f>#REF!</f>
        <v>#REF!</v>
      </c>
      <c r="C27" s="152">
        <v>45</v>
      </c>
      <c r="D27" s="110" t="e">
        <f>#REF!</f>
        <v>#REF!</v>
      </c>
      <c r="E27" s="49" t="e">
        <f>#REF!</f>
        <v>#REF!</v>
      </c>
      <c r="F27" s="121" t="e">
        <f>IF(A27&lt;&gt;A28,SUMIF($A$4:A27,A27,$E$4:E27),"")</f>
        <v>#REF!</v>
      </c>
      <c r="G27" s="134"/>
    </row>
    <row r="28" spans="1:21" x14ac:dyDescent="0.2">
      <c r="A28" s="104" t="e">
        <f>#REF!</f>
        <v>#REF!</v>
      </c>
      <c r="B28" s="52" t="e">
        <f>#REF!</f>
        <v>#REF!</v>
      </c>
      <c r="C28" s="153">
        <v>96</v>
      </c>
      <c r="D28" s="108" t="e">
        <f>#REF!</f>
        <v>#REF!</v>
      </c>
      <c r="E28" s="116" t="e">
        <f>#REF!</f>
        <v>#REF!</v>
      </c>
      <c r="F28" s="120" t="e">
        <f>IF(A28&lt;&gt;A29,SUMIF($A$4:A28,A28,$E$4:E28),"")</f>
        <v>#REF!</v>
      </c>
      <c r="G28" s="134"/>
    </row>
    <row r="29" spans="1:21" x14ac:dyDescent="0.2">
      <c r="A29" s="40" t="e">
        <f>#REF!</f>
        <v>#REF!</v>
      </c>
      <c r="B29" s="51" t="e">
        <f>#REF!</f>
        <v>#REF!</v>
      </c>
      <c r="C29" s="151">
        <v>2525</v>
      </c>
      <c r="D29" s="109" t="e">
        <f>#REF!</f>
        <v>#REF!</v>
      </c>
      <c r="E29" s="48" t="e">
        <f>#REF!</f>
        <v>#REF!</v>
      </c>
      <c r="F29" s="120" t="e">
        <f>IF(A29&lt;&gt;A30,SUMIF($A$4:A29,A29,$E$4:E29),"")</f>
        <v>#REF!</v>
      </c>
      <c r="G29" s="134"/>
    </row>
    <row r="30" spans="1:21" x14ac:dyDescent="0.2">
      <c r="A30" s="40" t="e">
        <f>#REF!</f>
        <v>#REF!</v>
      </c>
      <c r="B30" s="51" t="e">
        <f>#REF!</f>
        <v>#REF!</v>
      </c>
      <c r="C30" s="151">
        <v>1099</v>
      </c>
      <c r="D30" s="109" t="e">
        <f>#REF!</f>
        <v>#REF!</v>
      </c>
      <c r="E30" s="48" t="e">
        <f>#REF!</f>
        <v>#REF!</v>
      </c>
      <c r="F30" s="99" t="e">
        <f>IF(A30&lt;&gt;A31,SUMIF($A$4:A30,A30,$E$4:E30),"")</f>
        <v>#REF!</v>
      </c>
      <c r="G30" s="134"/>
      <c r="H30" s="57"/>
    </row>
    <row r="31" spans="1:21" ht="13.5" thickBot="1" x14ac:dyDescent="0.25">
      <c r="A31" s="41" t="e">
        <f>#REF!</f>
        <v>#REF!</v>
      </c>
      <c r="B31" s="105" t="e">
        <f>#REF!</f>
        <v>#REF!</v>
      </c>
      <c r="C31" s="152">
        <v>398</v>
      </c>
      <c r="D31" s="110" t="e">
        <f>#REF!</f>
        <v>#REF!</v>
      </c>
      <c r="E31" s="49" t="e">
        <f>#REF!</f>
        <v>#REF!</v>
      </c>
      <c r="F31" s="122" t="e">
        <f>IF(A31&lt;&gt;A32,SUMIF($A$4:A31,A31,$E$4:E31),"")</f>
        <v>#REF!</v>
      </c>
      <c r="G31" s="134"/>
    </row>
    <row r="32" spans="1:21" x14ac:dyDescent="0.2">
      <c r="A32" s="104" t="e">
        <f>#REF!</f>
        <v>#REF!</v>
      </c>
      <c r="B32" s="52" t="e">
        <f>#REF!</f>
        <v>#REF!</v>
      </c>
      <c r="C32" s="153">
        <v>791</v>
      </c>
      <c r="D32" s="108" t="e">
        <f>#REF!</f>
        <v>#REF!</v>
      </c>
      <c r="E32" s="116" t="e">
        <f>#REF!</f>
        <v>#REF!</v>
      </c>
      <c r="F32" s="99" t="e">
        <f>IF(A32&lt;&gt;A33,SUMIF($A$4:A32,A32,$E$4:E32),"")</f>
        <v>#REF!</v>
      </c>
      <c r="G32" s="134"/>
    </row>
    <row r="33" spans="1:7" x14ac:dyDescent="0.2">
      <c r="A33" s="40" t="e">
        <f>#REF!</f>
        <v>#REF!</v>
      </c>
      <c r="B33" s="51" t="e">
        <f>#REF!</f>
        <v>#REF!</v>
      </c>
      <c r="C33" s="151">
        <v>307</v>
      </c>
      <c r="D33" s="109" t="e">
        <f>#REF!</f>
        <v>#REF!</v>
      </c>
      <c r="E33" s="48" t="e">
        <f>#REF!</f>
        <v>#REF!</v>
      </c>
      <c r="F33" s="99" t="e">
        <f>IF(A33&lt;&gt;A34,SUMIF($A$4:A33,A33,$E$4:E33),"")</f>
        <v>#REF!</v>
      </c>
      <c r="G33" s="134"/>
    </row>
    <row r="34" spans="1:7" x14ac:dyDescent="0.2">
      <c r="A34" s="40" t="e">
        <f>#REF!</f>
        <v>#REF!</v>
      </c>
      <c r="B34" s="51" t="e">
        <f>#REF!</f>
        <v>#REF!</v>
      </c>
      <c r="C34" s="151">
        <v>5963</v>
      </c>
      <c r="D34" s="109" t="e">
        <f>#REF!</f>
        <v>#REF!</v>
      </c>
      <c r="E34" s="48" t="e">
        <f>#REF!</f>
        <v>#REF!</v>
      </c>
      <c r="F34" s="99" t="e">
        <f>IF(A34&lt;&gt;A35,SUMIF($A$4:A34,A34,$E$4:E34),"")</f>
        <v>#REF!</v>
      </c>
      <c r="G34" s="134"/>
    </row>
    <row r="35" spans="1:7" ht="13.5" thickBot="1" x14ac:dyDescent="0.25">
      <c r="A35" s="41" t="e">
        <f>#REF!</f>
        <v>#REF!</v>
      </c>
      <c r="B35" s="105" t="e">
        <f>#REF!</f>
        <v>#REF!</v>
      </c>
      <c r="C35" s="152">
        <v>2605</v>
      </c>
      <c r="D35" s="110" t="e">
        <f>#REF!</f>
        <v>#REF!</v>
      </c>
      <c r="E35" s="49" t="e">
        <f>#REF!</f>
        <v>#REF!</v>
      </c>
      <c r="F35" s="122" t="e">
        <f>IF(A35&lt;&gt;A36,SUMIF($A$4:A35,A35,$E$4:E35),"")</f>
        <v>#REF!</v>
      </c>
      <c r="G35" s="134"/>
    </row>
    <row r="36" spans="1:7" x14ac:dyDescent="0.2">
      <c r="A36" s="104" t="e">
        <f>#REF!</f>
        <v>#REF!</v>
      </c>
      <c r="B36" s="52" t="e">
        <f>#REF!</f>
        <v>#REF!</v>
      </c>
      <c r="C36" s="153">
        <v>22</v>
      </c>
      <c r="D36" s="108" t="e">
        <f>#REF!</f>
        <v>#REF!</v>
      </c>
      <c r="E36" s="116" t="e">
        <f>#REF!</f>
        <v>#REF!</v>
      </c>
      <c r="F36" s="99" t="e">
        <f>IF(A36&lt;&gt;A37,SUMIF($A$4:A36,A36,$E$4:E36),"")</f>
        <v>#REF!</v>
      </c>
      <c r="G36" s="134"/>
    </row>
    <row r="37" spans="1:7" x14ac:dyDescent="0.2">
      <c r="A37" s="40" t="e">
        <f>#REF!</f>
        <v>#REF!</v>
      </c>
      <c r="B37" s="51" t="e">
        <f>#REF!</f>
        <v>#REF!</v>
      </c>
      <c r="C37" s="151">
        <v>1433</v>
      </c>
      <c r="D37" s="109" t="e">
        <f>#REF!</f>
        <v>#REF!</v>
      </c>
      <c r="E37" s="48" t="e">
        <f>#REF!</f>
        <v>#REF!</v>
      </c>
      <c r="F37" s="99" t="e">
        <f>IF(A37&lt;&gt;A38,SUMIF($A$4:A37,A37,$E$4:E37),"")</f>
        <v>#REF!</v>
      </c>
    </row>
    <row r="38" spans="1:7" x14ac:dyDescent="0.2">
      <c r="A38" s="40" t="e">
        <f>#REF!</f>
        <v>#REF!</v>
      </c>
      <c r="B38" s="51" t="e">
        <f>#REF!</f>
        <v>#REF!</v>
      </c>
      <c r="C38" s="151">
        <v>6914</v>
      </c>
      <c r="D38" s="109" t="e">
        <f>#REF!</f>
        <v>#REF!</v>
      </c>
      <c r="E38" s="48" t="e">
        <f>#REF!</f>
        <v>#REF!</v>
      </c>
      <c r="F38" s="99" t="e">
        <f>IF(A38&lt;&gt;A39,SUMIF($A$4:A38,A38,$E$4:E38),"")</f>
        <v>#REF!</v>
      </c>
    </row>
    <row r="39" spans="1:7" x14ac:dyDescent="0.2">
      <c r="A39" s="40" t="e">
        <f>#REF!</f>
        <v>#REF!</v>
      </c>
      <c r="B39" s="51" t="e">
        <f>#REF!</f>
        <v>#REF!</v>
      </c>
      <c r="C39" s="151">
        <v>135</v>
      </c>
      <c r="D39" s="109" t="e">
        <f>#REF!</f>
        <v>#REF!</v>
      </c>
      <c r="E39" s="48" t="e">
        <f>#REF!</f>
        <v>#REF!</v>
      </c>
      <c r="F39" s="99" t="e">
        <f>IF(A39&lt;&gt;A40,SUMIF($A$4:A39,A39,$E$4:E39),"")</f>
        <v>#REF!</v>
      </c>
    </row>
    <row r="40" spans="1:7" x14ac:dyDescent="0.2">
      <c r="A40" s="40" t="e">
        <f>#REF!</f>
        <v>#REF!</v>
      </c>
      <c r="B40" s="51" t="e">
        <f>#REF!</f>
        <v>#REF!</v>
      </c>
      <c r="C40" s="151">
        <v>156</v>
      </c>
      <c r="D40" s="109" t="e">
        <f>#REF!</f>
        <v>#REF!</v>
      </c>
      <c r="E40" s="48" t="e">
        <f>#REF!</f>
        <v>#REF!</v>
      </c>
      <c r="F40" s="99" t="e">
        <f>IF(A40&lt;&gt;A41,SUMIF($A$4:A40,A40,$E$4:E40),"")</f>
        <v>#REF!</v>
      </c>
    </row>
    <row r="41" spans="1:7" x14ac:dyDescent="0.2">
      <c r="A41" s="40" t="e">
        <f>#REF!</f>
        <v>#REF!</v>
      </c>
      <c r="B41" s="51" t="e">
        <f>#REF!</f>
        <v>#REF!</v>
      </c>
      <c r="C41" s="151">
        <v>145</v>
      </c>
      <c r="D41" s="109" t="e">
        <f>#REF!</f>
        <v>#REF!</v>
      </c>
      <c r="E41" s="48" t="e">
        <f>#REF!</f>
        <v>#REF!</v>
      </c>
      <c r="F41" s="99" t="e">
        <f>IF(A41&lt;&gt;A42,SUMIF($A$4:A41,A41,$E$4:E41),"")</f>
        <v>#REF!</v>
      </c>
    </row>
    <row r="42" spans="1:7" x14ac:dyDescent="0.2">
      <c r="A42" s="40" t="e">
        <f>#REF!</f>
        <v>#REF!</v>
      </c>
      <c r="B42" s="51" t="e">
        <f>#REF!</f>
        <v>#REF!</v>
      </c>
      <c r="C42" s="151">
        <v>177</v>
      </c>
      <c r="D42" s="109" t="e">
        <f>#REF!</f>
        <v>#REF!</v>
      </c>
      <c r="E42" s="48" t="e">
        <f>#REF!</f>
        <v>#REF!</v>
      </c>
      <c r="F42" s="99" t="e">
        <f>IF(A42&lt;&gt;A43,SUMIF($A$4:A42,A42,$E$4:E42),"")</f>
        <v>#REF!</v>
      </c>
    </row>
    <row r="43" spans="1:7" x14ac:dyDescent="0.2">
      <c r="A43" s="40" t="e">
        <f>#REF!</f>
        <v>#REF!</v>
      </c>
      <c r="B43" s="51" t="e">
        <f>#REF!</f>
        <v>#REF!</v>
      </c>
      <c r="C43" s="151">
        <v>282</v>
      </c>
      <c r="D43" s="109" t="e">
        <f>#REF!</f>
        <v>#REF!</v>
      </c>
      <c r="E43" s="48" t="e">
        <f>#REF!</f>
        <v>#REF!</v>
      </c>
      <c r="F43" s="99" t="e">
        <f>IF(A43&lt;&gt;A44,SUMIF($A$4:A43,A43,$E$4:E43),"")</f>
        <v>#REF!</v>
      </c>
    </row>
    <row r="44" spans="1:7" ht="13.5" thickBot="1" x14ac:dyDescent="0.25">
      <c r="A44" s="41" t="e">
        <f>#REF!</f>
        <v>#REF!</v>
      </c>
      <c r="B44" s="105" t="e">
        <f>#REF!</f>
        <v>#REF!</v>
      </c>
      <c r="C44" s="154">
        <v>74</v>
      </c>
      <c r="D44" s="110" t="e">
        <f>#REF!</f>
        <v>#REF!</v>
      </c>
      <c r="E44" s="49" t="e">
        <f>#REF!</f>
        <v>#REF!</v>
      </c>
      <c r="F44" s="66" t="e">
        <f>IF(A44&lt;&gt;A45,SUMIF($A$4:A44,A44,$E$4:E44),"")</f>
        <v>#REF!</v>
      </c>
    </row>
    <row r="45" spans="1:7" ht="23.25" customHeight="1" thickBot="1" x14ac:dyDescent="0.25">
      <c r="A45" s="53"/>
      <c r="B45" s="136" t="s">
        <v>134</v>
      </c>
      <c r="C45" s="115">
        <f ca="1">SUM(OFFSET(INDIRECT("C4"),0,0,ROW(C45)-4,1))</f>
        <v>45526</v>
      </c>
      <c r="D45" s="113"/>
      <c r="E45" s="50" t="e">
        <f ca="1">SUM(OFFSET(INDIRECT("e4"),0,0,ROW(E45)-4,1))</f>
        <v>#REF!</v>
      </c>
      <c r="F45" s="50" t="e">
        <f ca="1">SUM(OFFSET(INDIRECT("f4"),0,0,ROW(F45)-4,1))</f>
        <v>#REF!</v>
      </c>
    </row>
    <row r="46" spans="1:7" x14ac:dyDescent="0.2">
      <c r="C46" s="5"/>
      <c r="D46" s="33"/>
      <c r="E46" s="33"/>
    </row>
    <row r="47" spans="1:7" s="43" customFormat="1" ht="12" x14ac:dyDescent="0.2"/>
    <row r="48" spans="1:7" s="43" customFormat="1" ht="12" x14ac:dyDescent="0.2"/>
    <row r="49" spans="1:8" s="43" customFormat="1" ht="12" x14ac:dyDescent="0.2"/>
    <row r="51" spans="1:8" s="43" customFormat="1" ht="12" x14ac:dyDescent="0.2">
      <c r="A51" s="42"/>
    </row>
    <row r="52" spans="1:8" x14ac:dyDescent="0.2">
      <c r="C52" s="5"/>
      <c r="D52" s="33"/>
      <c r="E52" s="33"/>
    </row>
    <row r="53" spans="1:8" x14ac:dyDescent="0.2">
      <c r="C53" s="5"/>
      <c r="D53" s="33"/>
      <c r="E53" s="33"/>
    </row>
    <row r="54" spans="1:8" x14ac:dyDescent="0.2">
      <c r="C54" s="5"/>
      <c r="D54" s="33"/>
      <c r="E54" s="33"/>
    </row>
    <row r="55" spans="1:8" x14ac:dyDescent="0.2">
      <c r="C55" s="5"/>
      <c r="D55" s="33"/>
      <c r="E55" s="33"/>
      <c r="H55" s="134"/>
    </row>
    <row r="56" spans="1:8" x14ac:dyDescent="0.2">
      <c r="B56" s="5"/>
      <c r="C56" s="5"/>
      <c r="D56" s="33"/>
      <c r="E56" s="33"/>
    </row>
    <row r="57" spans="1:8" x14ac:dyDescent="0.2">
      <c r="D57" s="33"/>
      <c r="E57" s="33"/>
    </row>
    <row r="58" spans="1:8" x14ac:dyDescent="0.2">
      <c r="D58" s="33"/>
      <c r="E58" s="33"/>
    </row>
    <row r="59" spans="1:8" x14ac:dyDescent="0.2">
      <c r="D59" s="33"/>
      <c r="E59" s="33"/>
    </row>
    <row r="60" spans="1:8" x14ac:dyDescent="0.2">
      <c r="D60" s="33"/>
      <c r="E60" s="33"/>
    </row>
    <row r="61" spans="1:8" x14ac:dyDescent="0.2">
      <c r="D61" s="33"/>
      <c r="E61" s="33"/>
    </row>
    <row r="62" spans="1:8" x14ac:dyDescent="0.2">
      <c r="D62" s="33"/>
      <c r="E62" s="33"/>
      <c r="F62" s="5"/>
    </row>
    <row r="63" spans="1:8" x14ac:dyDescent="0.2">
      <c r="D63" s="33"/>
      <c r="E63" s="33"/>
    </row>
    <row r="64" spans="1:8" x14ac:dyDescent="0.2">
      <c r="D64" s="33"/>
      <c r="E64" s="33"/>
    </row>
    <row r="65" spans="4:5" x14ac:dyDescent="0.2">
      <c r="D65" s="33"/>
      <c r="E65" s="33"/>
    </row>
    <row r="66" spans="4:5" x14ac:dyDescent="0.2">
      <c r="D66" s="33"/>
      <c r="E66" s="33"/>
    </row>
    <row r="67" spans="4:5" x14ac:dyDescent="0.2">
      <c r="D67" s="33"/>
      <c r="E67" s="33"/>
    </row>
    <row r="68" spans="4:5" x14ac:dyDescent="0.2">
      <c r="D68" s="33"/>
      <c r="E68" s="33"/>
    </row>
    <row r="69" spans="4:5" x14ac:dyDescent="0.2">
      <c r="D69" s="33"/>
      <c r="E69" s="33"/>
    </row>
    <row r="70" spans="4:5" x14ac:dyDescent="0.2">
      <c r="D70" s="33"/>
      <c r="E70" s="33"/>
    </row>
    <row r="71" spans="4:5" x14ac:dyDescent="0.2">
      <c r="D71" s="33"/>
      <c r="E71" s="33"/>
    </row>
    <row r="72" spans="4:5" x14ac:dyDescent="0.2">
      <c r="D72" s="33"/>
      <c r="E72" s="33"/>
    </row>
    <row r="73" spans="4:5" x14ac:dyDescent="0.2">
      <c r="D73" s="33"/>
      <c r="E73" s="33"/>
    </row>
    <row r="74" spans="4:5" x14ac:dyDescent="0.2">
      <c r="D74" s="33"/>
      <c r="E74" s="33"/>
    </row>
    <row r="75" spans="4:5" x14ac:dyDescent="0.2">
      <c r="D75" s="33"/>
      <c r="E75" s="33"/>
    </row>
    <row r="76" spans="4:5" x14ac:dyDescent="0.2">
      <c r="D76" s="33"/>
      <c r="E76" s="33"/>
    </row>
    <row r="77" spans="4:5" x14ac:dyDescent="0.2">
      <c r="D77" s="33"/>
      <c r="E77" s="33"/>
    </row>
    <row r="78" spans="4:5" x14ac:dyDescent="0.2">
      <c r="D78" s="33"/>
      <c r="E78" s="33"/>
    </row>
    <row r="79" spans="4:5" x14ac:dyDescent="0.2">
      <c r="D79" s="33"/>
      <c r="E79" s="33"/>
    </row>
    <row r="80" spans="4:5" x14ac:dyDescent="0.2">
      <c r="D80" s="33"/>
      <c r="E80" s="33"/>
    </row>
    <row r="81" spans="4:5" x14ac:dyDescent="0.2">
      <c r="D81" s="33"/>
      <c r="E81" s="33"/>
    </row>
    <row r="82" spans="4:5" x14ac:dyDescent="0.2">
      <c r="D82" s="33"/>
      <c r="E82" s="33"/>
    </row>
    <row r="83" spans="4:5" x14ac:dyDescent="0.2">
      <c r="D83" s="33"/>
      <c r="E83" s="33"/>
    </row>
    <row r="84" spans="4:5" x14ac:dyDescent="0.2">
      <c r="D84" s="33"/>
      <c r="E84" s="33"/>
    </row>
    <row r="85" spans="4:5" x14ac:dyDescent="0.2">
      <c r="D85" s="33"/>
      <c r="E85" s="33"/>
    </row>
    <row r="86" spans="4:5" x14ac:dyDescent="0.2">
      <c r="D86" s="33"/>
      <c r="E86" s="33"/>
    </row>
    <row r="87" spans="4:5" x14ac:dyDescent="0.2">
      <c r="D87" s="33"/>
      <c r="E87" s="33"/>
    </row>
    <row r="88" spans="4:5" x14ac:dyDescent="0.2">
      <c r="D88" s="33"/>
      <c r="E88" s="33"/>
    </row>
    <row r="89" spans="4:5" x14ac:dyDescent="0.2">
      <c r="D89" s="33"/>
      <c r="E89" s="33"/>
    </row>
    <row r="90" spans="4:5" x14ac:dyDescent="0.2">
      <c r="D90" s="33"/>
      <c r="E90" s="33"/>
    </row>
    <row r="91" spans="4:5" x14ac:dyDescent="0.2">
      <c r="D91" s="33"/>
      <c r="E91" s="33"/>
    </row>
    <row r="92" spans="4:5" x14ac:dyDescent="0.2">
      <c r="D92" s="33"/>
      <c r="E92" s="33"/>
    </row>
    <row r="93" spans="4:5" x14ac:dyDescent="0.2">
      <c r="D93" s="33"/>
      <c r="E93" s="33"/>
    </row>
    <row r="94" spans="4:5" x14ac:dyDescent="0.2">
      <c r="D94" s="33"/>
      <c r="E94" s="33"/>
    </row>
    <row r="95" spans="4:5" x14ac:dyDescent="0.2">
      <c r="D95" s="33"/>
      <c r="E95" s="33"/>
    </row>
    <row r="96" spans="4:5" x14ac:dyDescent="0.2">
      <c r="D96" s="33"/>
      <c r="E96" s="33"/>
    </row>
    <row r="97" spans="4:5" x14ac:dyDescent="0.2">
      <c r="D97" s="33"/>
      <c r="E97" s="33"/>
    </row>
    <row r="98" spans="4:5" x14ac:dyDescent="0.2">
      <c r="D98" s="33"/>
      <c r="E98" s="33"/>
    </row>
    <row r="99" spans="4:5" x14ac:dyDescent="0.2">
      <c r="D99" s="33"/>
      <c r="E99" s="33"/>
    </row>
    <row r="100" spans="4:5" x14ac:dyDescent="0.2">
      <c r="D100" s="33"/>
      <c r="E100" s="33"/>
    </row>
    <row r="101" spans="4:5" x14ac:dyDescent="0.2">
      <c r="D101" s="33"/>
      <c r="E101" s="33"/>
    </row>
    <row r="102" spans="4:5" x14ac:dyDescent="0.2">
      <c r="D102" s="33"/>
      <c r="E102" s="33"/>
    </row>
    <row r="103" spans="4:5" x14ac:dyDescent="0.2">
      <c r="D103" s="33"/>
      <c r="E103" s="33"/>
    </row>
    <row r="104" spans="4:5" x14ac:dyDescent="0.2">
      <c r="D104" s="33"/>
      <c r="E104" s="33"/>
    </row>
    <row r="105" spans="4:5" x14ac:dyDescent="0.2">
      <c r="D105" s="33"/>
      <c r="E105" s="33"/>
    </row>
    <row r="106" spans="4:5" x14ac:dyDescent="0.2">
      <c r="D106" s="33"/>
      <c r="E106" s="33"/>
    </row>
    <row r="107" spans="4:5" x14ac:dyDescent="0.2">
      <c r="D107" s="33"/>
      <c r="E107" s="33"/>
    </row>
    <row r="108" spans="4:5" x14ac:dyDescent="0.2">
      <c r="D108" s="33"/>
      <c r="E108" s="33"/>
    </row>
    <row r="109" spans="4:5" x14ac:dyDescent="0.2">
      <c r="D109" s="33"/>
      <c r="E109" s="33"/>
    </row>
    <row r="110" spans="4:5" x14ac:dyDescent="0.2">
      <c r="D110" s="33"/>
      <c r="E110" s="33"/>
    </row>
    <row r="111" spans="4:5" x14ac:dyDescent="0.2">
      <c r="D111" s="33"/>
      <c r="E111" s="33"/>
    </row>
    <row r="112" spans="4:5" x14ac:dyDescent="0.2">
      <c r="D112" s="33"/>
      <c r="E112" s="33"/>
    </row>
    <row r="113" spans="4:5" x14ac:dyDescent="0.2">
      <c r="D113" s="33"/>
      <c r="E113" s="33"/>
    </row>
    <row r="114" spans="4:5" x14ac:dyDescent="0.2">
      <c r="D114" s="33"/>
      <c r="E114" s="33"/>
    </row>
    <row r="115" spans="4:5" x14ac:dyDescent="0.2">
      <c r="D115" s="33"/>
      <c r="E115" s="33"/>
    </row>
    <row r="116" spans="4:5" x14ac:dyDescent="0.2">
      <c r="D116" s="33"/>
      <c r="E116" s="33"/>
    </row>
    <row r="117" spans="4:5" x14ac:dyDescent="0.2">
      <c r="D117" s="33"/>
      <c r="E117" s="33"/>
    </row>
    <row r="118" spans="4:5" x14ac:dyDescent="0.2">
      <c r="D118" s="33"/>
      <c r="E118" s="33"/>
    </row>
    <row r="119" spans="4:5" x14ac:dyDescent="0.2">
      <c r="D119" s="33"/>
      <c r="E119" s="33"/>
    </row>
    <row r="120" spans="4:5" x14ac:dyDescent="0.2">
      <c r="D120" s="33"/>
      <c r="E120" s="33"/>
    </row>
    <row r="121" spans="4:5" x14ac:dyDescent="0.2">
      <c r="D121" s="33"/>
      <c r="E121" s="33"/>
    </row>
    <row r="122" spans="4:5" x14ac:dyDescent="0.2">
      <c r="D122" s="33"/>
      <c r="E122" s="33"/>
    </row>
    <row r="123" spans="4:5" x14ac:dyDescent="0.2">
      <c r="D123" s="33"/>
      <c r="E123" s="33"/>
    </row>
    <row r="124" spans="4:5" x14ac:dyDescent="0.2">
      <c r="D124" s="33"/>
      <c r="E124" s="33"/>
    </row>
    <row r="125" spans="4:5" x14ac:dyDescent="0.2">
      <c r="D125" s="33"/>
      <c r="E125" s="33"/>
    </row>
    <row r="126" spans="4:5" x14ac:dyDescent="0.2">
      <c r="D126" s="33"/>
      <c r="E126" s="33"/>
    </row>
    <row r="127" spans="4:5" x14ac:dyDescent="0.2">
      <c r="D127" s="33"/>
      <c r="E127" s="33"/>
    </row>
    <row r="128" spans="4:5" x14ac:dyDescent="0.2">
      <c r="D128" s="33"/>
      <c r="E128" s="33"/>
    </row>
    <row r="129" spans="4:5" x14ac:dyDescent="0.2">
      <c r="D129" s="33"/>
      <c r="E129" s="33"/>
    </row>
    <row r="130" spans="4:5" x14ac:dyDescent="0.2">
      <c r="D130" s="33"/>
      <c r="E130" s="33"/>
    </row>
    <row r="131" spans="4:5" x14ac:dyDescent="0.2">
      <c r="D131" s="33"/>
      <c r="E131" s="33"/>
    </row>
    <row r="132" spans="4:5" x14ac:dyDescent="0.2">
      <c r="D132" s="33"/>
      <c r="E132" s="33"/>
    </row>
    <row r="133" spans="4:5" x14ac:dyDescent="0.2">
      <c r="D133" s="33"/>
      <c r="E133" s="33"/>
    </row>
    <row r="134" spans="4:5" x14ac:dyDescent="0.2">
      <c r="D134" s="33"/>
      <c r="E134" s="33"/>
    </row>
    <row r="135" spans="4:5" x14ac:dyDescent="0.2">
      <c r="D135" s="33"/>
      <c r="E135" s="33"/>
    </row>
    <row r="136" spans="4:5" x14ac:dyDescent="0.2">
      <c r="D136" s="33"/>
      <c r="E136" s="33"/>
    </row>
    <row r="137" spans="4:5" x14ac:dyDescent="0.2">
      <c r="D137" s="33"/>
      <c r="E137" s="33"/>
    </row>
    <row r="138" spans="4:5" x14ac:dyDescent="0.2">
      <c r="D138" s="33"/>
      <c r="E138" s="33"/>
    </row>
    <row r="139" spans="4:5" x14ac:dyDescent="0.2">
      <c r="D139" s="33"/>
      <c r="E139" s="33"/>
    </row>
    <row r="140" spans="4:5" x14ac:dyDescent="0.2">
      <c r="D140" s="33"/>
      <c r="E140" s="33"/>
    </row>
    <row r="141" spans="4:5" x14ac:dyDescent="0.2">
      <c r="D141" s="33"/>
      <c r="E141" s="33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436" t="s">
        <v>190</v>
      </c>
      <c r="B1" s="436"/>
      <c r="C1" s="436"/>
      <c r="D1" s="436"/>
      <c r="E1" s="436"/>
      <c r="F1" s="436"/>
    </row>
    <row r="2" spans="1:6" ht="13.5" thickBot="1" x14ac:dyDescent="0.25"/>
    <row r="3" spans="1:6" ht="39" thickBot="1" x14ac:dyDescent="0.25">
      <c r="A3" s="19" t="s">
        <v>132</v>
      </c>
      <c r="B3" s="11" t="s">
        <v>133</v>
      </c>
      <c r="C3" s="18" t="s">
        <v>0</v>
      </c>
      <c r="D3" s="10" t="s">
        <v>143</v>
      </c>
      <c r="E3" s="24" t="s">
        <v>184</v>
      </c>
      <c r="F3" s="44" t="s">
        <v>188</v>
      </c>
    </row>
    <row r="4" spans="1:6" x14ac:dyDescent="0.2">
      <c r="A4" s="16" t="e">
        <f>#REF!</f>
        <v>#REF!</v>
      </c>
      <c r="B4" s="17" t="e">
        <f>#REF!</f>
        <v>#REF!</v>
      </c>
      <c r="C4" s="54" t="e">
        <f>#REF!</f>
        <v>#REF!</v>
      </c>
      <c r="D4" s="46" t="e">
        <f>#REF!</f>
        <v>#REF!</v>
      </c>
      <c r="E4" s="139" t="e">
        <f>#REF!</f>
        <v>#REF!</v>
      </c>
      <c r="F4" s="45" t="e">
        <f>#REF!</f>
        <v>#REF!</v>
      </c>
    </row>
    <row r="5" spans="1:6" x14ac:dyDescent="0.2">
      <c r="A5" s="6" t="e">
        <f>#REF!</f>
        <v>#REF!</v>
      </c>
      <c r="B5" s="7" t="e">
        <f>#REF!</f>
        <v>#REF!</v>
      </c>
      <c r="C5" s="2" t="e">
        <f>#REF!</f>
        <v>#REF!</v>
      </c>
      <c r="D5" s="69" t="e">
        <f>#REF!</f>
        <v>#REF!</v>
      </c>
      <c r="E5" s="140" t="e">
        <f>#REF!</f>
        <v>#REF!</v>
      </c>
      <c r="F5" s="81" t="e">
        <f>#REF!</f>
        <v>#REF!</v>
      </c>
    </row>
    <row r="6" spans="1:6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69" t="e">
        <f>#REF!</f>
        <v>#REF!</v>
      </c>
      <c r="E6" s="141" t="e">
        <f>#REF!</f>
        <v>#REF!</v>
      </c>
      <c r="F6" s="81" t="e">
        <f>#REF!</f>
        <v>#REF!</v>
      </c>
    </row>
    <row r="7" spans="1:6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69" t="e">
        <f>#REF!</f>
        <v>#REF!</v>
      </c>
      <c r="E7" s="141" t="e">
        <f>#REF!</f>
        <v>#REF!</v>
      </c>
      <c r="F7" s="81" t="e">
        <f>#REF!</f>
        <v>#REF!</v>
      </c>
    </row>
    <row r="8" spans="1:6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69" t="e">
        <f>#REF!</f>
        <v>#REF!</v>
      </c>
      <c r="E8" s="141" t="e">
        <f>#REF!</f>
        <v>#REF!</v>
      </c>
      <c r="F8" s="81" t="e">
        <f>#REF!</f>
        <v>#REF!</v>
      </c>
    </row>
    <row r="9" spans="1:6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69" t="e">
        <f>#REF!</f>
        <v>#REF!</v>
      </c>
      <c r="E9" s="141" t="e">
        <f>#REF!</f>
        <v>#REF!</v>
      </c>
      <c r="F9" s="81" t="e">
        <f>#REF!</f>
        <v>#REF!</v>
      </c>
    </row>
    <row r="10" spans="1:6" x14ac:dyDescent="0.2">
      <c r="A10" s="6" t="e">
        <f>#REF!</f>
        <v>#REF!</v>
      </c>
      <c r="B10" s="7" t="e">
        <f>#REF!</f>
        <v>#REF!</v>
      </c>
      <c r="C10" s="55" t="e">
        <f>#REF!</f>
        <v>#REF!</v>
      </c>
      <c r="D10" s="69" t="e">
        <f>#REF!</f>
        <v>#REF!</v>
      </c>
      <c r="E10" s="141" t="e">
        <f>#REF!</f>
        <v>#REF!</v>
      </c>
      <c r="F10" s="81" t="e">
        <f>#REF!</f>
        <v>#REF!</v>
      </c>
    </row>
    <row r="11" spans="1:6" ht="13.5" thickBot="1" x14ac:dyDescent="0.25">
      <c r="A11" s="15" t="e">
        <f>#REF!</f>
        <v>#REF!</v>
      </c>
      <c r="B11" s="12" t="e">
        <f>#REF!</f>
        <v>#REF!</v>
      </c>
      <c r="C11" s="56" t="e">
        <f>#REF!</f>
        <v>#REF!</v>
      </c>
      <c r="D11" s="70" t="e">
        <f>#REF!</f>
        <v>#REF!</v>
      </c>
      <c r="E11" s="142" t="e">
        <f>#REF!</f>
        <v>#REF!</v>
      </c>
      <c r="F11" s="82" t="e">
        <f>#REF!</f>
        <v>#REF!</v>
      </c>
    </row>
    <row r="12" spans="1:6" s="135" customFormat="1" ht="24.75" customHeight="1" thickBot="1" x14ac:dyDescent="0.25">
      <c r="A12" s="437" t="s">
        <v>134</v>
      </c>
      <c r="B12" s="438"/>
      <c r="C12" s="439"/>
      <c r="D12" s="137" t="e">
        <f>SUM(D4:D11)</f>
        <v>#REF!</v>
      </c>
      <c r="E12" s="80" t="e">
        <f>SUM(E4:E11)</f>
        <v>#REF!</v>
      </c>
      <c r="F12" s="138" t="e">
        <f>SUM(F4:F11)</f>
        <v>#REF!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2" customWidth="1"/>
    <col min="7" max="7" width="11.5703125" customWidth="1"/>
  </cols>
  <sheetData>
    <row r="1" spans="1:7" ht="15.95" customHeight="1" x14ac:dyDescent="0.25">
      <c r="A1" s="436" t="s">
        <v>189</v>
      </c>
      <c r="B1" s="436"/>
      <c r="C1" s="436"/>
      <c r="D1" s="436"/>
      <c r="E1" s="436"/>
      <c r="F1" s="436"/>
      <c r="G1" s="436"/>
    </row>
    <row r="2" spans="1:7" ht="13.5" thickBot="1" x14ac:dyDescent="0.25"/>
    <row r="3" spans="1:7" s="1" customFormat="1" ht="51" customHeight="1" thickBot="1" x14ac:dyDescent="0.25">
      <c r="A3" s="10" t="s">
        <v>132</v>
      </c>
      <c r="B3" s="11" t="s">
        <v>133</v>
      </c>
      <c r="C3" s="18" t="s">
        <v>0</v>
      </c>
      <c r="D3" s="24" t="s">
        <v>131</v>
      </c>
      <c r="E3" s="24" t="s">
        <v>184</v>
      </c>
      <c r="F3" s="44" t="s">
        <v>188</v>
      </c>
      <c r="G3" s="24" t="s">
        <v>193</v>
      </c>
    </row>
    <row r="4" spans="1:7" s="59" customFormat="1" ht="19.5" customHeight="1" thickBot="1" x14ac:dyDescent="0.25">
      <c r="A4" s="93" t="s">
        <v>185</v>
      </c>
      <c r="B4" s="97" t="s">
        <v>186</v>
      </c>
      <c r="C4" s="94" t="s">
        <v>187</v>
      </c>
      <c r="D4" s="95">
        <v>1</v>
      </c>
      <c r="E4" s="95">
        <v>2</v>
      </c>
      <c r="F4" s="98">
        <v>3</v>
      </c>
      <c r="G4" s="95">
        <v>4</v>
      </c>
    </row>
    <row r="5" spans="1:7" x14ac:dyDescent="0.2">
      <c r="A5" s="16" t="e">
        <f>#REF!</f>
        <v>#REF!</v>
      </c>
      <c r="B5" s="17" t="e">
        <f>#REF!</f>
        <v>#REF!</v>
      </c>
      <c r="C5" s="91" t="e">
        <f>#REF!</f>
        <v>#REF!</v>
      </c>
      <c r="D5" s="96" t="e">
        <f>#REF!</f>
        <v>#REF!</v>
      </c>
      <c r="E5" s="92" t="e">
        <f>#REF!</f>
        <v>#REF!</v>
      </c>
      <c r="F5" s="45" t="e">
        <f>#REF!</f>
        <v>#REF!</v>
      </c>
      <c r="G5" s="90" t="e">
        <f>IF(A5&lt;&gt;A6,SUMIF($A$5:A5,A5,$F$5:F5),"")</f>
        <v>#REF!</v>
      </c>
    </row>
    <row r="6" spans="1:7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27" t="e">
        <f>#REF!</f>
        <v>#REF!</v>
      </c>
      <c r="E6" s="72" t="e">
        <f>#REF!</f>
        <v>#REF!</v>
      </c>
      <c r="F6" s="81" t="e">
        <f>#REF!</f>
        <v>#REF!</v>
      </c>
      <c r="G6" s="90" t="e">
        <f>IF(A6&lt;&gt;A7,SUMIF($A$5:A6,A6,$F$5:F6),"")</f>
        <v>#REF!</v>
      </c>
    </row>
    <row r="7" spans="1:7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20" t="e">
        <f>#REF!</f>
        <v>#REF!</v>
      </c>
      <c r="E7" s="73" t="e">
        <f>#REF!</f>
        <v>#REF!</v>
      </c>
      <c r="F7" s="81" t="e">
        <f>#REF!</f>
        <v>#REF!</v>
      </c>
      <c r="G7" s="90" t="e">
        <f>IF(A7&lt;&gt;A8,SUMIF($A$5:A7,A7,$F$5:F7),"")</f>
        <v>#REF!</v>
      </c>
    </row>
    <row r="8" spans="1:7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20" t="e">
        <f>#REF!</f>
        <v>#REF!</v>
      </c>
      <c r="E8" s="73" t="e">
        <f>#REF!</f>
        <v>#REF!</v>
      </c>
      <c r="F8" s="81" t="e">
        <f>#REF!</f>
        <v>#REF!</v>
      </c>
      <c r="G8" s="90" t="e">
        <f>IF(A8&lt;&gt;A9,SUMIF($A$5:A8,A8,$F$5:F8),"")</f>
        <v>#REF!</v>
      </c>
    </row>
    <row r="9" spans="1:7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20" t="e">
        <f>#REF!</f>
        <v>#REF!</v>
      </c>
      <c r="E9" s="73" t="e">
        <f>#REF!</f>
        <v>#REF!</v>
      </c>
      <c r="F9" s="81" t="e">
        <f>#REF!</f>
        <v>#REF!</v>
      </c>
      <c r="G9" s="90" t="e">
        <f>IF(A9&lt;&gt;A10,SUMIF($A$5:A9,A9,$F$5:F9),"")</f>
        <v>#REF!</v>
      </c>
    </row>
    <row r="10" spans="1:7" x14ac:dyDescent="0.2">
      <c r="A10" s="6" t="e">
        <f>#REF!</f>
        <v>#REF!</v>
      </c>
      <c r="B10" s="7" t="e">
        <f>#REF!</f>
        <v>#REF!</v>
      </c>
      <c r="C10" s="2" t="e">
        <f>#REF!</f>
        <v>#REF!</v>
      </c>
      <c r="D10" s="27" t="e">
        <f>#REF!</f>
        <v>#REF!</v>
      </c>
      <c r="E10" s="73" t="e">
        <f>#REF!</f>
        <v>#REF!</v>
      </c>
      <c r="F10" s="81" t="e">
        <f>#REF!</f>
        <v>#REF!</v>
      </c>
      <c r="G10" s="90" t="e">
        <f>IF(A10&lt;&gt;A11,SUMIF($A$5:A10,A10,$F$5:F10),"")</f>
        <v>#REF!</v>
      </c>
    </row>
    <row r="11" spans="1:7" x14ac:dyDescent="0.2">
      <c r="A11" s="6" t="e">
        <f>#REF!</f>
        <v>#REF!</v>
      </c>
      <c r="B11" s="7" t="e">
        <f>#REF!</f>
        <v>#REF!</v>
      </c>
      <c r="C11" s="3" t="e">
        <f>#REF!</f>
        <v>#REF!</v>
      </c>
      <c r="D11" s="28" t="e">
        <f>#REF!</f>
        <v>#REF!</v>
      </c>
      <c r="E11" s="73" t="e">
        <f>#REF!</f>
        <v>#REF!</v>
      </c>
      <c r="F11" s="81" t="e">
        <f>#REF!</f>
        <v>#REF!</v>
      </c>
      <c r="G11" s="90" t="e">
        <f>IF(A11&lt;&gt;A12,SUMIF($A$5:A11,A11,$F$5:F11),"")</f>
        <v>#REF!</v>
      </c>
    </row>
    <row r="12" spans="1:7" x14ac:dyDescent="0.2">
      <c r="A12" s="6" t="e">
        <f>#REF!</f>
        <v>#REF!</v>
      </c>
      <c r="B12" s="7" t="e">
        <f>#REF!</f>
        <v>#REF!</v>
      </c>
      <c r="C12" s="3" t="e">
        <f>#REF!</f>
        <v>#REF!</v>
      </c>
      <c r="D12" s="28" t="e">
        <f>#REF!</f>
        <v>#REF!</v>
      </c>
      <c r="E12" s="73" t="e">
        <f>#REF!</f>
        <v>#REF!</v>
      </c>
      <c r="F12" s="81" t="e">
        <f>#REF!</f>
        <v>#REF!</v>
      </c>
      <c r="G12" s="90" t="e">
        <f>IF(A12&lt;&gt;A13,SUMIF($A$5:A12,A12,$F$5:F12),"")</f>
        <v>#REF!</v>
      </c>
    </row>
    <row r="13" spans="1:7" x14ac:dyDescent="0.2">
      <c r="A13" s="6" t="e">
        <f>#REF!</f>
        <v>#REF!</v>
      </c>
      <c r="B13" s="7" t="e">
        <f>#REF!</f>
        <v>#REF!</v>
      </c>
      <c r="C13" s="3" t="e">
        <f>#REF!</f>
        <v>#REF!</v>
      </c>
      <c r="D13" s="29" t="e">
        <f>#REF!</f>
        <v>#REF!</v>
      </c>
      <c r="E13" s="74" t="e">
        <f>#REF!</f>
        <v>#REF!</v>
      </c>
      <c r="F13" s="81" t="e">
        <f>#REF!</f>
        <v>#REF!</v>
      </c>
      <c r="G13" s="90" t="e">
        <f>IF(A13&lt;&gt;A14,SUMIF($A$5:A13,A13,$F$5:F13),"")</f>
        <v>#REF!</v>
      </c>
    </row>
    <row r="14" spans="1:7" x14ac:dyDescent="0.2">
      <c r="A14" s="6" t="e">
        <f>#REF!</f>
        <v>#REF!</v>
      </c>
      <c r="B14" s="7" t="e">
        <f>#REF!</f>
        <v>#REF!</v>
      </c>
      <c r="C14" s="3" t="e">
        <f>#REF!</f>
        <v>#REF!</v>
      </c>
      <c r="D14" s="28" t="e">
        <f>#REF!</f>
        <v>#REF!</v>
      </c>
      <c r="E14" s="73" t="e">
        <f>#REF!</f>
        <v>#REF!</v>
      </c>
      <c r="F14" s="81" t="e">
        <f>#REF!</f>
        <v>#REF!</v>
      </c>
      <c r="G14" s="90" t="e">
        <f>IF(A14&lt;&gt;A15,SUMIF($A$5:A14,A14,$F$5:F14),"")</f>
        <v>#REF!</v>
      </c>
    </row>
    <row r="15" spans="1:7" x14ac:dyDescent="0.2">
      <c r="A15" s="6" t="e">
        <f>#REF!</f>
        <v>#REF!</v>
      </c>
      <c r="B15" s="7" t="e">
        <f>#REF!</f>
        <v>#REF!</v>
      </c>
      <c r="C15" s="3" t="e">
        <f>#REF!</f>
        <v>#REF!</v>
      </c>
      <c r="D15" s="29" t="e">
        <f>#REF!</f>
        <v>#REF!</v>
      </c>
      <c r="E15" s="73" t="e">
        <f>#REF!</f>
        <v>#REF!</v>
      </c>
      <c r="F15" s="81" t="e">
        <f>#REF!</f>
        <v>#REF!</v>
      </c>
      <c r="G15" s="90" t="e">
        <f>IF(A15&lt;&gt;A16,SUMIF($A$5:A15,A15,$F$5:F15),"")</f>
        <v>#REF!</v>
      </c>
    </row>
    <row r="16" spans="1:7" x14ac:dyDescent="0.2">
      <c r="A16" s="6" t="e">
        <f>#REF!</f>
        <v>#REF!</v>
      </c>
      <c r="B16" s="7" t="e">
        <f>#REF!</f>
        <v>#REF!</v>
      </c>
      <c r="C16" s="3" t="e">
        <f>#REF!</f>
        <v>#REF!</v>
      </c>
      <c r="D16" s="29" t="e">
        <f>#REF!</f>
        <v>#REF!</v>
      </c>
      <c r="E16" s="73" t="e">
        <f>#REF!</f>
        <v>#REF!</v>
      </c>
      <c r="F16" s="81" t="e">
        <f>#REF!</f>
        <v>#REF!</v>
      </c>
      <c r="G16" s="90" t="e">
        <f>IF(A16&lt;&gt;#REF!,SUMIF($A$5:A16,A16,$F$5:F16),"")</f>
        <v>#REF!</v>
      </c>
    </row>
    <row r="17" spans="1:7" ht="13.5" thickBot="1" x14ac:dyDescent="0.25">
      <c r="A17" s="85" t="e">
        <f>#REF!</f>
        <v>#REF!</v>
      </c>
      <c r="B17" s="86" t="e">
        <f>#REF!</f>
        <v>#REF!</v>
      </c>
      <c r="C17" s="64" t="e">
        <f>#REF!</f>
        <v>#REF!</v>
      </c>
      <c r="D17" s="65" t="e">
        <f>#REF!</f>
        <v>#REF!</v>
      </c>
      <c r="E17" s="75" t="e">
        <f>#REF!</f>
        <v>#REF!</v>
      </c>
      <c r="F17" s="87" t="e">
        <f>#REF!</f>
        <v>#REF!</v>
      </c>
      <c r="G17" s="66" t="e">
        <f>IF(A17&lt;&gt;A18,SUMIF($A$5:A17,A17,$F$5:F17),"")</f>
        <v>#REF!</v>
      </c>
    </row>
    <row r="18" spans="1:7" x14ac:dyDescent="0.2">
      <c r="A18" s="16" t="e">
        <f>#REF!</f>
        <v>#REF!</v>
      </c>
      <c r="B18" s="83" t="e">
        <f>#REF!</f>
        <v>#REF!</v>
      </c>
      <c r="C18" s="4" t="e">
        <f>#REF!</f>
        <v>#REF!</v>
      </c>
      <c r="D18" s="71" t="e">
        <f>#REF!</f>
        <v>#REF!</v>
      </c>
      <c r="E18" s="84" t="e">
        <f>#REF!</f>
        <v>#REF!</v>
      </c>
      <c r="F18" s="45" t="e">
        <f>#REF!</f>
        <v>#REF!</v>
      </c>
      <c r="G18" s="90" t="e">
        <f>IF(A18&lt;&gt;A19,SUMIF($A$5:A18,A18,$F$5:F18),"")</f>
        <v>#REF!</v>
      </c>
    </row>
    <row r="19" spans="1:7" x14ac:dyDescent="0.2">
      <c r="A19" s="6" t="e">
        <f>#REF!</f>
        <v>#REF!</v>
      </c>
      <c r="B19" s="7" t="e">
        <f>#REF!</f>
        <v>#REF!</v>
      </c>
      <c r="C19" s="3" t="e">
        <f>#REF!</f>
        <v>#REF!</v>
      </c>
      <c r="D19" s="29" t="e">
        <f>#REF!</f>
        <v>#REF!</v>
      </c>
      <c r="E19" s="73" t="e">
        <f>#REF!</f>
        <v>#REF!</v>
      </c>
      <c r="F19" s="81" t="e">
        <f>#REF!</f>
        <v>#REF!</v>
      </c>
      <c r="G19" s="90" t="e">
        <f>IF(A19&lt;&gt;A20,SUMIF($A$5:A19,A19,$F$5:F19),"")</f>
        <v>#REF!</v>
      </c>
    </row>
    <row r="20" spans="1:7" x14ac:dyDescent="0.2">
      <c r="A20" s="6" t="e">
        <f>#REF!</f>
        <v>#REF!</v>
      </c>
      <c r="B20" s="7" t="e">
        <f>#REF!</f>
        <v>#REF!</v>
      </c>
      <c r="C20" s="3" t="e">
        <f>#REF!</f>
        <v>#REF!</v>
      </c>
      <c r="D20" s="29" t="e">
        <f>#REF!</f>
        <v>#REF!</v>
      </c>
      <c r="E20" s="73" t="e">
        <f>#REF!</f>
        <v>#REF!</v>
      </c>
      <c r="F20" s="81" t="e">
        <f>#REF!</f>
        <v>#REF!</v>
      </c>
      <c r="G20" s="90" t="e">
        <f>IF(A20&lt;&gt;A21,SUMIF($A$5:A20,A20,$F$5:F20),"")</f>
        <v>#REF!</v>
      </c>
    </row>
    <row r="21" spans="1:7" x14ac:dyDescent="0.2">
      <c r="A21" s="6" t="e">
        <f>#REF!</f>
        <v>#REF!</v>
      </c>
      <c r="B21" s="7" t="e">
        <f>#REF!</f>
        <v>#REF!</v>
      </c>
      <c r="C21" s="3" t="e">
        <f>#REF!</f>
        <v>#REF!</v>
      </c>
      <c r="D21" s="29" t="e">
        <f>#REF!</f>
        <v>#REF!</v>
      </c>
      <c r="E21" s="73" t="e">
        <f>#REF!</f>
        <v>#REF!</v>
      </c>
      <c r="F21" s="81" t="e">
        <f>#REF!</f>
        <v>#REF!</v>
      </c>
      <c r="G21" s="90" t="e">
        <f>IF(A21&lt;&gt;A22,SUMIF($A$5:A21,A21,$F$5:F21),"")</f>
        <v>#REF!</v>
      </c>
    </row>
    <row r="22" spans="1:7" x14ac:dyDescent="0.2">
      <c r="A22" s="6" t="e">
        <f>#REF!</f>
        <v>#REF!</v>
      </c>
      <c r="B22" s="7" t="e">
        <f>#REF!</f>
        <v>#REF!</v>
      </c>
      <c r="C22" s="3" t="e">
        <f>#REF!</f>
        <v>#REF!</v>
      </c>
      <c r="D22" s="29" t="e">
        <f>#REF!</f>
        <v>#REF!</v>
      </c>
      <c r="E22" s="73" t="e">
        <f>#REF!</f>
        <v>#REF!</v>
      </c>
      <c r="F22" s="81" t="e">
        <f>#REF!</f>
        <v>#REF!</v>
      </c>
      <c r="G22" s="90" t="e">
        <f>IF(A22&lt;&gt;A23,SUMIF($A$5:A22,A22,$F$5:F22),"")</f>
        <v>#REF!</v>
      </c>
    </row>
    <row r="23" spans="1:7" x14ac:dyDescent="0.2">
      <c r="A23" s="6" t="e">
        <f>#REF!</f>
        <v>#REF!</v>
      </c>
      <c r="B23" s="7" t="e">
        <f>#REF!</f>
        <v>#REF!</v>
      </c>
      <c r="C23" s="3" t="e">
        <f>#REF!</f>
        <v>#REF!</v>
      </c>
      <c r="D23" s="28" t="e">
        <f>#REF!</f>
        <v>#REF!</v>
      </c>
      <c r="E23" s="73" t="e">
        <f>#REF!</f>
        <v>#REF!</v>
      </c>
      <c r="F23" s="81" t="e">
        <f>#REF!</f>
        <v>#REF!</v>
      </c>
      <c r="G23" s="90" t="e">
        <f>IF(A23&lt;&gt;A24,SUMIF($A$5:A23,A23,$F$5:F23),"")</f>
        <v>#REF!</v>
      </c>
    </row>
    <row r="24" spans="1:7" x14ac:dyDescent="0.2">
      <c r="A24" s="6" t="e">
        <f>#REF!</f>
        <v>#REF!</v>
      </c>
      <c r="B24" s="7" t="e">
        <f>#REF!</f>
        <v>#REF!</v>
      </c>
      <c r="C24" s="2" t="e">
        <f>#REF!</f>
        <v>#REF!</v>
      </c>
      <c r="D24" s="27" t="e">
        <f>#REF!</f>
        <v>#REF!</v>
      </c>
      <c r="E24" s="73" t="e">
        <f>#REF!</f>
        <v>#REF!</v>
      </c>
      <c r="F24" s="81" t="e">
        <f>#REF!</f>
        <v>#REF!</v>
      </c>
      <c r="G24" s="90" t="e">
        <f>IF(A24&lt;&gt;A25,SUMIF($A$5:A24,A24,$F$5:F24),"")</f>
        <v>#REF!</v>
      </c>
    </row>
    <row r="25" spans="1:7" x14ac:dyDescent="0.2">
      <c r="A25" s="6" t="e">
        <f>#REF!</f>
        <v>#REF!</v>
      </c>
      <c r="B25" s="7" t="e">
        <f>#REF!</f>
        <v>#REF!</v>
      </c>
      <c r="C25" s="3" t="e">
        <f>#REF!</f>
        <v>#REF!</v>
      </c>
      <c r="D25" s="28" t="e">
        <f>#REF!</f>
        <v>#REF!</v>
      </c>
      <c r="E25" s="73" t="e">
        <f>#REF!</f>
        <v>#REF!</v>
      </c>
      <c r="F25" s="81" t="e">
        <f>#REF!</f>
        <v>#REF!</v>
      </c>
      <c r="G25" s="90" t="e">
        <f>IF(A25&lt;&gt;A26,SUMIF($A$5:A25,A25,$F$5:F25),"")</f>
        <v>#REF!</v>
      </c>
    </row>
    <row r="26" spans="1:7" x14ac:dyDescent="0.2">
      <c r="A26" s="6" t="e">
        <f>#REF!</f>
        <v>#REF!</v>
      </c>
      <c r="B26" s="7" t="e">
        <f>#REF!</f>
        <v>#REF!</v>
      </c>
      <c r="C26" s="3" t="e">
        <f>#REF!</f>
        <v>#REF!</v>
      </c>
      <c r="D26" s="28" t="e">
        <f>#REF!</f>
        <v>#REF!</v>
      </c>
      <c r="E26" s="73" t="e">
        <f>#REF!</f>
        <v>#REF!</v>
      </c>
      <c r="F26" s="81" t="e">
        <f>#REF!</f>
        <v>#REF!</v>
      </c>
      <c r="G26" s="90" t="e">
        <f>IF(A26&lt;&gt;A27,SUMIF($A$5:A26,A26,$F$5:F26),"")</f>
        <v>#REF!</v>
      </c>
    </row>
    <row r="27" spans="1:7" x14ac:dyDescent="0.2">
      <c r="A27" s="6" t="e">
        <f>#REF!</f>
        <v>#REF!</v>
      </c>
      <c r="B27" s="7" t="e">
        <f>#REF!</f>
        <v>#REF!</v>
      </c>
      <c r="C27" s="3" t="e">
        <f>#REF!</f>
        <v>#REF!</v>
      </c>
      <c r="D27" s="28" t="e">
        <f>#REF!</f>
        <v>#REF!</v>
      </c>
      <c r="E27" s="73" t="e">
        <f>#REF!</f>
        <v>#REF!</v>
      </c>
      <c r="F27" s="81" t="e">
        <f>#REF!</f>
        <v>#REF!</v>
      </c>
      <c r="G27" s="90" t="e">
        <f>IF(A27&lt;&gt;A28,SUMIF($A$5:A27,A27,$F$5:F27),"")</f>
        <v>#REF!</v>
      </c>
    </row>
    <row r="28" spans="1:7" x14ac:dyDescent="0.2">
      <c r="A28" s="6" t="e">
        <f>#REF!</f>
        <v>#REF!</v>
      </c>
      <c r="B28" s="7" t="e">
        <f>#REF!</f>
        <v>#REF!</v>
      </c>
      <c r="C28" s="3" t="e">
        <f>#REF!</f>
        <v>#REF!</v>
      </c>
      <c r="D28" s="28" t="e">
        <f>#REF!</f>
        <v>#REF!</v>
      </c>
      <c r="E28" s="73" t="e">
        <f>#REF!</f>
        <v>#REF!</v>
      </c>
      <c r="F28" s="81" t="e">
        <f>#REF!</f>
        <v>#REF!</v>
      </c>
      <c r="G28" s="90" t="e">
        <f>IF(A28&lt;&gt;A29,SUMIF($A$5:A28,A28,$F$5:F28),"")</f>
        <v>#REF!</v>
      </c>
    </row>
    <row r="29" spans="1:7" ht="13.5" thickBot="1" x14ac:dyDescent="0.25">
      <c r="A29" s="85" t="e">
        <f>#REF!</f>
        <v>#REF!</v>
      </c>
      <c r="B29" s="86" t="e">
        <f>#REF!</f>
        <v>#REF!</v>
      </c>
      <c r="C29" s="64" t="e">
        <f>#REF!</f>
        <v>#REF!</v>
      </c>
      <c r="D29" s="67" t="e">
        <f>#REF!</f>
        <v>#REF!</v>
      </c>
      <c r="E29" s="77" t="e">
        <f>#REF!</f>
        <v>#REF!</v>
      </c>
      <c r="F29" s="87" t="e">
        <f>#REF!</f>
        <v>#REF!</v>
      </c>
      <c r="G29" s="66" t="e">
        <f>IF(A29&lt;&gt;A30,SUMIF($A$5:A29,A29,$F$5:F29),"")</f>
        <v>#REF!</v>
      </c>
    </row>
    <row r="30" spans="1:7" x14ac:dyDescent="0.2">
      <c r="A30" s="88" t="e">
        <f>#REF!</f>
        <v>#REF!</v>
      </c>
      <c r="B30" s="83" t="e">
        <f>#REF!</f>
        <v>#REF!</v>
      </c>
      <c r="C30" s="4" t="e">
        <f>#REF!</f>
        <v>#REF!</v>
      </c>
      <c r="D30" s="71" t="e">
        <f>#REF!</f>
        <v>#REF!</v>
      </c>
      <c r="E30" s="84" t="e">
        <f>#REF!</f>
        <v>#REF!</v>
      </c>
      <c r="F30" s="45" t="e">
        <f>#REF!</f>
        <v>#REF!</v>
      </c>
      <c r="G30" s="90" t="e">
        <f>IF(A30&lt;&gt;A31,SUMIF($A$5:A30,A30,$F$5:F30),"")</f>
        <v>#REF!</v>
      </c>
    </row>
    <row r="31" spans="1:7" x14ac:dyDescent="0.2">
      <c r="A31" s="8" t="e">
        <f>#REF!</f>
        <v>#REF!</v>
      </c>
      <c r="B31" s="7" t="e">
        <f>#REF!</f>
        <v>#REF!</v>
      </c>
      <c r="C31" s="3" t="e">
        <f>#REF!</f>
        <v>#REF!</v>
      </c>
      <c r="D31" s="29" t="e">
        <f>#REF!</f>
        <v>#REF!</v>
      </c>
      <c r="E31" s="73" t="e">
        <f>#REF!</f>
        <v>#REF!</v>
      </c>
      <c r="F31" s="81" t="e">
        <f>#REF!</f>
        <v>#REF!</v>
      </c>
      <c r="G31" s="90" t="e">
        <f>IF(A31&lt;&gt;A32,SUMIF($A$5:A31,A31,$F$5:F31),"")</f>
        <v>#REF!</v>
      </c>
    </row>
    <row r="32" spans="1:7" x14ac:dyDescent="0.2">
      <c r="A32" s="8" t="e">
        <f>#REF!</f>
        <v>#REF!</v>
      </c>
      <c r="B32" s="7" t="e">
        <f>#REF!</f>
        <v>#REF!</v>
      </c>
      <c r="C32" s="3" t="e">
        <f>#REF!</f>
        <v>#REF!</v>
      </c>
      <c r="D32" s="28" t="e">
        <f>#REF!</f>
        <v>#REF!</v>
      </c>
      <c r="E32" s="73" t="e">
        <f>#REF!</f>
        <v>#REF!</v>
      </c>
      <c r="F32" s="81" t="e">
        <f>#REF!</f>
        <v>#REF!</v>
      </c>
      <c r="G32" s="90" t="e">
        <f>IF(A32&lt;&gt;A33,SUMIF($A$5:A32,A32,$F$5:F32),"")</f>
        <v>#REF!</v>
      </c>
    </row>
    <row r="33" spans="1:7" x14ac:dyDescent="0.2">
      <c r="A33" s="8" t="e">
        <f>#REF!</f>
        <v>#REF!</v>
      </c>
      <c r="B33" s="7" t="e">
        <f>#REF!</f>
        <v>#REF!</v>
      </c>
      <c r="C33" s="3" t="e">
        <f>#REF!</f>
        <v>#REF!</v>
      </c>
      <c r="D33" s="29" t="e">
        <f>#REF!</f>
        <v>#REF!</v>
      </c>
      <c r="E33" s="73" t="e">
        <f>#REF!</f>
        <v>#REF!</v>
      </c>
      <c r="F33" s="81" t="e">
        <f>#REF!</f>
        <v>#REF!</v>
      </c>
      <c r="G33" s="90" t="e">
        <f>IF(A33&lt;&gt;A34,SUMIF($A$5:A33,A33,$F$5:F33),"")</f>
        <v>#REF!</v>
      </c>
    </row>
    <row r="34" spans="1:7" x14ac:dyDescent="0.2">
      <c r="A34" s="8" t="e">
        <f>#REF!</f>
        <v>#REF!</v>
      </c>
      <c r="B34" s="7" t="e">
        <f>#REF!</f>
        <v>#REF!</v>
      </c>
      <c r="C34" s="3" t="e">
        <f>#REF!</f>
        <v>#REF!</v>
      </c>
      <c r="D34" s="29" t="e">
        <f>#REF!</f>
        <v>#REF!</v>
      </c>
      <c r="E34" s="73" t="e">
        <f>#REF!</f>
        <v>#REF!</v>
      </c>
      <c r="F34" s="81" t="e">
        <f>#REF!</f>
        <v>#REF!</v>
      </c>
      <c r="G34" s="90" t="e">
        <f>IF(A34&lt;&gt;A35,SUMIF($A$5:A34,A34,$F$5:F34),"")</f>
        <v>#REF!</v>
      </c>
    </row>
    <row r="35" spans="1:7" x14ac:dyDescent="0.2">
      <c r="A35" s="8" t="e">
        <f>#REF!</f>
        <v>#REF!</v>
      </c>
      <c r="B35" s="7" t="e">
        <f>#REF!</f>
        <v>#REF!</v>
      </c>
      <c r="C35" s="3" t="e">
        <f>#REF!</f>
        <v>#REF!</v>
      </c>
      <c r="D35" s="28" t="e">
        <f>#REF!</f>
        <v>#REF!</v>
      </c>
      <c r="E35" s="73" t="e">
        <f>#REF!</f>
        <v>#REF!</v>
      </c>
      <c r="F35" s="81" t="e">
        <f>#REF!</f>
        <v>#REF!</v>
      </c>
      <c r="G35" s="90" t="e">
        <f>IF(A35&lt;&gt;A36,SUMIF($A$5:A35,A35,$F$5:F35),"")</f>
        <v>#REF!</v>
      </c>
    </row>
    <row r="36" spans="1:7" x14ac:dyDescent="0.2">
      <c r="A36" s="8" t="e">
        <f>#REF!</f>
        <v>#REF!</v>
      </c>
      <c r="B36" s="7" t="e">
        <f>#REF!</f>
        <v>#REF!</v>
      </c>
      <c r="C36" s="3" t="e">
        <f>#REF!</f>
        <v>#REF!</v>
      </c>
      <c r="D36" s="28" t="e">
        <f>#REF!</f>
        <v>#REF!</v>
      </c>
      <c r="E36" s="73" t="e">
        <f>#REF!</f>
        <v>#REF!</v>
      </c>
      <c r="F36" s="81" t="e">
        <f>#REF!</f>
        <v>#REF!</v>
      </c>
      <c r="G36" s="90" t="e">
        <f>IF(A36&lt;&gt;A37,SUMIF($A$5:A36,A36,$F$5:F36),"")</f>
        <v>#REF!</v>
      </c>
    </row>
    <row r="37" spans="1:7" x14ac:dyDescent="0.2">
      <c r="A37" s="8" t="e">
        <f>#REF!</f>
        <v>#REF!</v>
      </c>
      <c r="B37" s="7" t="e">
        <f>#REF!</f>
        <v>#REF!</v>
      </c>
      <c r="C37" s="3" t="e">
        <f>#REF!</f>
        <v>#REF!</v>
      </c>
      <c r="D37" s="29" t="e">
        <f>#REF!</f>
        <v>#REF!</v>
      </c>
      <c r="E37" s="73" t="e">
        <f>#REF!</f>
        <v>#REF!</v>
      </c>
      <c r="F37" s="81" t="e">
        <f>#REF!</f>
        <v>#REF!</v>
      </c>
      <c r="G37" s="90" t="e">
        <f>IF(A37&lt;&gt;A38,SUMIF($A$5:A37,A37,$F$5:F37),"")</f>
        <v>#REF!</v>
      </c>
    </row>
    <row r="38" spans="1:7" x14ac:dyDescent="0.2">
      <c r="A38" s="8" t="e">
        <f>#REF!</f>
        <v>#REF!</v>
      </c>
      <c r="B38" s="7" t="e">
        <f>#REF!</f>
        <v>#REF!</v>
      </c>
      <c r="C38" s="3" t="e">
        <f>#REF!</f>
        <v>#REF!</v>
      </c>
      <c r="D38" s="28" t="e">
        <f>#REF!</f>
        <v>#REF!</v>
      </c>
      <c r="E38" s="73" t="e">
        <f>#REF!</f>
        <v>#REF!</v>
      </c>
      <c r="F38" s="81" t="e">
        <f>#REF!</f>
        <v>#REF!</v>
      </c>
      <c r="G38" s="90" t="e">
        <f>IF(A38&lt;&gt;A39,SUMIF($A$5:A38,A38,$F$5:F38),"")</f>
        <v>#REF!</v>
      </c>
    </row>
    <row r="39" spans="1:7" x14ac:dyDescent="0.2">
      <c r="A39" s="8" t="e">
        <f>#REF!</f>
        <v>#REF!</v>
      </c>
      <c r="B39" s="7" t="e">
        <f>#REF!</f>
        <v>#REF!</v>
      </c>
      <c r="C39" s="3" t="e">
        <f>#REF!</f>
        <v>#REF!</v>
      </c>
      <c r="D39" s="28" t="e">
        <f>#REF!</f>
        <v>#REF!</v>
      </c>
      <c r="E39" s="73" t="e">
        <f>#REF!</f>
        <v>#REF!</v>
      </c>
      <c r="F39" s="81" t="e">
        <f>#REF!</f>
        <v>#REF!</v>
      </c>
      <c r="G39" s="90" t="e">
        <f>IF(A39&lt;&gt;A40,SUMIF($A$5:A39,A39,$F$5:F39),"")</f>
        <v>#REF!</v>
      </c>
    </row>
    <row r="40" spans="1:7" x14ac:dyDescent="0.2">
      <c r="A40" s="8" t="e">
        <f>#REF!</f>
        <v>#REF!</v>
      </c>
      <c r="B40" s="7" t="e">
        <f>#REF!</f>
        <v>#REF!</v>
      </c>
      <c r="C40" s="3" t="e">
        <f>#REF!</f>
        <v>#REF!</v>
      </c>
      <c r="D40" s="28" t="e">
        <f>#REF!</f>
        <v>#REF!</v>
      </c>
      <c r="E40" s="73" t="e">
        <f>#REF!</f>
        <v>#REF!</v>
      </c>
      <c r="F40" s="81" t="e">
        <f>#REF!</f>
        <v>#REF!</v>
      </c>
      <c r="G40" s="90" t="e">
        <f>IF(A40&lt;&gt;A41,SUMIF($A$5:A40,A40,$F$5:F40),"")</f>
        <v>#REF!</v>
      </c>
    </row>
    <row r="41" spans="1:7" x14ac:dyDescent="0.2">
      <c r="A41" s="8" t="e">
        <f>#REF!</f>
        <v>#REF!</v>
      </c>
      <c r="B41" s="7" t="e">
        <f>#REF!</f>
        <v>#REF!</v>
      </c>
      <c r="C41" s="3" t="e">
        <f>#REF!</f>
        <v>#REF!</v>
      </c>
      <c r="D41" s="28" t="e">
        <f>#REF!</f>
        <v>#REF!</v>
      </c>
      <c r="E41" s="73" t="e">
        <f>#REF!</f>
        <v>#REF!</v>
      </c>
      <c r="F41" s="81" t="e">
        <f>#REF!</f>
        <v>#REF!</v>
      </c>
      <c r="G41" s="90" t="e">
        <f>IF(A41&lt;&gt;A42,SUMIF($A$5:A41,A41,$F$5:F41),"")</f>
        <v>#REF!</v>
      </c>
    </row>
    <row r="42" spans="1:7" ht="13.5" thickBot="1" x14ac:dyDescent="0.25">
      <c r="A42" s="89" t="e">
        <f>#REF!</f>
        <v>#REF!</v>
      </c>
      <c r="B42" s="86" t="e">
        <f>#REF!</f>
        <v>#REF!</v>
      </c>
      <c r="C42" s="64" t="e">
        <f>#REF!</f>
        <v>#REF!</v>
      </c>
      <c r="D42" s="65" t="e">
        <f>#REF!</f>
        <v>#REF!</v>
      </c>
      <c r="E42" s="77" t="e">
        <f>#REF!</f>
        <v>#REF!</v>
      </c>
      <c r="F42" s="87" t="e">
        <f>#REF!</f>
        <v>#REF!</v>
      </c>
      <c r="G42" s="66" t="e">
        <f>IF(A42&lt;&gt;A43,SUMIF($A$5:A42,A42,$F$5:F42),"")</f>
        <v>#REF!</v>
      </c>
    </row>
    <row r="43" spans="1:7" x14ac:dyDescent="0.2">
      <c r="A43" s="88" t="e">
        <f>#REF!</f>
        <v>#REF!</v>
      </c>
      <c r="B43" s="83" t="e">
        <f>#REF!</f>
        <v>#REF!</v>
      </c>
      <c r="C43" s="4" t="e">
        <f>#REF!</f>
        <v>#REF!</v>
      </c>
      <c r="D43" s="30" t="e">
        <f>#REF!</f>
        <v>#REF!</v>
      </c>
      <c r="E43" s="84" t="e">
        <f>#REF!</f>
        <v>#REF!</v>
      </c>
      <c r="F43" s="45" t="e">
        <f>#REF!</f>
        <v>#REF!</v>
      </c>
      <c r="G43" s="90" t="e">
        <f>IF(A43&lt;&gt;A44,SUMIF($A$5:A43,A43,$F$5:F43),"")</f>
        <v>#REF!</v>
      </c>
    </row>
    <row r="44" spans="1:7" x14ac:dyDescent="0.2">
      <c r="A44" s="8" t="e">
        <f>#REF!</f>
        <v>#REF!</v>
      </c>
      <c r="B44" s="7" t="e">
        <f>#REF!</f>
        <v>#REF!</v>
      </c>
      <c r="C44" s="3" t="e">
        <f>#REF!</f>
        <v>#REF!</v>
      </c>
      <c r="D44" s="28" t="e">
        <f>#REF!</f>
        <v>#REF!</v>
      </c>
      <c r="E44" s="73" t="e">
        <f>#REF!</f>
        <v>#REF!</v>
      </c>
      <c r="F44" s="81" t="e">
        <f>#REF!</f>
        <v>#REF!</v>
      </c>
      <c r="G44" s="90" t="e">
        <f>IF(A44&lt;&gt;A45,SUMIF($A$5:A44,A44,$F$5:F44),"")</f>
        <v>#REF!</v>
      </c>
    </row>
    <row r="45" spans="1:7" x14ac:dyDescent="0.2">
      <c r="A45" s="8" t="e">
        <f>#REF!</f>
        <v>#REF!</v>
      </c>
      <c r="B45" s="7" t="e">
        <f>#REF!</f>
        <v>#REF!</v>
      </c>
      <c r="C45" s="3" t="e">
        <f>#REF!</f>
        <v>#REF!</v>
      </c>
      <c r="D45" s="28" t="e">
        <f>#REF!</f>
        <v>#REF!</v>
      </c>
      <c r="E45" s="73" t="e">
        <f>#REF!</f>
        <v>#REF!</v>
      </c>
      <c r="F45" s="81" t="e">
        <f>#REF!</f>
        <v>#REF!</v>
      </c>
      <c r="G45" s="90" t="e">
        <f>IF(A45&lt;&gt;A46,SUMIF($A$5:A45,A45,$F$5:F45),"")</f>
        <v>#REF!</v>
      </c>
    </row>
    <row r="46" spans="1:7" x14ac:dyDescent="0.2">
      <c r="A46" s="8" t="e">
        <f>#REF!</f>
        <v>#REF!</v>
      </c>
      <c r="B46" s="7" t="e">
        <f>#REF!</f>
        <v>#REF!</v>
      </c>
      <c r="C46" s="3" t="e">
        <f>#REF!</f>
        <v>#REF!</v>
      </c>
      <c r="D46" s="29" t="e">
        <f>#REF!</f>
        <v>#REF!</v>
      </c>
      <c r="E46" s="73" t="e">
        <f>#REF!</f>
        <v>#REF!</v>
      </c>
      <c r="F46" s="81" t="e">
        <f>#REF!</f>
        <v>#REF!</v>
      </c>
      <c r="G46" s="90" t="e">
        <f>IF(A46&lt;&gt;A47,SUMIF($A$5:A46,A46,$F$5:F46),"")</f>
        <v>#REF!</v>
      </c>
    </row>
    <row r="47" spans="1:7" x14ac:dyDescent="0.2">
      <c r="A47" s="8" t="e">
        <f>#REF!</f>
        <v>#REF!</v>
      </c>
      <c r="B47" s="7" t="e">
        <f>#REF!</f>
        <v>#REF!</v>
      </c>
      <c r="C47" s="3" t="e">
        <f>#REF!</f>
        <v>#REF!</v>
      </c>
      <c r="D47" s="28" t="e">
        <f>#REF!</f>
        <v>#REF!</v>
      </c>
      <c r="E47" s="73" t="e">
        <f>#REF!</f>
        <v>#REF!</v>
      </c>
      <c r="F47" s="81" t="e">
        <f>#REF!</f>
        <v>#REF!</v>
      </c>
      <c r="G47" s="90" t="e">
        <f>IF(A47&lt;&gt;A48,SUMIF($A$5:A47,A47,$F$5:F47),"")</f>
        <v>#REF!</v>
      </c>
    </row>
    <row r="48" spans="1:7" x14ac:dyDescent="0.2">
      <c r="A48" s="8" t="e">
        <f>#REF!</f>
        <v>#REF!</v>
      </c>
      <c r="B48" s="7" t="e">
        <f>#REF!</f>
        <v>#REF!</v>
      </c>
      <c r="C48" s="3" t="e">
        <f>#REF!</f>
        <v>#REF!</v>
      </c>
      <c r="D48" s="28" t="e">
        <f>#REF!</f>
        <v>#REF!</v>
      </c>
      <c r="E48" s="73" t="e">
        <f>#REF!</f>
        <v>#REF!</v>
      </c>
      <c r="F48" s="81" t="e">
        <f>#REF!</f>
        <v>#REF!</v>
      </c>
      <c r="G48" s="90" t="e">
        <f>IF(A48&lt;&gt;A49,SUMIF($A$5:A48,A48,$F$5:F48),"")</f>
        <v>#REF!</v>
      </c>
    </row>
    <row r="49" spans="1:7" x14ac:dyDescent="0.2">
      <c r="A49" s="8" t="e">
        <f>#REF!</f>
        <v>#REF!</v>
      </c>
      <c r="B49" s="7" t="e">
        <f>#REF!</f>
        <v>#REF!</v>
      </c>
      <c r="C49" s="3" t="e">
        <f>#REF!</f>
        <v>#REF!</v>
      </c>
      <c r="D49" s="28" t="e">
        <f>#REF!</f>
        <v>#REF!</v>
      </c>
      <c r="E49" s="73" t="e">
        <f>#REF!</f>
        <v>#REF!</v>
      </c>
      <c r="F49" s="81" t="e">
        <f>#REF!</f>
        <v>#REF!</v>
      </c>
      <c r="G49" s="90" t="e">
        <f>IF(A49&lt;&gt;A50,SUMIF($A$5:A49,A49,$F$5:F49),"")</f>
        <v>#REF!</v>
      </c>
    </row>
    <row r="50" spans="1:7" x14ac:dyDescent="0.2">
      <c r="A50" s="8" t="e">
        <f>#REF!</f>
        <v>#REF!</v>
      </c>
      <c r="B50" s="7" t="e">
        <f>#REF!</f>
        <v>#REF!</v>
      </c>
      <c r="C50" s="3" t="e">
        <f>#REF!</f>
        <v>#REF!</v>
      </c>
      <c r="D50" s="29" t="e">
        <f>#REF!</f>
        <v>#REF!</v>
      </c>
      <c r="E50" s="73" t="e">
        <f>#REF!</f>
        <v>#REF!</v>
      </c>
      <c r="F50" s="81" t="e">
        <f>#REF!</f>
        <v>#REF!</v>
      </c>
      <c r="G50" s="90" t="e">
        <f>IF(A50&lt;&gt;A51,SUMIF($A$5:A50,A50,$F$5:F50),"")</f>
        <v>#REF!</v>
      </c>
    </row>
    <row r="51" spans="1:7" x14ac:dyDescent="0.2">
      <c r="A51" s="8" t="e">
        <f>#REF!</f>
        <v>#REF!</v>
      </c>
      <c r="B51" s="7" t="e">
        <f>#REF!</f>
        <v>#REF!</v>
      </c>
      <c r="C51" s="3" t="e">
        <f>#REF!</f>
        <v>#REF!</v>
      </c>
      <c r="D51" s="28" t="e">
        <f>#REF!</f>
        <v>#REF!</v>
      </c>
      <c r="E51" s="73" t="e">
        <f>#REF!</f>
        <v>#REF!</v>
      </c>
      <c r="F51" s="81" t="e">
        <f>#REF!</f>
        <v>#REF!</v>
      </c>
      <c r="G51" s="90" t="e">
        <f>IF(A51&lt;&gt;A52,SUMIF($A$5:A51,A51,$F$5:F51),"")</f>
        <v>#REF!</v>
      </c>
    </row>
    <row r="52" spans="1:7" x14ac:dyDescent="0.2">
      <c r="A52" s="8" t="e">
        <f>#REF!</f>
        <v>#REF!</v>
      </c>
      <c r="B52" s="7" t="e">
        <f>#REF!</f>
        <v>#REF!</v>
      </c>
      <c r="C52" s="3" t="e">
        <f>#REF!</f>
        <v>#REF!</v>
      </c>
      <c r="D52" s="29" t="e">
        <f>#REF!</f>
        <v>#REF!</v>
      </c>
      <c r="E52" s="73" t="e">
        <f>#REF!</f>
        <v>#REF!</v>
      </c>
      <c r="F52" s="81" t="e">
        <f>#REF!</f>
        <v>#REF!</v>
      </c>
      <c r="G52" s="90" t="e">
        <f>IF(A52&lt;&gt;A53,SUMIF($A$5:A52,A52,$F$5:F52),"")</f>
        <v>#REF!</v>
      </c>
    </row>
    <row r="53" spans="1:7" x14ac:dyDescent="0.2">
      <c r="A53" s="8" t="e">
        <f>#REF!</f>
        <v>#REF!</v>
      </c>
      <c r="B53" s="7" t="e">
        <f>#REF!</f>
        <v>#REF!</v>
      </c>
      <c r="C53" s="3" t="e">
        <f>#REF!</f>
        <v>#REF!</v>
      </c>
      <c r="D53" s="28" t="e">
        <f>#REF!</f>
        <v>#REF!</v>
      </c>
      <c r="E53" s="73" t="e">
        <f>#REF!</f>
        <v>#REF!</v>
      </c>
      <c r="F53" s="81" t="e">
        <f>#REF!</f>
        <v>#REF!</v>
      </c>
      <c r="G53" s="90" t="e">
        <f>IF(A53&lt;&gt;A54,SUMIF($A$5:A53,A53,$F$5:F53),"")</f>
        <v>#REF!</v>
      </c>
    </row>
    <row r="54" spans="1:7" x14ac:dyDescent="0.2">
      <c r="A54" s="8" t="e">
        <f>#REF!</f>
        <v>#REF!</v>
      </c>
      <c r="B54" s="7" t="e">
        <f>#REF!</f>
        <v>#REF!</v>
      </c>
      <c r="C54" s="3" t="e">
        <f>#REF!</f>
        <v>#REF!</v>
      </c>
      <c r="D54" s="28" t="e">
        <f>#REF!</f>
        <v>#REF!</v>
      </c>
      <c r="E54" s="73" t="e">
        <f>#REF!</f>
        <v>#REF!</v>
      </c>
      <c r="F54" s="81" t="e">
        <f>#REF!</f>
        <v>#REF!</v>
      </c>
      <c r="G54" s="90" t="e">
        <f>IF(A54&lt;&gt;A55,SUMIF($A$5:A54,A54,$F$5:F54),"")</f>
        <v>#REF!</v>
      </c>
    </row>
    <row r="55" spans="1:7" x14ac:dyDescent="0.2">
      <c r="A55" s="8" t="e">
        <f>#REF!</f>
        <v>#REF!</v>
      </c>
      <c r="B55" s="7" t="e">
        <f>#REF!</f>
        <v>#REF!</v>
      </c>
      <c r="C55" s="3" t="e">
        <f>#REF!</f>
        <v>#REF!</v>
      </c>
      <c r="D55" s="28" t="e">
        <f>#REF!</f>
        <v>#REF!</v>
      </c>
      <c r="E55" s="73" t="e">
        <f>#REF!</f>
        <v>#REF!</v>
      </c>
      <c r="F55" s="81" t="e">
        <f>#REF!</f>
        <v>#REF!</v>
      </c>
      <c r="G55" s="90" t="e">
        <f>IF(A55&lt;&gt;A56,SUMIF($A$5:A55,A55,$F$5:F55),"")</f>
        <v>#REF!</v>
      </c>
    </row>
    <row r="56" spans="1:7" x14ac:dyDescent="0.2">
      <c r="A56" s="8" t="e">
        <f>#REF!</f>
        <v>#REF!</v>
      </c>
      <c r="B56" s="7" t="e">
        <f>#REF!</f>
        <v>#REF!</v>
      </c>
      <c r="C56" s="3" t="e">
        <f>#REF!</f>
        <v>#REF!</v>
      </c>
      <c r="D56" s="28" t="e">
        <f>#REF!</f>
        <v>#REF!</v>
      </c>
      <c r="E56" s="73" t="e">
        <f>#REF!</f>
        <v>#REF!</v>
      </c>
      <c r="F56" s="81" t="e">
        <f>#REF!</f>
        <v>#REF!</v>
      </c>
      <c r="G56" s="90" t="e">
        <f>IF(A56&lt;&gt;A57,SUMIF($A$5:A56,A56,$F$5:F56),"")</f>
        <v>#REF!</v>
      </c>
    </row>
    <row r="57" spans="1:7" x14ac:dyDescent="0.2">
      <c r="A57" s="8" t="e">
        <f>#REF!</f>
        <v>#REF!</v>
      </c>
      <c r="B57" s="7" t="e">
        <f>#REF!</f>
        <v>#REF!</v>
      </c>
      <c r="C57" s="3" t="e">
        <f>#REF!</f>
        <v>#REF!</v>
      </c>
      <c r="D57" s="28" t="e">
        <f>#REF!</f>
        <v>#REF!</v>
      </c>
      <c r="E57" s="73" t="e">
        <f>#REF!</f>
        <v>#REF!</v>
      </c>
      <c r="F57" s="81" t="e">
        <f>#REF!</f>
        <v>#REF!</v>
      </c>
      <c r="G57" s="90" t="e">
        <f>IF(A57&lt;&gt;A58,SUMIF($A$5:A57,A57,$F$5:F57),"")</f>
        <v>#REF!</v>
      </c>
    </row>
    <row r="58" spans="1:7" ht="13.5" thickBot="1" x14ac:dyDescent="0.25">
      <c r="A58" s="89" t="e">
        <f>#REF!</f>
        <v>#REF!</v>
      </c>
      <c r="B58" s="86" t="e">
        <f>#REF!</f>
        <v>#REF!</v>
      </c>
      <c r="C58" s="64" t="e">
        <f>#REF!</f>
        <v>#REF!</v>
      </c>
      <c r="D58" s="65" t="e">
        <f>#REF!</f>
        <v>#REF!</v>
      </c>
      <c r="E58" s="77" t="e">
        <f>#REF!</f>
        <v>#REF!</v>
      </c>
      <c r="F58" s="87" t="e">
        <f>#REF!</f>
        <v>#REF!</v>
      </c>
      <c r="G58" s="66" t="e">
        <f>IF(A58&lt;&gt;A59,SUMIF($A$5:A58,A58,$F$5:F58),"")</f>
        <v>#REF!</v>
      </c>
    </row>
    <row r="59" spans="1:7" x14ac:dyDescent="0.2">
      <c r="A59" s="88" t="e">
        <f>#REF!</f>
        <v>#REF!</v>
      </c>
      <c r="B59" s="83" t="e">
        <f>#REF!</f>
        <v>#REF!</v>
      </c>
      <c r="C59" s="4" t="e">
        <f>#REF!</f>
        <v>#REF!</v>
      </c>
      <c r="D59" s="71" t="e">
        <f>#REF!</f>
        <v>#REF!</v>
      </c>
      <c r="E59" s="84" t="e">
        <f>#REF!</f>
        <v>#REF!</v>
      </c>
      <c r="F59" s="45" t="e">
        <f>#REF!</f>
        <v>#REF!</v>
      </c>
      <c r="G59" s="90" t="e">
        <f>IF(A59&lt;&gt;A60,SUMIF($A$5:A59,A59,$F$5:F59),"")</f>
        <v>#REF!</v>
      </c>
    </row>
    <row r="60" spans="1:7" x14ac:dyDescent="0.2">
      <c r="A60" s="8" t="e">
        <f>#REF!</f>
        <v>#REF!</v>
      </c>
      <c r="B60" s="7" t="e">
        <f>#REF!</f>
        <v>#REF!</v>
      </c>
      <c r="C60" s="3" t="e">
        <f>#REF!</f>
        <v>#REF!</v>
      </c>
      <c r="D60" s="28" t="e">
        <f>#REF!</f>
        <v>#REF!</v>
      </c>
      <c r="E60" s="73" t="e">
        <f>#REF!</f>
        <v>#REF!</v>
      </c>
      <c r="F60" s="81" t="e">
        <f>#REF!</f>
        <v>#REF!</v>
      </c>
      <c r="G60" s="90" t="e">
        <f>IF(A60&lt;&gt;A61,SUMIF($A$5:A60,A60,$F$5:F60),"")</f>
        <v>#REF!</v>
      </c>
    </row>
    <row r="61" spans="1:7" x14ac:dyDescent="0.2">
      <c r="A61" s="8" t="e">
        <f>#REF!</f>
        <v>#REF!</v>
      </c>
      <c r="B61" s="7" t="e">
        <f>#REF!</f>
        <v>#REF!</v>
      </c>
      <c r="C61" s="3" t="e">
        <f>#REF!</f>
        <v>#REF!</v>
      </c>
      <c r="D61" s="28" t="e">
        <f>#REF!</f>
        <v>#REF!</v>
      </c>
      <c r="E61" s="73" t="e">
        <f>#REF!</f>
        <v>#REF!</v>
      </c>
      <c r="F61" s="81" t="e">
        <f>#REF!</f>
        <v>#REF!</v>
      </c>
      <c r="G61" s="90" t="e">
        <f>IF(A61&lt;&gt;A62,SUMIF($A$5:A61,A61,$F$5:F61),"")</f>
        <v>#REF!</v>
      </c>
    </row>
    <row r="62" spans="1:7" x14ac:dyDescent="0.2">
      <c r="A62" s="8" t="e">
        <f>#REF!</f>
        <v>#REF!</v>
      </c>
      <c r="B62" s="7" t="e">
        <f>#REF!</f>
        <v>#REF!</v>
      </c>
      <c r="C62" s="3" t="e">
        <f>#REF!</f>
        <v>#REF!</v>
      </c>
      <c r="D62" s="29" t="e">
        <f>#REF!</f>
        <v>#REF!</v>
      </c>
      <c r="E62" s="73" t="e">
        <f>#REF!</f>
        <v>#REF!</v>
      </c>
      <c r="F62" s="81" t="e">
        <f>#REF!</f>
        <v>#REF!</v>
      </c>
      <c r="G62" s="90" t="e">
        <f>IF(A62&lt;&gt;A63,SUMIF($A$5:A62,A62,$F$5:F62),"")</f>
        <v>#REF!</v>
      </c>
    </row>
    <row r="63" spans="1:7" x14ac:dyDescent="0.2">
      <c r="A63" s="8" t="e">
        <f>#REF!</f>
        <v>#REF!</v>
      </c>
      <c r="B63" s="7" t="e">
        <f>#REF!</f>
        <v>#REF!</v>
      </c>
      <c r="C63" s="3" t="e">
        <f>#REF!</f>
        <v>#REF!</v>
      </c>
      <c r="D63" s="29" t="e">
        <f>#REF!</f>
        <v>#REF!</v>
      </c>
      <c r="E63" s="73" t="e">
        <f>#REF!</f>
        <v>#REF!</v>
      </c>
      <c r="F63" s="81" t="e">
        <f>#REF!</f>
        <v>#REF!</v>
      </c>
      <c r="G63" s="90" t="e">
        <f>IF(A63&lt;&gt;A64,SUMIF($A$5:A63,A63,$F$5:F63),"")</f>
        <v>#REF!</v>
      </c>
    </row>
    <row r="64" spans="1:7" ht="14.25" customHeight="1" x14ac:dyDescent="0.2">
      <c r="A64" s="8" t="e">
        <f>#REF!</f>
        <v>#REF!</v>
      </c>
      <c r="B64" s="7" t="e">
        <f>#REF!</f>
        <v>#REF!</v>
      </c>
      <c r="C64" s="3" t="e">
        <f>#REF!</f>
        <v>#REF!</v>
      </c>
      <c r="D64" s="28" t="e">
        <f>#REF!</f>
        <v>#REF!</v>
      </c>
      <c r="E64" s="73" t="e">
        <f>#REF!</f>
        <v>#REF!</v>
      </c>
      <c r="F64" s="81" t="e">
        <f>#REF!</f>
        <v>#REF!</v>
      </c>
      <c r="G64" s="90" t="e">
        <f>IF(A64&lt;&gt;A65,SUMIF($A$5:A64,A64,$F$5:F64),"")</f>
        <v>#REF!</v>
      </c>
    </row>
    <row r="65" spans="1:7" x14ac:dyDescent="0.2">
      <c r="A65" s="8" t="e">
        <f>#REF!</f>
        <v>#REF!</v>
      </c>
      <c r="B65" s="7" t="e">
        <f>#REF!</f>
        <v>#REF!</v>
      </c>
      <c r="C65" s="3" t="e">
        <f>#REF!</f>
        <v>#REF!</v>
      </c>
      <c r="D65" s="28" t="e">
        <f>#REF!</f>
        <v>#REF!</v>
      </c>
      <c r="E65" s="73" t="e">
        <f>#REF!</f>
        <v>#REF!</v>
      </c>
      <c r="F65" s="81" t="e">
        <f>#REF!</f>
        <v>#REF!</v>
      </c>
      <c r="G65" s="90" t="e">
        <f>IF(A65&lt;&gt;A66,SUMIF($A$5:A65,A65,$F$5:F65),"")</f>
        <v>#REF!</v>
      </c>
    </row>
    <row r="66" spans="1:7" x14ac:dyDescent="0.2">
      <c r="A66" s="8" t="e">
        <f>#REF!</f>
        <v>#REF!</v>
      </c>
      <c r="B66" s="7" t="e">
        <f>#REF!</f>
        <v>#REF!</v>
      </c>
      <c r="C66" s="3" t="e">
        <f>#REF!</f>
        <v>#REF!</v>
      </c>
      <c r="D66" s="28" t="e">
        <f>#REF!</f>
        <v>#REF!</v>
      </c>
      <c r="E66" s="73" t="e">
        <f>#REF!</f>
        <v>#REF!</v>
      </c>
      <c r="F66" s="81" t="e">
        <f>#REF!</f>
        <v>#REF!</v>
      </c>
      <c r="G66" s="90" t="e">
        <f>IF(A66&lt;&gt;A67,SUMIF($A$5:A66,A66,$F$5:F66),"")</f>
        <v>#REF!</v>
      </c>
    </row>
    <row r="67" spans="1:7" x14ac:dyDescent="0.2">
      <c r="A67" s="8" t="e">
        <f>#REF!</f>
        <v>#REF!</v>
      </c>
      <c r="B67" s="7" t="e">
        <f>#REF!</f>
        <v>#REF!</v>
      </c>
      <c r="C67" s="3" t="e">
        <f>#REF!</f>
        <v>#REF!</v>
      </c>
      <c r="D67" s="28" t="e">
        <f>#REF!</f>
        <v>#REF!</v>
      </c>
      <c r="E67" s="73" t="e">
        <f>#REF!</f>
        <v>#REF!</v>
      </c>
      <c r="F67" s="81" t="e">
        <f>#REF!</f>
        <v>#REF!</v>
      </c>
      <c r="G67" s="90" t="e">
        <f>IF(A67&lt;&gt;A68,SUMIF($A$5:A67,A67,$F$5:F67),"")</f>
        <v>#REF!</v>
      </c>
    </row>
    <row r="68" spans="1:7" x14ac:dyDescent="0.2">
      <c r="A68" s="8" t="e">
        <f>#REF!</f>
        <v>#REF!</v>
      </c>
      <c r="B68" s="7" t="e">
        <f>#REF!</f>
        <v>#REF!</v>
      </c>
      <c r="C68" s="3" t="e">
        <f>#REF!</f>
        <v>#REF!</v>
      </c>
      <c r="D68" s="29" t="e">
        <f>#REF!</f>
        <v>#REF!</v>
      </c>
      <c r="E68" s="73" t="e">
        <f>#REF!</f>
        <v>#REF!</v>
      </c>
      <c r="F68" s="81" t="e">
        <f>#REF!</f>
        <v>#REF!</v>
      </c>
      <c r="G68" s="90" t="e">
        <f>IF(A68&lt;&gt;A69,SUMIF($A$5:A68,A68,$F$5:F68),"")</f>
        <v>#REF!</v>
      </c>
    </row>
    <row r="69" spans="1:7" x14ac:dyDescent="0.2">
      <c r="A69" s="8" t="e">
        <f>#REF!</f>
        <v>#REF!</v>
      </c>
      <c r="B69" s="7" t="e">
        <f>#REF!</f>
        <v>#REF!</v>
      </c>
      <c r="C69" s="3" t="e">
        <f>#REF!</f>
        <v>#REF!</v>
      </c>
      <c r="D69" s="28" t="e">
        <f>#REF!</f>
        <v>#REF!</v>
      </c>
      <c r="E69" s="73" t="e">
        <f>#REF!</f>
        <v>#REF!</v>
      </c>
      <c r="F69" s="81" t="e">
        <f>#REF!</f>
        <v>#REF!</v>
      </c>
      <c r="G69" s="90" t="e">
        <f>IF(A69&lt;&gt;A70,SUMIF($A$5:A69,A69,$F$5:F69),"")</f>
        <v>#REF!</v>
      </c>
    </row>
    <row r="70" spans="1:7" x14ac:dyDescent="0.2">
      <c r="A70" s="8" t="e">
        <f>#REF!</f>
        <v>#REF!</v>
      </c>
      <c r="B70" s="7" t="e">
        <f>#REF!</f>
        <v>#REF!</v>
      </c>
      <c r="C70" s="3" t="e">
        <f>#REF!</f>
        <v>#REF!</v>
      </c>
      <c r="D70" s="29" t="e">
        <f>#REF!</f>
        <v>#REF!</v>
      </c>
      <c r="E70" s="73" t="e">
        <f>#REF!</f>
        <v>#REF!</v>
      </c>
      <c r="F70" s="81" t="e">
        <f>#REF!</f>
        <v>#REF!</v>
      </c>
      <c r="G70" s="90" t="e">
        <f>IF(A70&lt;&gt;A71,SUMIF($A$5:A70,A70,$F$5:F70),"")</f>
        <v>#REF!</v>
      </c>
    </row>
    <row r="71" spans="1:7" x14ac:dyDescent="0.2">
      <c r="A71" s="8" t="e">
        <f>#REF!</f>
        <v>#REF!</v>
      </c>
      <c r="B71" s="7" t="e">
        <f>#REF!</f>
        <v>#REF!</v>
      </c>
      <c r="C71" s="3" t="e">
        <f>#REF!</f>
        <v>#REF!</v>
      </c>
      <c r="D71" s="29" t="e">
        <f>#REF!</f>
        <v>#REF!</v>
      </c>
      <c r="E71" s="73" t="e">
        <f>#REF!</f>
        <v>#REF!</v>
      </c>
      <c r="F71" s="81" t="e">
        <f>#REF!</f>
        <v>#REF!</v>
      </c>
      <c r="G71" s="90" t="e">
        <f>IF(A71&lt;&gt;A72,SUMIF($A$5:A71,A71,$F$5:F71),"")</f>
        <v>#REF!</v>
      </c>
    </row>
    <row r="72" spans="1:7" x14ac:dyDescent="0.2">
      <c r="A72" s="8" t="e">
        <f>#REF!</f>
        <v>#REF!</v>
      </c>
      <c r="B72" s="7" t="e">
        <f>#REF!</f>
        <v>#REF!</v>
      </c>
      <c r="C72" s="3" t="e">
        <f>#REF!</f>
        <v>#REF!</v>
      </c>
      <c r="D72" s="29" t="e">
        <f>#REF!</f>
        <v>#REF!</v>
      </c>
      <c r="E72" s="73" t="e">
        <f>#REF!</f>
        <v>#REF!</v>
      </c>
      <c r="F72" s="81" t="e">
        <f>#REF!</f>
        <v>#REF!</v>
      </c>
      <c r="G72" s="90" t="e">
        <f>IF(A72&lt;&gt;A73,SUMIF($A$5:A72,A72,$F$5:F72),"")</f>
        <v>#REF!</v>
      </c>
    </row>
    <row r="73" spans="1:7" x14ac:dyDescent="0.2">
      <c r="A73" s="8" t="e">
        <f>#REF!</f>
        <v>#REF!</v>
      </c>
      <c r="B73" s="7" t="e">
        <f>#REF!</f>
        <v>#REF!</v>
      </c>
      <c r="C73" s="3" t="e">
        <f>#REF!</f>
        <v>#REF!</v>
      </c>
      <c r="D73" s="28" t="e">
        <f>#REF!</f>
        <v>#REF!</v>
      </c>
      <c r="E73" s="73" t="e">
        <f>#REF!</f>
        <v>#REF!</v>
      </c>
      <c r="F73" s="81" t="e">
        <f>#REF!</f>
        <v>#REF!</v>
      </c>
      <c r="G73" s="90" t="e">
        <f>IF(A73&lt;&gt;A74,SUMIF($A$5:A73,A73,$F$5:F73),"")</f>
        <v>#REF!</v>
      </c>
    </row>
    <row r="74" spans="1:7" x14ac:dyDescent="0.2">
      <c r="A74" s="8" t="e">
        <f>#REF!</f>
        <v>#REF!</v>
      </c>
      <c r="B74" s="7" t="e">
        <f>#REF!</f>
        <v>#REF!</v>
      </c>
      <c r="C74" s="3" t="e">
        <f>#REF!</f>
        <v>#REF!</v>
      </c>
      <c r="D74" s="29" t="e">
        <f>#REF!</f>
        <v>#REF!</v>
      </c>
      <c r="E74" s="73" t="e">
        <f>#REF!</f>
        <v>#REF!</v>
      </c>
      <c r="F74" s="81" t="e">
        <f>#REF!</f>
        <v>#REF!</v>
      </c>
      <c r="G74" s="90" t="e">
        <f>IF(A74&lt;&gt;A75,SUMIF($A$5:A74,A74,$F$5:F74),"")</f>
        <v>#REF!</v>
      </c>
    </row>
    <row r="75" spans="1:7" x14ac:dyDescent="0.2">
      <c r="A75" s="8" t="e">
        <f>#REF!</f>
        <v>#REF!</v>
      </c>
      <c r="B75" s="7" t="e">
        <f>#REF!</f>
        <v>#REF!</v>
      </c>
      <c r="C75" s="3" t="e">
        <f>#REF!</f>
        <v>#REF!</v>
      </c>
      <c r="D75" s="28" t="e">
        <f>#REF!</f>
        <v>#REF!</v>
      </c>
      <c r="E75" s="73" t="e">
        <f>#REF!</f>
        <v>#REF!</v>
      </c>
      <c r="F75" s="81" t="e">
        <f>#REF!</f>
        <v>#REF!</v>
      </c>
      <c r="G75" s="90" t="e">
        <f>IF(A75&lt;&gt;A76,SUMIF($A$5:A75,A75,$F$5:F75),"")</f>
        <v>#REF!</v>
      </c>
    </row>
    <row r="76" spans="1:7" x14ac:dyDescent="0.2">
      <c r="A76" s="8" t="e">
        <f>#REF!</f>
        <v>#REF!</v>
      </c>
      <c r="B76" s="7" t="e">
        <f>#REF!</f>
        <v>#REF!</v>
      </c>
      <c r="C76" s="3" t="e">
        <f>#REF!</f>
        <v>#REF!</v>
      </c>
      <c r="D76" s="28" t="e">
        <f>#REF!</f>
        <v>#REF!</v>
      </c>
      <c r="E76" s="73" t="e">
        <f>#REF!</f>
        <v>#REF!</v>
      </c>
      <c r="F76" s="81" t="e">
        <f>#REF!</f>
        <v>#REF!</v>
      </c>
      <c r="G76" s="90" t="e">
        <f>IF(A76&lt;&gt;A77,SUMIF($A$5:A76,A76,$F$5:F76),"")</f>
        <v>#REF!</v>
      </c>
    </row>
    <row r="77" spans="1:7" x14ac:dyDescent="0.2">
      <c r="A77" s="8" t="e">
        <f>#REF!</f>
        <v>#REF!</v>
      </c>
      <c r="B77" s="7" t="e">
        <f>#REF!</f>
        <v>#REF!</v>
      </c>
      <c r="C77" s="3" t="e">
        <f>#REF!</f>
        <v>#REF!</v>
      </c>
      <c r="D77" s="28" t="e">
        <f>#REF!</f>
        <v>#REF!</v>
      </c>
      <c r="E77" s="73" t="e">
        <f>#REF!</f>
        <v>#REF!</v>
      </c>
      <c r="F77" s="81" t="e">
        <f>#REF!</f>
        <v>#REF!</v>
      </c>
      <c r="G77" s="90" t="e">
        <f>IF(A77&lt;&gt;A78,SUMIF($A$5:A77,A77,$F$5:F77),"")</f>
        <v>#REF!</v>
      </c>
    </row>
    <row r="78" spans="1:7" x14ac:dyDescent="0.2">
      <c r="A78" s="8" t="e">
        <f>#REF!</f>
        <v>#REF!</v>
      </c>
      <c r="B78" s="7" t="e">
        <f>#REF!</f>
        <v>#REF!</v>
      </c>
      <c r="C78" s="3" t="e">
        <f>#REF!</f>
        <v>#REF!</v>
      </c>
      <c r="D78" s="28" t="e">
        <f>#REF!</f>
        <v>#REF!</v>
      </c>
      <c r="E78" s="73" t="e">
        <f>#REF!</f>
        <v>#REF!</v>
      </c>
      <c r="F78" s="81" t="e">
        <f>#REF!</f>
        <v>#REF!</v>
      </c>
      <c r="G78" s="90" t="e">
        <f>IF(A78&lt;&gt;A79,SUMIF($A$5:A78,A78,$F$5:F78),"")</f>
        <v>#REF!</v>
      </c>
    </row>
    <row r="79" spans="1:7" x14ac:dyDescent="0.2">
      <c r="A79" s="8" t="e">
        <f>#REF!</f>
        <v>#REF!</v>
      </c>
      <c r="B79" s="7" t="e">
        <f>#REF!</f>
        <v>#REF!</v>
      </c>
      <c r="C79" s="3" t="e">
        <f>#REF!</f>
        <v>#REF!</v>
      </c>
      <c r="D79" s="28" t="e">
        <f>#REF!</f>
        <v>#REF!</v>
      </c>
      <c r="E79" s="73" t="e">
        <f>#REF!</f>
        <v>#REF!</v>
      </c>
      <c r="F79" s="81" t="e">
        <f>#REF!</f>
        <v>#REF!</v>
      </c>
      <c r="G79" s="90" t="e">
        <f>IF(A79&lt;&gt;A80,SUMIF($A$5:A79,A79,$F$5:F79),"")</f>
        <v>#REF!</v>
      </c>
    </row>
    <row r="80" spans="1:7" x14ac:dyDescent="0.2">
      <c r="A80" s="8" t="e">
        <f>#REF!</f>
        <v>#REF!</v>
      </c>
      <c r="B80" s="7" t="e">
        <f>#REF!</f>
        <v>#REF!</v>
      </c>
      <c r="C80" s="3" t="e">
        <f>#REF!</f>
        <v>#REF!</v>
      </c>
      <c r="D80" s="28" t="e">
        <f>#REF!</f>
        <v>#REF!</v>
      </c>
      <c r="E80" s="73" t="e">
        <f>#REF!</f>
        <v>#REF!</v>
      </c>
      <c r="F80" s="81" t="e">
        <f>#REF!</f>
        <v>#REF!</v>
      </c>
      <c r="G80" s="90" t="e">
        <f>IF(A80&lt;&gt;A81,SUMIF($A$5:A80,A80,$F$5:F80),"")</f>
        <v>#REF!</v>
      </c>
    </row>
    <row r="81" spans="1:7" ht="13.5" thickBot="1" x14ac:dyDescent="0.25">
      <c r="A81" s="89" t="e">
        <f>#REF!</f>
        <v>#REF!</v>
      </c>
      <c r="B81" s="86" t="e">
        <f>#REF!</f>
        <v>#REF!</v>
      </c>
      <c r="C81" s="64" t="e">
        <f>#REF!</f>
        <v>#REF!</v>
      </c>
      <c r="D81" s="65" t="e">
        <f>#REF!</f>
        <v>#REF!</v>
      </c>
      <c r="E81" s="77" t="e">
        <f>#REF!</f>
        <v>#REF!</v>
      </c>
      <c r="F81" s="87" t="e">
        <f>#REF!</f>
        <v>#REF!</v>
      </c>
      <c r="G81" s="66" t="e">
        <f>IF(A81&lt;&gt;A82,SUMIF($A$5:A81,A81,$F$5:F81),"")</f>
        <v>#REF!</v>
      </c>
    </row>
    <row r="82" spans="1:7" x14ac:dyDescent="0.2">
      <c r="A82" s="88" t="e">
        <f>#REF!</f>
        <v>#REF!</v>
      </c>
      <c r="B82" s="83" t="e">
        <f>#REF!</f>
        <v>#REF!</v>
      </c>
      <c r="C82" s="4" t="e">
        <f>#REF!</f>
        <v>#REF!</v>
      </c>
      <c r="D82" s="71" t="e">
        <f>#REF!</f>
        <v>#REF!</v>
      </c>
      <c r="E82" s="84" t="e">
        <f>#REF!</f>
        <v>#REF!</v>
      </c>
      <c r="F82" s="45" t="e">
        <f>#REF!</f>
        <v>#REF!</v>
      </c>
      <c r="G82" s="90" t="e">
        <f>IF(A82&lt;&gt;A83,SUMIF($A$5:A82,A82,$F$5:F82),"")</f>
        <v>#REF!</v>
      </c>
    </row>
    <row r="83" spans="1:7" x14ac:dyDescent="0.2">
      <c r="A83" s="8" t="e">
        <f>#REF!</f>
        <v>#REF!</v>
      </c>
      <c r="B83" s="7" t="e">
        <f>#REF!</f>
        <v>#REF!</v>
      </c>
      <c r="C83" s="3" t="e">
        <f>#REF!</f>
        <v>#REF!</v>
      </c>
      <c r="D83" s="28" t="e">
        <f>#REF!</f>
        <v>#REF!</v>
      </c>
      <c r="E83" s="73" t="e">
        <f>#REF!</f>
        <v>#REF!</v>
      </c>
      <c r="F83" s="81" t="e">
        <f>#REF!</f>
        <v>#REF!</v>
      </c>
      <c r="G83" s="90" t="e">
        <f>IF(A83&lt;&gt;A84,SUMIF($A$5:A83,A83,$F$5:F83),"")</f>
        <v>#REF!</v>
      </c>
    </row>
    <row r="84" spans="1:7" x14ac:dyDescent="0.2">
      <c r="A84" s="8" t="e">
        <f>#REF!</f>
        <v>#REF!</v>
      </c>
      <c r="B84" s="7" t="e">
        <f>#REF!</f>
        <v>#REF!</v>
      </c>
      <c r="C84" s="3" t="e">
        <f>#REF!</f>
        <v>#REF!</v>
      </c>
      <c r="D84" s="29" t="e">
        <f>#REF!</f>
        <v>#REF!</v>
      </c>
      <c r="E84" s="73" t="e">
        <f>#REF!</f>
        <v>#REF!</v>
      </c>
      <c r="F84" s="81" t="e">
        <f>#REF!</f>
        <v>#REF!</v>
      </c>
      <c r="G84" s="90" t="e">
        <f>IF(A84&lt;&gt;A85,SUMIF($A$5:A84,A84,$F$5:F84),"")</f>
        <v>#REF!</v>
      </c>
    </row>
    <row r="85" spans="1:7" x14ac:dyDescent="0.2">
      <c r="A85" s="8" t="e">
        <f>#REF!</f>
        <v>#REF!</v>
      </c>
      <c r="B85" s="7" t="e">
        <f>#REF!</f>
        <v>#REF!</v>
      </c>
      <c r="C85" s="3" t="e">
        <f>#REF!</f>
        <v>#REF!</v>
      </c>
      <c r="D85" s="28" t="e">
        <f>#REF!</f>
        <v>#REF!</v>
      </c>
      <c r="E85" s="73" t="e">
        <f>#REF!</f>
        <v>#REF!</v>
      </c>
      <c r="F85" s="81" t="e">
        <f>#REF!</f>
        <v>#REF!</v>
      </c>
      <c r="G85" s="90" t="e">
        <f>IF(A85&lt;&gt;A86,SUMIF($A$5:A85,A85,$F$5:F85),"")</f>
        <v>#REF!</v>
      </c>
    </row>
    <row r="86" spans="1:7" x14ac:dyDescent="0.2">
      <c r="A86" s="8" t="e">
        <f>#REF!</f>
        <v>#REF!</v>
      </c>
      <c r="B86" s="7" t="e">
        <f>#REF!</f>
        <v>#REF!</v>
      </c>
      <c r="C86" s="3" t="e">
        <f>#REF!</f>
        <v>#REF!</v>
      </c>
      <c r="D86" s="29" t="e">
        <f>#REF!</f>
        <v>#REF!</v>
      </c>
      <c r="E86" s="73" t="e">
        <f>#REF!</f>
        <v>#REF!</v>
      </c>
      <c r="F86" s="81" t="e">
        <f>#REF!</f>
        <v>#REF!</v>
      </c>
      <c r="G86" s="90" t="e">
        <f>IF(A86&lt;&gt;A87,SUMIF($A$5:A86,A86,$F$5:F86),"")</f>
        <v>#REF!</v>
      </c>
    </row>
    <row r="87" spans="1:7" x14ac:dyDescent="0.2">
      <c r="A87" s="8" t="e">
        <f>#REF!</f>
        <v>#REF!</v>
      </c>
      <c r="B87" s="7" t="e">
        <f>#REF!</f>
        <v>#REF!</v>
      </c>
      <c r="C87" s="3" t="e">
        <f>#REF!</f>
        <v>#REF!</v>
      </c>
      <c r="D87" s="28" t="e">
        <f>#REF!</f>
        <v>#REF!</v>
      </c>
      <c r="E87" s="73" t="e">
        <f>#REF!</f>
        <v>#REF!</v>
      </c>
      <c r="F87" s="81" t="e">
        <f>#REF!</f>
        <v>#REF!</v>
      </c>
      <c r="G87" s="90" t="e">
        <f>IF(A87&lt;&gt;A88,SUMIF($A$5:A87,A87,$F$5:F87),"")</f>
        <v>#REF!</v>
      </c>
    </row>
    <row r="88" spans="1:7" x14ac:dyDescent="0.2">
      <c r="A88" s="8" t="e">
        <f>#REF!</f>
        <v>#REF!</v>
      </c>
      <c r="B88" s="7" t="e">
        <f>#REF!</f>
        <v>#REF!</v>
      </c>
      <c r="C88" s="3" t="e">
        <f>#REF!</f>
        <v>#REF!</v>
      </c>
      <c r="D88" s="28" t="e">
        <f>#REF!</f>
        <v>#REF!</v>
      </c>
      <c r="E88" s="73" t="e">
        <f>#REF!</f>
        <v>#REF!</v>
      </c>
      <c r="F88" s="81" t="e">
        <f>#REF!</f>
        <v>#REF!</v>
      </c>
      <c r="G88" s="90" t="e">
        <f>IF(A88&lt;&gt;A89,SUMIF($A$5:A88,A88,$F$5:F88),"")</f>
        <v>#REF!</v>
      </c>
    </row>
    <row r="89" spans="1:7" x14ac:dyDescent="0.2">
      <c r="A89" s="8" t="e">
        <f>#REF!</f>
        <v>#REF!</v>
      </c>
      <c r="B89" s="7" t="e">
        <f>#REF!</f>
        <v>#REF!</v>
      </c>
      <c r="C89" s="3" t="e">
        <f>#REF!</f>
        <v>#REF!</v>
      </c>
      <c r="D89" s="28" t="e">
        <f>#REF!</f>
        <v>#REF!</v>
      </c>
      <c r="E89" s="73" t="e">
        <f>#REF!</f>
        <v>#REF!</v>
      </c>
      <c r="F89" s="81" t="e">
        <f>#REF!</f>
        <v>#REF!</v>
      </c>
      <c r="G89" s="90" t="e">
        <f>IF(A89&lt;&gt;A90,SUMIF($A$5:A89,A89,$F$5:F89),"")</f>
        <v>#REF!</v>
      </c>
    </row>
    <row r="90" spans="1:7" x14ac:dyDescent="0.2">
      <c r="A90" s="8" t="e">
        <f>#REF!</f>
        <v>#REF!</v>
      </c>
      <c r="B90" s="7" t="e">
        <f>#REF!</f>
        <v>#REF!</v>
      </c>
      <c r="C90" s="3" t="e">
        <f>#REF!</f>
        <v>#REF!</v>
      </c>
      <c r="D90" s="28" t="e">
        <f>#REF!</f>
        <v>#REF!</v>
      </c>
      <c r="E90" s="73" t="e">
        <f>#REF!</f>
        <v>#REF!</v>
      </c>
      <c r="F90" s="81" t="e">
        <f>#REF!</f>
        <v>#REF!</v>
      </c>
      <c r="G90" s="90" t="e">
        <f>IF(A90&lt;&gt;A91,SUMIF($A$5:A90,A90,$F$5:F90),"")</f>
        <v>#REF!</v>
      </c>
    </row>
    <row r="91" spans="1:7" x14ac:dyDescent="0.2">
      <c r="A91" s="8" t="e">
        <f>#REF!</f>
        <v>#REF!</v>
      </c>
      <c r="B91" s="7" t="e">
        <f>#REF!</f>
        <v>#REF!</v>
      </c>
      <c r="C91" s="3" t="e">
        <f>#REF!</f>
        <v>#REF!</v>
      </c>
      <c r="D91" s="29" t="e">
        <f>#REF!</f>
        <v>#REF!</v>
      </c>
      <c r="E91" s="73" t="e">
        <f>#REF!</f>
        <v>#REF!</v>
      </c>
      <c r="F91" s="81" t="e">
        <f>#REF!</f>
        <v>#REF!</v>
      </c>
      <c r="G91" s="90" t="e">
        <f>IF(A91&lt;&gt;A92,SUMIF($A$5:A91,A91,$F$5:F91),"")</f>
        <v>#REF!</v>
      </c>
    </row>
    <row r="92" spans="1:7" x14ac:dyDescent="0.2">
      <c r="A92" s="8" t="e">
        <f>#REF!</f>
        <v>#REF!</v>
      </c>
      <c r="B92" s="7" t="e">
        <f>#REF!</f>
        <v>#REF!</v>
      </c>
      <c r="C92" s="3" t="e">
        <f>#REF!</f>
        <v>#REF!</v>
      </c>
      <c r="D92" s="29" t="e">
        <f>#REF!</f>
        <v>#REF!</v>
      </c>
      <c r="E92" s="73" t="e">
        <f>#REF!</f>
        <v>#REF!</v>
      </c>
      <c r="F92" s="81" t="e">
        <f>#REF!</f>
        <v>#REF!</v>
      </c>
      <c r="G92" s="90" t="e">
        <f>IF(A92&lt;&gt;A93,SUMIF($A$5:A92,A92,$F$5:F92),"")</f>
        <v>#REF!</v>
      </c>
    </row>
    <row r="93" spans="1:7" x14ac:dyDescent="0.2">
      <c r="A93" s="8" t="e">
        <f>#REF!</f>
        <v>#REF!</v>
      </c>
      <c r="B93" s="7" t="e">
        <f>#REF!</f>
        <v>#REF!</v>
      </c>
      <c r="C93" s="3" t="e">
        <f>#REF!</f>
        <v>#REF!</v>
      </c>
      <c r="D93" s="28" t="e">
        <f>#REF!</f>
        <v>#REF!</v>
      </c>
      <c r="E93" s="73" t="e">
        <f>#REF!</f>
        <v>#REF!</v>
      </c>
      <c r="F93" s="81" t="e">
        <f>#REF!</f>
        <v>#REF!</v>
      </c>
      <c r="G93" s="90" t="e">
        <f>IF(A93&lt;&gt;A94,SUMIF($A$5:A93,A93,$F$5:F93),"")</f>
        <v>#REF!</v>
      </c>
    </row>
    <row r="94" spans="1:7" x14ac:dyDescent="0.2">
      <c r="A94" s="8" t="e">
        <f>#REF!</f>
        <v>#REF!</v>
      </c>
      <c r="B94" s="7" t="e">
        <f>#REF!</f>
        <v>#REF!</v>
      </c>
      <c r="C94" s="3" t="e">
        <f>#REF!</f>
        <v>#REF!</v>
      </c>
      <c r="D94" s="28" t="e">
        <f>#REF!</f>
        <v>#REF!</v>
      </c>
      <c r="E94" s="73" t="e">
        <f>#REF!</f>
        <v>#REF!</v>
      </c>
      <c r="F94" s="81" t="e">
        <f>#REF!</f>
        <v>#REF!</v>
      </c>
      <c r="G94" s="90" t="e">
        <f>IF(A94&lt;&gt;A95,SUMIF($A$5:A94,A94,$F$5:F94),"")</f>
        <v>#REF!</v>
      </c>
    </row>
    <row r="95" spans="1:7" x14ac:dyDescent="0.2">
      <c r="A95" s="8" t="e">
        <f>#REF!</f>
        <v>#REF!</v>
      </c>
      <c r="B95" s="7" t="e">
        <f>#REF!</f>
        <v>#REF!</v>
      </c>
      <c r="C95" s="3" t="e">
        <f>#REF!</f>
        <v>#REF!</v>
      </c>
      <c r="D95" s="28" t="e">
        <f>#REF!</f>
        <v>#REF!</v>
      </c>
      <c r="E95" s="73" t="e">
        <f>#REF!</f>
        <v>#REF!</v>
      </c>
      <c r="F95" s="81" t="e">
        <f>#REF!</f>
        <v>#REF!</v>
      </c>
      <c r="G95" s="90" t="e">
        <f>IF(A95&lt;&gt;A96,SUMIF($A$5:A95,A95,$F$5:F95),"")</f>
        <v>#REF!</v>
      </c>
    </row>
    <row r="96" spans="1:7" ht="13.5" thickBot="1" x14ac:dyDescent="0.25">
      <c r="A96" s="89" t="e">
        <f>#REF!</f>
        <v>#REF!</v>
      </c>
      <c r="B96" s="86" t="e">
        <f>#REF!</f>
        <v>#REF!</v>
      </c>
      <c r="C96" s="64" t="e">
        <f>#REF!</f>
        <v>#REF!</v>
      </c>
      <c r="D96" s="67" t="e">
        <f>#REF!</f>
        <v>#REF!</v>
      </c>
      <c r="E96" s="77" t="e">
        <f>#REF!</f>
        <v>#REF!</v>
      </c>
      <c r="F96" s="87" t="e">
        <f>#REF!</f>
        <v>#REF!</v>
      </c>
      <c r="G96" s="66" t="e">
        <f>IF(A96&lt;&gt;A97,SUMIF($A$5:A96,A96,$F$5:F96),"")</f>
        <v>#REF!</v>
      </c>
    </row>
    <row r="97" spans="1:7" x14ac:dyDescent="0.2">
      <c r="A97" s="123" t="e">
        <f>#REF!</f>
        <v>#REF!</v>
      </c>
      <c r="B97" s="124" t="e">
        <f>#REF!</f>
        <v>#REF!</v>
      </c>
      <c r="C97" s="63" t="e">
        <f>#REF!</f>
        <v>#REF!</v>
      </c>
      <c r="D97" s="68" t="e">
        <f>#REF!</f>
        <v>#REF!</v>
      </c>
      <c r="E97" s="76" t="e">
        <f>#REF!</f>
        <v>#REF!</v>
      </c>
      <c r="F97" s="130" t="e">
        <f>#REF!</f>
        <v>#REF!</v>
      </c>
      <c r="G97" s="125" t="e">
        <f>IF(A97&lt;&gt;A98,SUMIF($A$5:A97,A97,$F$5:F97),"")</f>
        <v>#REF!</v>
      </c>
    </row>
    <row r="98" spans="1:7" x14ac:dyDescent="0.2">
      <c r="A98" s="8" t="e">
        <f>#REF!</f>
        <v>#REF!</v>
      </c>
      <c r="B98" s="7" t="e">
        <f>#REF!</f>
        <v>#REF!</v>
      </c>
      <c r="C98" s="3" t="e">
        <f>#REF!</f>
        <v>#REF!</v>
      </c>
      <c r="D98" s="29" t="e">
        <f>#REF!</f>
        <v>#REF!</v>
      </c>
      <c r="E98" s="73" t="e">
        <f>#REF!</f>
        <v>#REF!</v>
      </c>
      <c r="F98" s="127" t="e">
        <f>#REF!</f>
        <v>#REF!</v>
      </c>
      <c r="G98" s="90" t="e">
        <f>IF(A98&lt;&gt;A99,SUMIF($A$5:A98,A98,$F$5:F98),"")</f>
        <v>#REF!</v>
      </c>
    </row>
    <row r="99" spans="1:7" x14ac:dyDescent="0.2">
      <c r="A99" s="8" t="e">
        <f>#REF!</f>
        <v>#REF!</v>
      </c>
      <c r="B99" s="7" t="e">
        <f>#REF!</f>
        <v>#REF!</v>
      </c>
      <c r="C99" s="3" t="e">
        <f>#REF!</f>
        <v>#REF!</v>
      </c>
      <c r="D99" s="28" t="e">
        <f>#REF!</f>
        <v>#REF!</v>
      </c>
      <c r="E99" s="73" t="e">
        <f>#REF!</f>
        <v>#REF!</v>
      </c>
      <c r="F99" s="127" t="e">
        <f>#REF!</f>
        <v>#REF!</v>
      </c>
      <c r="G99" s="90" t="e">
        <f>IF(A99&lt;&gt;A100,SUMIF($A$5:A99,A99,$F$5:F99),"")</f>
        <v>#REF!</v>
      </c>
    </row>
    <row r="100" spans="1:7" x14ac:dyDescent="0.2">
      <c r="A100" s="8" t="e">
        <f>#REF!</f>
        <v>#REF!</v>
      </c>
      <c r="B100" s="7" t="e">
        <f>#REF!</f>
        <v>#REF!</v>
      </c>
      <c r="C100" s="3" t="e">
        <f>#REF!</f>
        <v>#REF!</v>
      </c>
      <c r="D100" s="29" t="e">
        <f>#REF!</f>
        <v>#REF!</v>
      </c>
      <c r="E100" s="73" t="e">
        <f>#REF!</f>
        <v>#REF!</v>
      </c>
      <c r="F100" s="127" t="e">
        <f>#REF!</f>
        <v>#REF!</v>
      </c>
      <c r="G100" s="90" t="e">
        <f>IF(A100&lt;&gt;A101,SUMIF($A$5:A100,A100,$F$5:F100),"")</f>
        <v>#REF!</v>
      </c>
    </row>
    <row r="101" spans="1:7" x14ac:dyDescent="0.2">
      <c r="A101" s="8" t="e">
        <f>#REF!</f>
        <v>#REF!</v>
      </c>
      <c r="B101" s="7" t="e">
        <f>#REF!</f>
        <v>#REF!</v>
      </c>
      <c r="C101" s="3" t="e">
        <f>#REF!</f>
        <v>#REF!</v>
      </c>
      <c r="D101" s="28" t="e">
        <f>#REF!</f>
        <v>#REF!</v>
      </c>
      <c r="E101" s="73" t="e">
        <f>#REF!</f>
        <v>#REF!</v>
      </c>
      <c r="F101" s="127" t="e">
        <f>#REF!</f>
        <v>#REF!</v>
      </c>
      <c r="G101" s="90" t="e">
        <f>IF(A101&lt;&gt;A102,SUMIF($A$5:A101,A101,$F$5:F101),"")</f>
        <v>#REF!</v>
      </c>
    </row>
    <row r="102" spans="1:7" x14ac:dyDescent="0.2">
      <c r="A102" s="8" t="e">
        <f>#REF!</f>
        <v>#REF!</v>
      </c>
      <c r="B102" s="7" t="e">
        <f>#REF!</f>
        <v>#REF!</v>
      </c>
      <c r="C102" s="3" t="e">
        <f>#REF!</f>
        <v>#REF!</v>
      </c>
      <c r="D102" s="28" t="e">
        <f>#REF!</f>
        <v>#REF!</v>
      </c>
      <c r="E102" s="73" t="e">
        <f>#REF!</f>
        <v>#REF!</v>
      </c>
      <c r="F102" s="127" t="e">
        <f>#REF!</f>
        <v>#REF!</v>
      </c>
      <c r="G102" s="90" t="e">
        <f>IF(A102&lt;&gt;A103,SUMIF($A$5:A102,A102,$F$5:F102),"")</f>
        <v>#REF!</v>
      </c>
    </row>
    <row r="103" spans="1:7" x14ac:dyDescent="0.2">
      <c r="A103" s="8" t="e">
        <f>#REF!</f>
        <v>#REF!</v>
      </c>
      <c r="B103" s="7" t="e">
        <f>#REF!</f>
        <v>#REF!</v>
      </c>
      <c r="C103" s="3" t="e">
        <f>#REF!</f>
        <v>#REF!</v>
      </c>
      <c r="D103" s="28" t="e">
        <f>#REF!</f>
        <v>#REF!</v>
      </c>
      <c r="E103" s="73" t="e">
        <f>#REF!</f>
        <v>#REF!</v>
      </c>
      <c r="F103" s="127" t="e">
        <f>#REF!</f>
        <v>#REF!</v>
      </c>
      <c r="G103" s="90" t="e">
        <f>IF(A103&lt;&gt;A104,SUMIF($A$5:A103,A103,$F$5:F103),"")</f>
        <v>#REF!</v>
      </c>
    </row>
    <row r="104" spans="1:7" x14ac:dyDescent="0.2">
      <c r="A104" s="8" t="e">
        <f>#REF!</f>
        <v>#REF!</v>
      </c>
      <c r="B104" s="7" t="e">
        <f>#REF!</f>
        <v>#REF!</v>
      </c>
      <c r="C104" s="3" t="e">
        <f>#REF!</f>
        <v>#REF!</v>
      </c>
      <c r="D104" s="28" t="e">
        <f>#REF!</f>
        <v>#REF!</v>
      </c>
      <c r="E104" s="73" t="e">
        <f>#REF!</f>
        <v>#REF!</v>
      </c>
      <c r="F104" s="127" t="e">
        <f>#REF!</f>
        <v>#REF!</v>
      </c>
      <c r="G104" s="90" t="e">
        <f>IF(A104&lt;&gt;A105,SUMIF($A$5:A104,A104,$F$5:F104),"")</f>
        <v>#REF!</v>
      </c>
    </row>
    <row r="105" spans="1:7" x14ac:dyDescent="0.2">
      <c r="A105" s="8" t="e">
        <f>#REF!</f>
        <v>#REF!</v>
      </c>
      <c r="B105" s="7" t="e">
        <f>#REF!</f>
        <v>#REF!</v>
      </c>
      <c r="C105" s="3" t="e">
        <f>#REF!</f>
        <v>#REF!</v>
      </c>
      <c r="D105" s="28" t="e">
        <f>#REF!</f>
        <v>#REF!</v>
      </c>
      <c r="E105" s="73" t="e">
        <f>#REF!</f>
        <v>#REF!</v>
      </c>
      <c r="F105" s="127" t="e">
        <f>#REF!</f>
        <v>#REF!</v>
      </c>
      <c r="G105" s="90" t="e">
        <f>IF(A105&lt;&gt;A106,SUMIF($A$5:A105,A105,$F$5:F105),"")</f>
        <v>#REF!</v>
      </c>
    </row>
    <row r="106" spans="1:7" x14ac:dyDescent="0.2">
      <c r="A106" s="8" t="e">
        <f>#REF!</f>
        <v>#REF!</v>
      </c>
      <c r="B106" s="7" t="e">
        <f>#REF!</f>
        <v>#REF!</v>
      </c>
      <c r="C106" s="3" t="e">
        <f>#REF!</f>
        <v>#REF!</v>
      </c>
      <c r="D106" s="29" t="e">
        <f>#REF!</f>
        <v>#REF!</v>
      </c>
      <c r="E106" s="73" t="e">
        <f>#REF!</f>
        <v>#REF!</v>
      </c>
      <c r="F106" s="127" t="e">
        <f>#REF!</f>
        <v>#REF!</v>
      </c>
      <c r="G106" s="90" t="e">
        <f>IF(A106&lt;&gt;A107,SUMIF($A$5:A106,A106,$F$5:F106),"")</f>
        <v>#REF!</v>
      </c>
    </row>
    <row r="107" spans="1:7" x14ac:dyDescent="0.2">
      <c r="A107" s="8" t="e">
        <f>#REF!</f>
        <v>#REF!</v>
      </c>
      <c r="B107" s="7" t="e">
        <f>#REF!</f>
        <v>#REF!</v>
      </c>
      <c r="C107" s="3" t="e">
        <f>#REF!</f>
        <v>#REF!</v>
      </c>
      <c r="D107" s="28" t="e">
        <f>#REF!</f>
        <v>#REF!</v>
      </c>
      <c r="E107" s="73" t="e">
        <f>#REF!</f>
        <v>#REF!</v>
      </c>
      <c r="F107" s="127" t="e">
        <f>#REF!</f>
        <v>#REF!</v>
      </c>
      <c r="G107" s="90" t="e">
        <f>IF(A107&lt;&gt;A108,SUMIF($A$5:A107,A107,$F$5:F107),"")</f>
        <v>#REF!</v>
      </c>
    </row>
    <row r="108" spans="1:7" x14ac:dyDescent="0.2">
      <c r="A108" s="8" t="e">
        <f>#REF!</f>
        <v>#REF!</v>
      </c>
      <c r="B108" s="7" t="e">
        <f>#REF!</f>
        <v>#REF!</v>
      </c>
      <c r="C108" s="3" t="e">
        <f>#REF!</f>
        <v>#REF!</v>
      </c>
      <c r="D108" s="28" t="e">
        <f>#REF!</f>
        <v>#REF!</v>
      </c>
      <c r="E108" s="73" t="e">
        <f>#REF!</f>
        <v>#REF!</v>
      </c>
      <c r="F108" s="127" t="e">
        <f>#REF!</f>
        <v>#REF!</v>
      </c>
      <c r="G108" s="90" t="e">
        <f>IF(A108&lt;&gt;A109,SUMIF($A$5:A108,A108,$F$5:F108),"")</f>
        <v>#REF!</v>
      </c>
    </row>
    <row r="109" spans="1:7" x14ac:dyDescent="0.2">
      <c r="A109" s="8" t="e">
        <f>#REF!</f>
        <v>#REF!</v>
      </c>
      <c r="B109" s="7" t="e">
        <f>#REF!</f>
        <v>#REF!</v>
      </c>
      <c r="C109" s="3" t="e">
        <f>#REF!</f>
        <v>#REF!</v>
      </c>
      <c r="D109" s="29" t="e">
        <f>#REF!</f>
        <v>#REF!</v>
      </c>
      <c r="E109" s="73" t="e">
        <f>#REF!</f>
        <v>#REF!</v>
      </c>
      <c r="F109" s="127" t="e">
        <f>#REF!</f>
        <v>#REF!</v>
      </c>
      <c r="G109" s="90" t="e">
        <f>IF(A109&lt;&gt;A110,SUMIF($A$5:A109,A109,$F$5:F109),"")</f>
        <v>#REF!</v>
      </c>
    </row>
    <row r="110" spans="1:7" x14ac:dyDescent="0.2">
      <c r="A110" s="8" t="e">
        <f>#REF!</f>
        <v>#REF!</v>
      </c>
      <c r="B110" s="7" t="e">
        <f>#REF!</f>
        <v>#REF!</v>
      </c>
      <c r="C110" s="3" t="e">
        <f>#REF!</f>
        <v>#REF!</v>
      </c>
      <c r="D110" s="28" t="e">
        <f>#REF!</f>
        <v>#REF!</v>
      </c>
      <c r="E110" s="73" t="e">
        <f>#REF!</f>
        <v>#REF!</v>
      </c>
      <c r="F110" s="127" t="e">
        <f>#REF!</f>
        <v>#REF!</v>
      </c>
      <c r="G110" s="90" t="e">
        <f>IF(A110&lt;&gt;A111,SUMIF($A$5:A110,A110,$F$5:F110),"")</f>
        <v>#REF!</v>
      </c>
    </row>
    <row r="111" spans="1:7" x14ac:dyDescent="0.2">
      <c r="A111" s="8" t="e">
        <f>#REF!</f>
        <v>#REF!</v>
      </c>
      <c r="B111" s="7" t="e">
        <f>#REF!</f>
        <v>#REF!</v>
      </c>
      <c r="C111" s="3" t="e">
        <f>#REF!</f>
        <v>#REF!</v>
      </c>
      <c r="D111" s="28" t="e">
        <f>#REF!</f>
        <v>#REF!</v>
      </c>
      <c r="E111" s="73" t="e">
        <f>#REF!</f>
        <v>#REF!</v>
      </c>
      <c r="F111" s="127" t="e">
        <f>#REF!</f>
        <v>#REF!</v>
      </c>
      <c r="G111" s="90" t="e">
        <f>IF(A111&lt;&gt;A112,SUMIF($A$5:A111,A111,$F$5:F111),"")</f>
        <v>#REF!</v>
      </c>
    </row>
    <row r="112" spans="1:7" x14ac:dyDescent="0.2">
      <c r="A112" s="8" t="e">
        <f>#REF!</f>
        <v>#REF!</v>
      </c>
      <c r="B112" s="7" t="e">
        <f>#REF!</f>
        <v>#REF!</v>
      </c>
      <c r="C112" s="3" t="e">
        <f>#REF!</f>
        <v>#REF!</v>
      </c>
      <c r="D112" s="28" t="e">
        <f>#REF!</f>
        <v>#REF!</v>
      </c>
      <c r="E112" s="73" t="e">
        <f>#REF!</f>
        <v>#REF!</v>
      </c>
      <c r="F112" s="127" t="e">
        <f>#REF!</f>
        <v>#REF!</v>
      </c>
      <c r="G112" s="90" t="e">
        <f>IF(A112&lt;&gt;A113,SUMIF($A$5:A112,A112,$F$5:F112),"")</f>
        <v>#REF!</v>
      </c>
    </row>
    <row r="113" spans="1:7" x14ac:dyDescent="0.2">
      <c r="A113" s="8" t="e">
        <f>#REF!</f>
        <v>#REF!</v>
      </c>
      <c r="B113" s="7" t="e">
        <f>#REF!</f>
        <v>#REF!</v>
      </c>
      <c r="C113" s="3" t="e">
        <f>#REF!</f>
        <v>#REF!</v>
      </c>
      <c r="D113" s="29" t="e">
        <f>#REF!</f>
        <v>#REF!</v>
      </c>
      <c r="E113" s="73" t="e">
        <f>#REF!</f>
        <v>#REF!</v>
      </c>
      <c r="F113" s="127" t="e">
        <f>#REF!</f>
        <v>#REF!</v>
      </c>
      <c r="G113" s="90" t="e">
        <f>IF(A113&lt;&gt;A114,SUMIF($A$5:A113,A113,$F$5:F113),"")</f>
        <v>#REF!</v>
      </c>
    </row>
    <row r="114" spans="1:7" x14ac:dyDescent="0.2">
      <c r="A114" s="9" t="e">
        <f>#REF!</f>
        <v>#REF!</v>
      </c>
      <c r="B114" s="12" t="e">
        <f>#REF!</f>
        <v>#REF!</v>
      </c>
      <c r="C114" s="25" t="e">
        <f>#REF!</f>
        <v>#REF!</v>
      </c>
      <c r="D114" s="61" t="e">
        <f>#REF!</f>
        <v>#REF!</v>
      </c>
      <c r="E114" s="79" t="e">
        <f>#REF!</f>
        <v>#REF!</v>
      </c>
      <c r="F114" s="128" t="e">
        <f>#REF!</f>
        <v>#REF!</v>
      </c>
      <c r="G114" s="90" t="e">
        <f>IF(A114&lt;&gt;A115,SUMIF($A$5:A114,A114,$F$5:F114),"")</f>
        <v>#REF!</v>
      </c>
    </row>
    <row r="115" spans="1:7" x14ac:dyDescent="0.2">
      <c r="A115" s="8" t="e">
        <f>#REF!</f>
        <v>#REF!</v>
      </c>
      <c r="B115" s="7" t="e">
        <f>#REF!</f>
        <v>#REF!</v>
      </c>
      <c r="C115" s="3" t="e">
        <f>#REF!</f>
        <v>#REF!</v>
      </c>
      <c r="D115" s="28" t="e">
        <f>#REF!</f>
        <v>#REF!</v>
      </c>
      <c r="E115" s="73" t="e">
        <f>#REF!</f>
        <v>#REF!</v>
      </c>
      <c r="F115" s="127" t="e">
        <f>#REF!</f>
        <v>#REF!</v>
      </c>
      <c r="G115" s="90" t="e">
        <f>IF(A115&lt;&gt;A116,SUMIF($A$5:A115,A115,$F$5:F115),"")</f>
        <v>#REF!</v>
      </c>
    </row>
    <row r="116" spans="1:7" x14ac:dyDescent="0.2">
      <c r="A116" s="88" t="e">
        <f>#REF!</f>
        <v>#REF!</v>
      </c>
      <c r="B116" s="83" t="e">
        <f>#REF!</f>
        <v>#REF!</v>
      </c>
      <c r="C116" s="4" t="e">
        <f>#REF!</f>
        <v>#REF!</v>
      </c>
      <c r="D116" s="30" t="e">
        <f>#REF!</f>
        <v>#REF!</v>
      </c>
      <c r="E116" s="78" t="e">
        <f>#REF!</f>
        <v>#REF!</v>
      </c>
      <c r="F116" s="126" t="e">
        <f>#REF!</f>
        <v>#REF!</v>
      </c>
      <c r="G116" s="90" t="e">
        <f>IF(A116&lt;&gt;A117,SUMIF($A$5:A116,A116,$F$5:F116),"")</f>
        <v>#REF!</v>
      </c>
    </row>
    <row r="117" spans="1:7" x14ac:dyDescent="0.2">
      <c r="A117" s="8" t="e">
        <f>#REF!</f>
        <v>#REF!</v>
      </c>
      <c r="B117" s="7" t="e">
        <f>#REF!</f>
        <v>#REF!</v>
      </c>
      <c r="C117" s="3" t="e">
        <f>#REF!</f>
        <v>#REF!</v>
      </c>
      <c r="D117" s="28" t="e">
        <f>#REF!</f>
        <v>#REF!</v>
      </c>
      <c r="E117" s="73" t="e">
        <f>#REF!</f>
        <v>#REF!</v>
      </c>
      <c r="F117" s="127" t="e">
        <f>#REF!</f>
        <v>#REF!</v>
      </c>
      <c r="G117" s="90" t="e">
        <f>IF(A117&lt;&gt;A118,SUMIF($A$5:A117,A117,$F$5:F117),"")</f>
        <v>#REF!</v>
      </c>
    </row>
    <row r="118" spans="1:7" x14ac:dyDescent="0.2">
      <c r="A118" s="8" t="e">
        <f>#REF!</f>
        <v>#REF!</v>
      </c>
      <c r="B118" s="7" t="e">
        <f>#REF!</f>
        <v>#REF!</v>
      </c>
      <c r="C118" s="3" t="e">
        <f>#REF!</f>
        <v>#REF!</v>
      </c>
      <c r="D118" s="28" t="e">
        <f>#REF!</f>
        <v>#REF!</v>
      </c>
      <c r="E118" s="73" t="e">
        <f>#REF!</f>
        <v>#REF!</v>
      </c>
      <c r="F118" s="127" t="e">
        <f>#REF!</f>
        <v>#REF!</v>
      </c>
      <c r="G118" s="90" t="e">
        <f>IF(A118&lt;&gt;A119,SUMIF($A$5:A118,A118,$F$5:F118),"")</f>
        <v>#REF!</v>
      </c>
    </row>
    <row r="119" spans="1:7" ht="13.5" thickBot="1" x14ac:dyDescent="0.25">
      <c r="A119" s="89" t="e">
        <f>#REF!</f>
        <v>#REF!</v>
      </c>
      <c r="B119" s="86" t="e">
        <f>#REF!</f>
        <v>#REF!</v>
      </c>
      <c r="C119" s="64" t="e">
        <f>#REF!</f>
        <v>#REF!</v>
      </c>
      <c r="D119" s="65" t="e">
        <f>#REF!</f>
        <v>#REF!</v>
      </c>
      <c r="E119" s="77" t="e">
        <f>#REF!</f>
        <v>#REF!</v>
      </c>
      <c r="F119" s="129" t="e">
        <f>#REF!</f>
        <v>#REF!</v>
      </c>
      <c r="G119" s="66" t="e">
        <f>IF(A119&lt;&gt;A120,SUMIF($A$5:A119,A119,$F$5:F119),"")</f>
        <v>#REF!</v>
      </c>
    </row>
    <row r="120" spans="1:7" x14ac:dyDescent="0.2">
      <c r="A120" s="88" t="e">
        <f>#REF!</f>
        <v>#REF!</v>
      </c>
      <c r="B120" s="83" t="e">
        <f>#REF!</f>
        <v>#REF!</v>
      </c>
      <c r="C120" s="4" t="e">
        <f>#REF!</f>
        <v>#REF!</v>
      </c>
      <c r="D120" s="30" t="e">
        <f>#REF!</f>
        <v>#REF!</v>
      </c>
      <c r="E120" s="84" t="e">
        <f>#REF!</f>
        <v>#REF!</v>
      </c>
      <c r="F120" s="45" t="e">
        <f>#REF!</f>
        <v>#REF!</v>
      </c>
      <c r="G120" s="90" t="e">
        <f>IF(A120&lt;&gt;A121,SUMIF($A$5:A120,A120,$F$5:F120),"")</f>
        <v>#REF!</v>
      </c>
    </row>
    <row r="121" spans="1:7" x14ac:dyDescent="0.2">
      <c r="A121" s="8" t="e">
        <f>#REF!</f>
        <v>#REF!</v>
      </c>
      <c r="B121" s="7" t="e">
        <f>#REF!</f>
        <v>#REF!</v>
      </c>
      <c r="C121" s="3" t="e">
        <f>#REF!</f>
        <v>#REF!</v>
      </c>
      <c r="D121" s="28" t="e">
        <f>#REF!</f>
        <v>#REF!</v>
      </c>
      <c r="E121" s="73" t="e">
        <f>#REF!</f>
        <v>#REF!</v>
      </c>
      <c r="F121" s="81" t="e">
        <f>#REF!</f>
        <v>#REF!</v>
      </c>
      <c r="G121" s="90" t="e">
        <f>IF(A121&lt;&gt;A122,SUMIF($A$5:A121,A121,$F$5:F121),"")</f>
        <v>#REF!</v>
      </c>
    </row>
    <row r="122" spans="1:7" x14ac:dyDescent="0.2">
      <c r="A122" s="8" t="e">
        <f>#REF!</f>
        <v>#REF!</v>
      </c>
      <c r="B122" s="7" t="e">
        <f>#REF!</f>
        <v>#REF!</v>
      </c>
      <c r="C122" s="3" t="e">
        <f>#REF!</f>
        <v>#REF!</v>
      </c>
      <c r="D122" s="28" t="e">
        <f>#REF!</f>
        <v>#REF!</v>
      </c>
      <c r="E122" s="73" t="e">
        <f>#REF!</f>
        <v>#REF!</v>
      </c>
      <c r="F122" s="81" t="e">
        <f>#REF!</f>
        <v>#REF!</v>
      </c>
      <c r="G122" s="90" t="e">
        <f>IF(A122&lt;&gt;A123,SUMIF($A$5:A122,A122,$F$5:F122),"")</f>
        <v>#REF!</v>
      </c>
    </row>
    <row r="123" spans="1:7" x14ac:dyDescent="0.2">
      <c r="A123" s="8" t="e">
        <f>#REF!</f>
        <v>#REF!</v>
      </c>
      <c r="B123" s="7" t="e">
        <f>#REF!</f>
        <v>#REF!</v>
      </c>
      <c r="C123" s="3" t="e">
        <f>#REF!</f>
        <v>#REF!</v>
      </c>
      <c r="D123" s="28" t="e">
        <f>#REF!</f>
        <v>#REF!</v>
      </c>
      <c r="E123" s="73" t="e">
        <f>#REF!</f>
        <v>#REF!</v>
      </c>
      <c r="F123" s="81" t="e">
        <f>#REF!</f>
        <v>#REF!</v>
      </c>
      <c r="G123" s="90" t="e">
        <f>IF(A123&lt;&gt;A124,SUMIF($A$5:A123,A123,$F$5:F123),"")</f>
        <v>#REF!</v>
      </c>
    </row>
    <row r="124" spans="1:7" x14ac:dyDescent="0.2">
      <c r="A124" s="8" t="e">
        <f>#REF!</f>
        <v>#REF!</v>
      </c>
      <c r="B124" s="7" t="e">
        <f>#REF!</f>
        <v>#REF!</v>
      </c>
      <c r="C124" s="3" t="e">
        <f>#REF!</f>
        <v>#REF!</v>
      </c>
      <c r="D124" s="29" t="e">
        <f>#REF!</f>
        <v>#REF!</v>
      </c>
      <c r="E124" s="73" t="e">
        <f>#REF!</f>
        <v>#REF!</v>
      </c>
      <c r="F124" s="81" t="e">
        <f>#REF!</f>
        <v>#REF!</v>
      </c>
      <c r="G124" s="90" t="e">
        <f>IF(A124&lt;&gt;A125,SUMIF($A$5:A124,A124,$F$5:F124),"")</f>
        <v>#REF!</v>
      </c>
    </row>
    <row r="125" spans="1:7" x14ac:dyDescent="0.2">
      <c r="A125" s="8" t="e">
        <f>#REF!</f>
        <v>#REF!</v>
      </c>
      <c r="B125" s="7" t="e">
        <f>#REF!</f>
        <v>#REF!</v>
      </c>
      <c r="C125" s="3" t="e">
        <f>#REF!</f>
        <v>#REF!</v>
      </c>
      <c r="D125" s="28" t="e">
        <f>#REF!</f>
        <v>#REF!</v>
      </c>
      <c r="E125" s="73" t="e">
        <f>#REF!</f>
        <v>#REF!</v>
      </c>
      <c r="F125" s="81" t="e">
        <f>#REF!</f>
        <v>#REF!</v>
      </c>
      <c r="G125" s="90" t="e">
        <f>IF(A125&lt;&gt;A126,SUMIF($A$5:A125,A125,$F$5:F125),"")</f>
        <v>#REF!</v>
      </c>
    </row>
    <row r="126" spans="1:7" x14ac:dyDescent="0.2">
      <c r="A126" s="8" t="e">
        <f>#REF!</f>
        <v>#REF!</v>
      </c>
      <c r="B126" s="7" t="e">
        <f>#REF!</f>
        <v>#REF!</v>
      </c>
      <c r="C126" s="3" t="e">
        <f>#REF!</f>
        <v>#REF!</v>
      </c>
      <c r="D126" s="28" t="e">
        <f>#REF!</f>
        <v>#REF!</v>
      </c>
      <c r="E126" s="73" t="e">
        <f>#REF!</f>
        <v>#REF!</v>
      </c>
      <c r="F126" s="81" t="e">
        <f>#REF!</f>
        <v>#REF!</v>
      </c>
      <c r="G126" s="90" t="e">
        <f>IF(A126&lt;&gt;A127,SUMIF($A$5:A126,A126,$F$5:F126),"")</f>
        <v>#REF!</v>
      </c>
    </row>
    <row r="127" spans="1:7" x14ac:dyDescent="0.2">
      <c r="A127" s="8" t="e">
        <f>#REF!</f>
        <v>#REF!</v>
      </c>
      <c r="B127" s="7" t="e">
        <f>#REF!</f>
        <v>#REF!</v>
      </c>
      <c r="C127" s="3" t="e">
        <f>#REF!</f>
        <v>#REF!</v>
      </c>
      <c r="D127" s="28" t="e">
        <f>#REF!</f>
        <v>#REF!</v>
      </c>
      <c r="E127" s="73" t="e">
        <f>#REF!</f>
        <v>#REF!</v>
      </c>
      <c r="F127" s="81" t="e">
        <f>#REF!</f>
        <v>#REF!</v>
      </c>
      <c r="G127" s="90" t="e">
        <f>IF(A127&lt;&gt;A128,SUMIF($A$5:A127,A127,$F$5:F127),"")</f>
        <v>#REF!</v>
      </c>
    </row>
    <row r="128" spans="1:7" x14ac:dyDescent="0.2">
      <c r="A128" s="8" t="e">
        <f>#REF!</f>
        <v>#REF!</v>
      </c>
      <c r="B128" s="7" t="e">
        <f>#REF!</f>
        <v>#REF!</v>
      </c>
      <c r="C128" s="3" t="e">
        <f>#REF!</f>
        <v>#REF!</v>
      </c>
      <c r="D128" s="28" t="e">
        <f>#REF!</f>
        <v>#REF!</v>
      </c>
      <c r="E128" s="73" t="e">
        <f>#REF!</f>
        <v>#REF!</v>
      </c>
      <c r="F128" s="81" t="e">
        <f>#REF!</f>
        <v>#REF!</v>
      </c>
      <c r="G128" s="90" t="e">
        <f>IF(A128&lt;&gt;A129,SUMIF($A$5:A128,A128,$F$5:F128),"")</f>
        <v>#REF!</v>
      </c>
    </row>
    <row r="129" spans="1:7" x14ac:dyDescent="0.2">
      <c r="A129" s="8" t="e">
        <f>#REF!</f>
        <v>#REF!</v>
      </c>
      <c r="B129" s="7" t="e">
        <f>#REF!</f>
        <v>#REF!</v>
      </c>
      <c r="C129" s="3" t="e">
        <f>#REF!</f>
        <v>#REF!</v>
      </c>
      <c r="D129" s="28" t="e">
        <f>#REF!</f>
        <v>#REF!</v>
      </c>
      <c r="E129" s="73" t="e">
        <f>#REF!</f>
        <v>#REF!</v>
      </c>
      <c r="F129" s="81" t="e">
        <f>#REF!</f>
        <v>#REF!</v>
      </c>
      <c r="G129" s="90" t="e">
        <f>IF(A129&lt;&gt;A130,SUMIF($A$5:A129,A129,$F$5:F129),"")</f>
        <v>#REF!</v>
      </c>
    </row>
    <row r="130" spans="1:7" x14ac:dyDescent="0.2">
      <c r="A130" s="8" t="e">
        <f>#REF!</f>
        <v>#REF!</v>
      </c>
      <c r="B130" s="7" t="e">
        <f>#REF!</f>
        <v>#REF!</v>
      </c>
      <c r="C130" s="3" t="e">
        <f>#REF!</f>
        <v>#REF!</v>
      </c>
      <c r="D130" s="28" t="e">
        <f>#REF!</f>
        <v>#REF!</v>
      </c>
      <c r="E130" s="73" t="e">
        <f>#REF!</f>
        <v>#REF!</v>
      </c>
      <c r="F130" s="81" t="e">
        <f>#REF!</f>
        <v>#REF!</v>
      </c>
      <c r="G130" s="90" t="e">
        <f>IF(A130&lt;&gt;A131,SUMIF($A$5:A130,A130,$F$5:F130),"")</f>
        <v>#REF!</v>
      </c>
    </row>
    <row r="131" spans="1:7" x14ac:dyDescent="0.2">
      <c r="A131" s="8" t="e">
        <f>#REF!</f>
        <v>#REF!</v>
      </c>
      <c r="B131" s="7" t="e">
        <f>#REF!</f>
        <v>#REF!</v>
      </c>
      <c r="C131" s="3" t="e">
        <f>#REF!</f>
        <v>#REF!</v>
      </c>
      <c r="D131" s="28" t="e">
        <f>#REF!</f>
        <v>#REF!</v>
      </c>
      <c r="E131" s="73" t="e">
        <f>#REF!</f>
        <v>#REF!</v>
      </c>
      <c r="F131" s="81" t="e">
        <f>#REF!</f>
        <v>#REF!</v>
      </c>
      <c r="G131" s="90" t="e">
        <f>IF(A131&lt;&gt;A132,SUMIF($A$5:A131,A131,$F$5:F131),"")</f>
        <v>#REF!</v>
      </c>
    </row>
    <row r="132" spans="1:7" x14ac:dyDescent="0.2">
      <c r="A132" s="8" t="e">
        <f>#REF!</f>
        <v>#REF!</v>
      </c>
      <c r="B132" s="7" t="e">
        <f>#REF!</f>
        <v>#REF!</v>
      </c>
      <c r="C132" s="3" t="e">
        <f>#REF!</f>
        <v>#REF!</v>
      </c>
      <c r="D132" s="28" t="e">
        <f>#REF!</f>
        <v>#REF!</v>
      </c>
      <c r="E132" s="73" t="e">
        <f>#REF!</f>
        <v>#REF!</v>
      </c>
      <c r="F132" s="81" t="e">
        <f>#REF!</f>
        <v>#REF!</v>
      </c>
      <c r="G132" s="90" t="e">
        <f>IF(A132&lt;&gt;A133,SUMIF($A$5:A132,A132,$F$5:F132),"")</f>
        <v>#REF!</v>
      </c>
    </row>
    <row r="133" spans="1:7" x14ac:dyDescent="0.2">
      <c r="A133" s="8" t="e">
        <f>#REF!</f>
        <v>#REF!</v>
      </c>
      <c r="B133" s="7" t="e">
        <f>#REF!</f>
        <v>#REF!</v>
      </c>
      <c r="C133" s="3" t="e">
        <f>#REF!</f>
        <v>#REF!</v>
      </c>
      <c r="D133" s="28" t="e">
        <f>#REF!</f>
        <v>#REF!</v>
      </c>
      <c r="E133" s="73" t="e">
        <f>#REF!</f>
        <v>#REF!</v>
      </c>
      <c r="F133" s="81" t="e">
        <f>#REF!</f>
        <v>#REF!</v>
      </c>
      <c r="G133" s="90" t="e">
        <f>IF(A133&lt;&gt;A134,SUMIF($A$5:A133,A133,$F$5:F133),"")</f>
        <v>#REF!</v>
      </c>
    </row>
    <row r="134" spans="1:7" x14ac:dyDescent="0.2">
      <c r="A134" s="8" t="e">
        <f>#REF!</f>
        <v>#REF!</v>
      </c>
      <c r="B134" s="7" t="e">
        <f>#REF!</f>
        <v>#REF!</v>
      </c>
      <c r="C134" s="3" t="e">
        <f>#REF!</f>
        <v>#REF!</v>
      </c>
      <c r="D134" s="28" t="e">
        <f>#REF!</f>
        <v>#REF!</v>
      </c>
      <c r="E134" s="73" t="e">
        <f>#REF!</f>
        <v>#REF!</v>
      </c>
      <c r="F134" s="81" t="e">
        <f>#REF!</f>
        <v>#REF!</v>
      </c>
      <c r="G134" s="90" t="e">
        <f>IF(A134&lt;&gt;A135,SUMIF($A$5:A134,A134,$F$5:F134),"")</f>
        <v>#REF!</v>
      </c>
    </row>
    <row r="135" spans="1:7" x14ac:dyDescent="0.2">
      <c r="A135" s="8" t="e">
        <f>#REF!</f>
        <v>#REF!</v>
      </c>
      <c r="B135" s="7" t="e">
        <f>#REF!</f>
        <v>#REF!</v>
      </c>
      <c r="C135" s="3" t="e">
        <f>#REF!</f>
        <v>#REF!</v>
      </c>
      <c r="D135" s="28" t="e">
        <f>#REF!</f>
        <v>#REF!</v>
      </c>
      <c r="E135" s="73" t="e">
        <f>#REF!</f>
        <v>#REF!</v>
      </c>
      <c r="F135" s="81" t="e">
        <f>#REF!</f>
        <v>#REF!</v>
      </c>
      <c r="G135" s="90" t="e">
        <f>IF(A135&lt;&gt;A136,SUMIF($A$5:A135,A135,$F$5:F135),"")</f>
        <v>#REF!</v>
      </c>
    </row>
    <row r="136" spans="1:7" x14ac:dyDescent="0.2">
      <c r="A136" s="8" t="e">
        <f>#REF!</f>
        <v>#REF!</v>
      </c>
      <c r="B136" s="7" t="e">
        <f>#REF!</f>
        <v>#REF!</v>
      </c>
      <c r="C136" s="3" t="e">
        <f>#REF!</f>
        <v>#REF!</v>
      </c>
      <c r="D136" s="29" t="e">
        <f>#REF!</f>
        <v>#REF!</v>
      </c>
      <c r="E136" s="73" t="e">
        <f>#REF!</f>
        <v>#REF!</v>
      </c>
      <c r="F136" s="81" t="e">
        <f>#REF!</f>
        <v>#REF!</v>
      </c>
      <c r="G136" s="90" t="e">
        <f>IF(A136&lt;&gt;A137,SUMIF($A$5:A136,A136,$F$5:F136),"")</f>
        <v>#REF!</v>
      </c>
    </row>
    <row r="137" spans="1:7" x14ac:dyDescent="0.2">
      <c r="A137" s="8" t="e">
        <f>#REF!</f>
        <v>#REF!</v>
      </c>
      <c r="B137" s="7" t="e">
        <f>#REF!</f>
        <v>#REF!</v>
      </c>
      <c r="C137" s="3" t="e">
        <f>#REF!</f>
        <v>#REF!</v>
      </c>
      <c r="D137" s="28" t="e">
        <f>#REF!</f>
        <v>#REF!</v>
      </c>
      <c r="E137" s="73" t="e">
        <f>#REF!</f>
        <v>#REF!</v>
      </c>
      <c r="F137" s="81" t="e">
        <f>#REF!</f>
        <v>#REF!</v>
      </c>
      <c r="G137" s="90" t="e">
        <f>IF(A137&lt;&gt;A138,SUMIF($A$5:A137,A137,$F$5:F137),"")</f>
        <v>#REF!</v>
      </c>
    </row>
    <row r="138" spans="1:7" ht="13.5" thickBot="1" x14ac:dyDescent="0.25">
      <c r="A138" s="9" t="e">
        <f>#REF!</f>
        <v>#REF!</v>
      </c>
      <c r="B138" s="12" t="e">
        <f>#REF!</f>
        <v>#REF!</v>
      </c>
      <c r="C138" s="25" t="e">
        <f>#REF!</f>
        <v>#REF!</v>
      </c>
      <c r="D138" s="61" t="e">
        <f>#REF!</f>
        <v>#REF!</v>
      </c>
      <c r="E138" s="79" t="e">
        <f>#REF!</f>
        <v>#REF!</v>
      </c>
      <c r="F138" s="82" t="e">
        <f>#REF!</f>
        <v>#REF!</v>
      </c>
      <c r="G138" s="62" t="e">
        <f>IF(A138&lt;&gt;A139,SUMIF($A$5:A138,A138,$F$5:F138),"")</f>
        <v>#REF!</v>
      </c>
    </row>
    <row r="139" spans="1:7" ht="17.25" customHeight="1" thickBot="1" x14ac:dyDescent="0.25">
      <c r="A139" s="13"/>
      <c r="B139" s="14"/>
      <c r="C139" s="26" t="s">
        <v>134</v>
      </c>
      <c r="D139" s="115" t="e">
        <f ca="1">SUM(OFFSET(INDIRECT("d5"),0,0,ROW(D139)-5,1))</f>
        <v>#REF!</v>
      </c>
      <c r="E139" s="80" t="e">
        <f ca="1">SUM(OFFSET(INDIRECT("e5"),0,0,ROW(E139)-5,1))</f>
        <v>#REF!</v>
      </c>
      <c r="F139" s="80" t="e">
        <f ca="1">SUM(OFFSET(INDIRECT("f5"),0,0,ROW(F139)-5,1))</f>
        <v>#REF!</v>
      </c>
      <c r="G139" s="80" t="e">
        <f ca="1">SUM(OFFSET(INDIRECT("g5"),0,0,ROW(G139)-5,1))</f>
        <v>#REF!</v>
      </c>
    </row>
    <row r="140" spans="1:7" x14ac:dyDescent="0.2">
      <c r="D140" s="5"/>
      <c r="E140" s="21"/>
      <c r="F140" s="23"/>
    </row>
  </sheetData>
  <autoFilter ref="A4:G4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3:D36"/>
  <sheetViews>
    <sheetView workbookViewId="0">
      <selection activeCell="D3" sqref="D3"/>
    </sheetView>
  </sheetViews>
  <sheetFormatPr defaultRowHeight="12.75" x14ac:dyDescent="0.2"/>
  <cols>
    <col min="1" max="1" width="13.5703125" bestFit="1" customWidth="1"/>
    <col min="2" max="2" width="15.5703125" bestFit="1" customWidth="1"/>
    <col min="3" max="3" width="16.7109375" customWidth="1"/>
    <col min="4" max="4" width="14.85546875" bestFit="1" customWidth="1"/>
  </cols>
  <sheetData>
    <row r="3" spans="1:4" s="201" customFormat="1" ht="51" x14ac:dyDescent="0.2">
      <c r="A3" s="211" t="s">
        <v>209</v>
      </c>
      <c r="B3" s="212" t="s">
        <v>213</v>
      </c>
      <c r="C3" s="213" t="s">
        <v>211</v>
      </c>
      <c r="D3" s="214" t="s">
        <v>212</v>
      </c>
    </row>
    <row r="4" spans="1:4" x14ac:dyDescent="0.2">
      <c r="A4" s="207" t="s">
        <v>1</v>
      </c>
      <c r="B4" s="202">
        <v>539769.39794000005</v>
      </c>
      <c r="C4" s="205">
        <v>629490</v>
      </c>
      <c r="D4" s="202">
        <v>89720.602060000005</v>
      </c>
    </row>
    <row r="5" spans="1:4" x14ac:dyDescent="0.2">
      <c r="A5" s="208" t="s">
        <v>204</v>
      </c>
      <c r="B5" s="155">
        <v>44623</v>
      </c>
      <c r="C5" s="206">
        <v>68121</v>
      </c>
      <c r="D5" s="35">
        <v>23498</v>
      </c>
    </row>
    <row r="6" spans="1:4" x14ac:dyDescent="0.2">
      <c r="A6" s="209" t="s">
        <v>203</v>
      </c>
      <c r="B6" s="155">
        <v>403165.9192</v>
      </c>
      <c r="C6" s="206">
        <v>465087</v>
      </c>
      <c r="D6" s="35">
        <v>61921.080800000011</v>
      </c>
    </row>
    <row r="7" spans="1:4" x14ac:dyDescent="0.2">
      <c r="A7" s="210" t="s">
        <v>205</v>
      </c>
      <c r="B7" s="155">
        <v>91980.478740000006</v>
      </c>
      <c r="C7" s="206">
        <v>96282</v>
      </c>
      <c r="D7" s="35">
        <v>4301.5212599999977</v>
      </c>
    </row>
    <row r="8" spans="1:4" x14ac:dyDescent="0.2">
      <c r="A8" s="207" t="s">
        <v>147</v>
      </c>
      <c r="B8" s="202">
        <v>376578.43286</v>
      </c>
      <c r="C8" s="203">
        <v>414356</v>
      </c>
      <c r="D8" s="202">
        <v>37777.567140000006</v>
      </c>
    </row>
    <row r="9" spans="1:4" x14ac:dyDescent="0.2">
      <c r="A9" s="208" t="s">
        <v>204</v>
      </c>
      <c r="B9" s="155">
        <v>42513</v>
      </c>
      <c r="C9" s="206">
        <v>46364</v>
      </c>
      <c r="D9" s="35">
        <v>3851</v>
      </c>
    </row>
    <row r="10" spans="1:4" x14ac:dyDescent="0.2">
      <c r="A10" s="209" t="s">
        <v>203</v>
      </c>
      <c r="B10" s="155">
        <v>310317.93119999999</v>
      </c>
      <c r="C10" s="206">
        <v>342877</v>
      </c>
      <c r="D10" s="35">
        <v>32559.068800000005</v>
      </c>
    </row>
    <row r="11" spans="1:4" x14ac:dyDescent="0.2">
      <c r="A11" s="210" t="s">
        <v>205</v>
      </c>
      <c r="B11" s="155">
        <v>23747.501660000002</v>
      </c>
      <c r="C11" s="206">
        <v>25115</v>
      </c>
      <c r="D11" s="35">
        <v>1367.4983400000001</v>
      </c>
    </row>
    <row r="12" spans="1:4" x14ac:dyDescent="0.2">
      <c r="A12" s="207" t="s">
        <v>148</v>
      </c>
      <c r="B12" s="202">
        <v>429395.16800000001</v>
      </c>
      <c r="C12" s="203">
        <v>473782</v>
      </c>
      <c r="D12" s="202">
        <v>44386.832000000009</v>
      </c>
    </row>
    <row r="13" spans="1:4" x14ac:dyDescent="0.2">
      <c r="A13" s="208" t="s">
        <v>204</v>
      </c>
      <c r="B13" s="155">
        <v>42594</v>
      </c>
      <c r="C13" s="206">
        <v>46372</v>
      </c>
      <c r="D13" s="35">
        <v>3778</v>
      </c>
    </row>
    <row r="14" spans="1:4" x14ac:dyDescent="0.2">
      <c r="A14" s="209" t="s">
        <v>203</v>
      </c>
      <c r="B14" s="155">
        <v>382150.16800000001</v>
      </c>
      <c r="C14" s="206">
        <v>422336</v>
      </c>
      <c r="D14" s="35">
        <v>40185.832000000009</v>
      </c>
    </row>
    <row r="15" spans="1:4" x14ac:dyDescent="0.2">
      <c r="A15" s="210" t="s">
        <v>205</v>
      </c>
      <c r="B15" s="155">
        <v>4651</v>
      </c>
      <c r="C15" s="206">
        <v>5074</v>
      </c>
      <c r="D15" s="35">
        <v>423</v>
      </c>
    </row>
    <row r="16" spans="1:4" x14ac:dyDescent="0.2">
      <c r="A16" s="207" t="s">
        <v>36</v>
      </c>
      <c r="B16" s="202">
        <v>518764.59709999996</v>
      </c>
      <c r="C16" s="203">
        <v>570181</v>
      </c>
      <c r="D16" s="202">
        <v>51416.402900000001</v>
      </c>
    </row>
    <row r="17" spans="1:4" x14ac:dyDescent="0.2">
      <c r="A17" s="208" t="s">
        <v>204</v>
      </c>
      <c r="B17" s="155">
        <v>44532</v>
      </c>
      <c r="C17" s="206">
        <v>48247</v>
      </c>
      <c r="D17" s="35">
        <v>3715</v>
      </c>
    </row>
    <row r="18" spans="1:4" x14ac:dyDescent="0.2">
      <c r="A18" s="209" t="s">
        <v>203</v>
      </c>
      <c r="B18" s="155">
        <v>419678.19919999997</v>
      </c>
      <c r="C18" s="206">
        <v>463608</v>
      </c>
      <c r="D18" s="35">
        <v>43929.800800000005</v>
      </c>
    </row>
    <row r="19" spans="1:4" x14ac:dyDescent="0.2">
      <c r="A19" s="210" t="s">
        <v>205</v>
      </c>
      <c r="B19" s="155">
        <v>54554.397900000004</v>
      </c>
      <c r="C19" s="206">
        <v>58326</v>
      </c>
      <c r="D19" s="35">
        <v>3771.6021000000001</v>
      </c>
    </row>
    <row r="20" spans="1:4" x14ac:dyDescent="0.2">
      <c r="A20" s="207" t="s">
        <v>53</v>
      </c>
      <c r="B20" s="202">
        <v>679355.43047999998</v>
      </c>
      <c r="C20" s="203">
        <v>766008</v>
      </c>
      <c r="D20" s="202">
        <v>86652.569520000005</v>
      </c>
    </row>
    <row r="21" spans="1:4" x14ac:dyDescent="0.2">
      <c r="A21" s="208" t="s">
        <v>204</v>
      </c>
      <c r="B21" s="155">
        <v>62908</v>
      </c>
      <c r="C21" s="206">
        <v>68575</v>
      </c>
      <c r="D21" s="35">
        <v>5667</v>
      </c>
    </row>
    <row r="22" spans="1:4" x14ac:dyDescent="0.2">
      <c r="A22" s="209" t="s">
        <v>203</v>
      </c>
      <c r="B22" s="155">
        <v>564875.84</v>
      </c>
      <c r="C22" s="206">
        <v>643409</v>
      </c>
      <c r="D22" s="35">
        <v>78533.16</v>
      </c>
    </row>
    <row r="23" spans="1:4" x14ac:dyDescent="0.2">
      <c r="A23" s="210" t="s">
        <v>205</v>
      </c>
      <c r="B23" s="155">
        <v>51571.590479999999</v>
      </c>
      <c r="C23" s="206">
        <v>54024</v>
      </c>
      <c r="D23" s="35">
        <v>2452.4095199999992</v>
      </c>
    </row>
    <row r="24" spans="1:4" x14ac:dyDescent="0.2">
      <c r="A24" s="207" t="s">
        <v>77</v>
      </c>
      <c r="B24" s="202">
        <v>432362.90763999999</v>
      </c>
      <c r="C24" s="203">
        <v>474900</v>
      </c>
      <c r="D24" s="202">
        <v>42537.092359999995</v>
      </c>
    </row>
    <row r="25" spans="1:4" x14ac:dyDescent="0.2">
      <c r="A25" s="208" t="s">
        <v>204</v>
      </c>
      <c r="B25" s="155">
        <v>43523</v>
      </c>
      <c r="C25" s="206">
        <v>47227</v>
      </c>
      <c r="D25" s="35">
        <v>3704</v>
      </c>
    </row>
    <row r="26" spans="1:4" x14ac:dyDescent="0.2">
      <c r="A26" s="209" t="s">
        <v>203</v>
      </c>
      <c r="B26" s="155">
        <v>347205.53279999999</v>
      </c>
      <c r="C26" s="206">
        <v>383459</v>
      </c>
      <c r="D26" s="35">
        <v>36253.467199999999</v>
      </c>
    </row>
    <row r="27" spans="1:4" x14ac:dyDescent="0.2">
      <c r="A27" s="210" t="s">
        <v>205</v>
      </c>
      <c r="B27" s="155">
        <v>41634.374840000004</v>
      </c>
      <c r="C27" s="206">
        <v>44214</v>
      </c>
      <c r="D27" s="35">
        <v>2579.6251599999987</v>
      </c>
    </row>
    <row r="28" spans="1:4" x14ac:dyDescent="0.2">
      <c r="A28" s="207" t="s">
        <v>109</v>
      </c>
      <c r="B28" s="202">
        <v>909226.79931999999</v>
      </c>
      <c r="C28" s="203">
        <v>998099</v>
      </c>
      <c r="D28" s="202">
        <v>88872.20067999998</v>
      </c>
    </row>
    <row r="29" spans="1:4" x14ac:dyDescent="0.2">
      <c r="A29" s="208" t="s">
        <v>204</v>
      </c>
      <c r="B29" s="155">
        <v>63649</v>
      </c>
      <c r="C29" s="206">
        <v>69031</v>
      </c>
      <c r="D29" s="35">
        <v>5382</v>
      </c>
    </row>
    <row r="30" spans="1:4" x14ac:dyDescent="0.2">
      <c r="A30" s="209" t="s">
        <v>203</v>
      </c>
      <c r="B30" s="155">
        <v>747853.79799999995</v>
      </c>
      <c r="C30" s="206">
        <v>826381</v>
      </c>
      <c r="D30" s="35">
        <v>78527.20199999999</v>
      </c>
    </row>
    <row r="31" spans="1:4" x14ac:dyDescent="0.2">
      <c r="A31" s="210" t="s">
        <v>205</v>
      </c>
      <c r="B31" s="155">
        <v>97724.001319999996</v>
      </c>
      <c r="C31" s="206">
        <v>102687</v>
      </c>
      <c r="D31" s="35">
        <v>4962.998679999997</v>
      </c>
    </row>
    <row r="32" spans="1:4" x14ac:dyDescent="0.2">
      <c r="A32" s="207" t="s">
        <v>92</v>
      </c>
      <c r="B32" s="202">
        <v>746277.23772000009</v>
      </c>
      <c r="C32" s="203">
        <v>820183</v>
      </c>
      <c r="D32" s="202">
        <v>73905.762279999981</v>
      </c>
    </row>
    <row r="33" spans="1:4" x14ac:dyDescent="0.2">
      <c r="A33" s="208" t="s">
        <v>204</v>
      </c>
      <c r="B33" s="155">
        <v>63856</v>
      </c>
      <c r="C33" s="206">
        <v>69384</v>
      </c>
      <c r="D33" s="35">
        <v>5528</v>
      </c>
    </row>
    <row r="34" spans="1:4" x14ac:dyDescent="0.2">
      <c r="A34" s="209" t="s">
        <v>203</v>
      </c>
      <c r="B34" s="155">
        <v>588014.4752000001</v>
      </c>
      <c r="C34" s="206">
        <v>649008</v>
      </c>
      <c r="D34" s="35">
        <v>60993.524799999985</v>
      </c>
    </row>
    <row r="35" spans="1:4" x14ac:dyDescent="0.2">
      <c r="A35" s="210" t="s">
        <v>205</v>
      </c>
      <c r="B35" s="155">
        <v>94406.762519999989</v>
      </c>
      <c r="C35" s="206">
        <v>101791</v>
      </c>
      <c r="D35" s="35">
        <v>7384.2374799999989</v>
      </c>
    </row>
    <row r="36" spans="1:4" x14ac:dyDescent="0.2">
      <c r="A36" s="204" t="s">
        <v>210</v>
      </c>
      <c r="B36" s="35">
        <v>4631729.9710600004</v>
      </c>
      <c r="C36" s="35">
        <v>5146999</v>
      </c>
      <c r="D36" s="35">
        <v>515269.02893999999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CFFCC"/>
    <pageSetUpPr fitToPage="1"/>
  </sheetPr>
  <dimension ref="A1:Q212"/>
  <sheetViews>
    <sheetView tabSelected="1" view="pageBreakPreview" zoomScale="78" zoomScaleNormal="93" zoomScaleSheetLayoutView="93" workbookViewId="0">
      <pane ySplit="3" topLeftCell="A67" activePane="bottomLeft" state="frozen"/>
      <selection activeCell="E1" sqref="E1"/>
      <selection pane="bottomLeft" activeCell="O148" sqref="O148:O204"/>
    </sheetView>
  </sheetViews>
  <sheetFormatPr defaultRowHeight="12.75" x14ac:dyDescent="0.2"/>
  <cols>
    <col min="1" max="1" width="4" bestFit="1" customWidth="1"/>
    <col min="2" max="2" width="4" customWidth="1"/>
    <col min="3" max="3" width="4.140625" customWidth="1"/>
    <col min="4" max="4" width="54.28515625" customWidth="1"/>
    <col min="5" max="7" width="7.7109375" customWidth="1"/>
    <col min="8" max="8" width="10" style="257" customWidth="1"/>
    <col min="9" max="9" width="11.5703125" style="1" bestFit="1" customWidth="1"/>
    <col min="10" max="10" width="13" bestFit="1" customWidth="1"/>
    <col min="11" max="11" width="14.42578125" bestFit="1" customWidth="1"/>
    <col min="12" max="12" width="11.28515625" bestFit="1" customWidth="1"/>
    <col min="13" max="13" width="11" style="22" bestFit="1" customWidth="1"/>
    <col min="14" max="14" width="14.5703125" style="22" bestFit="1" customWidth="1"/>
    <col min="15" max="15" width="10.85546875" style="22" customWidth="1"/>
    <col min="16" max="16" width="10.85546875" style="252" customWidth="1"/>
    <col min="17" max="17" width="10.85546875" style="22" customWidth="1"/>
  </cols>
  <sheetData>
    <row r="1" spans="1:17" ht="15.95" customHeight="1" x14ac:dyDescent="0.25">
      <c r="A1" s="441" t="s">
        <v>257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245"/>
      <c r="Q1" s="217"/>
    </row>
    <row r="2" spans="1:17" ht="16.5" thickBot="1" x14ac:dyDescent="0.3">
      <c r="A2" s="156"/>
      <c r="B2" s="167"/>
      <c r="C2" s="156"/>
      <c r="D2" s="156"/>
      <c r="E2" s="156"/>
      <c r="F2" s="258"/>
      <c r="G2" s="258"/>
      <c r="H2" s="244"/>
      <c r="I2" s="167"/>
      <c r="J2" s="156"/>
      <c r="K2" s="156"/>
      <c r="L2" s="156"/>
      <c r="M2" s="58"/>
      <c r="N2" s="58"/>
      <c r="O2" s="58"/>
      <c r="P2" s="246"/>
      <c r="Q2" s="58"/>
    </row>
    <row r="3" spans="1:17" s="1" customFormat="1" ht="78" customHeight="1" thickBot="1" x14ac:dyDescent="0.25">
      <c r="A3" s="389" t="s">
        <v>132</v>
      </c>
      <c r="B3" s="390" t="s">
        <v>202</v>
      </c>
      <c r="C3" s="390" t="s">
        <v>199</v>
      </c>
      <c r="D3" s="391" t="s">
        <v>0</v>
      </c>
      <c r="E3" s="391" t="s">
        <v>226</v>
      </c>
      <c r="F3" s="391" t="s">
        <v>228</v>
      </c>
      <c r="G3" s="391" t="s">
        <v>222</v>
      </c>
      <c r="H3" s="390" t="s">
        <v>184</v>
      </c>
      <c r="I3" s="392" t="s">
        <v>227</v>
      </c>
      <c r="J3" s="391" t="s">
        <v>144</v>
      </c>
      <c r="K3" s="391" t="s">
        <v>145</v>
      </c>
      <c r="L3" s="391" t="s">
        <v>183</v>
      </c>
      <c r="M3" s="391" t="s">
        <v>254</v>
      </c>
      <c r="N3" s="393" t="s">
        <v>255</v>
      </c>
      <c r="O3" s="373" t="s">
        <v>246</v>
      </c>
      <c r="P3" s="247"/>
      <c r="Q3" s="219"/>
    </row>
    <row r="4" spans="1:17" s="1" customFormat="1" ht="14.25" hidden="1" thickBot="1" x14ac:dyDescent="0.25">
      <c r="A4" s="398" t="s">
        <v>185</v>
      </c>
      <c r="B4" s="391" t="s">
        <v>186</v>
      </c>
      <c r="C4" s="391" t="s">
        <v>187</v>
      </c>
      <c r="D4" s="391" t="s">
        <v>224</v>
      </c>
      <c r="E4" s="391">
        <v>1</v>
      </c>
      <c r="F4" s="391">
        <v>2</v>
      </c>
      <c r="G4" s="391" t="s">
        <v>248</v>
      </c>
      <c r="H4" s="391">
        <v>4</v>
      </c>
      <c r="I4" s="392">
        <v>5</v>
      </c>
      <c r="J4" s="391" t="s">
        <v>249</v>
      </c>
      <c r="K4" s="391" t="s">
        <v>250</v>
      </c>
      <c r="L4" s="391" t="s">
        <v>251</v>
      </c>
      <c r="M4" s="391" t="s">
        <v>253</v>
      </c>
      <c r="N4" s="391" t="s">
        <v>252</v>
      </c>
      <c r="O4" s="399"/>
      <c r="P4" s="247"/>
      <c r="Q4" s="219"/>
    </row>
    <row r="5" spans="1:17" ht="18" customHeight="1" x14ac:dyDescent="0.25">
      <c r="A5" s="286" t="s">
        <v>1</v>
      </c>
      <c r="B5" s="286" t="s">
        <v>203</v>
      </c>
      <c r="C5" s="394">
        <v>101</v>
      </c>
      <c r="D5" s="395" t="s">
        <v>2</v>
      </c>
      <c r="E5" s="396">
        <v>3180</v>
      </c>
      <c r="F5" s="397">
        <v>1095</v>
      </c>
      <c r="G5" s="322">
        <f>SUBTOTAL(9,E5:F5)</f>
        <v>4275</v>
      </c>
      <c r="H5" s="286">
        <v>2</v>
      </c>
      <c r="I5" s="275">
        <v>35635</v>
      </c>
      <c r="J5" s="288">
        <f>ROUND(H5*1269.5*12,0)</f>
        <v>30468</v>
      </c>
      <c r="K5" s="288">
        <f>ROUND(J5*0.3595,0)</f>
        <v>10953</v>
      </c>
      <c r="L5" s="288">
        <f>ROUND(G5*0.5,0)</f>
        <v>2138</v>
      </c>
      <c r="M5" s="243">
        <f t="shared" ref="M5:M25" si="0">N5-I5</f>
        <v>7924</v>
      </c>
      <c r="N5" s="368">
        <f t="shared" ref="N5:N36" si="1">SUM(J5:L5)</f>
        <v>43559</v>
      </c>
      <c r="O5" s="440">
        <f>SUBTOTAL(9,N5:N19)</f>
        <v>735693</v>
      </c>
      <c r="P5" s="248"/>
      <c r="Q5" s="220"/>
    </row>
    <row r="6" spans="1:17" ht="13.5" x14ac:dyDescent="0.25">
      <c r="A6" s="181" t="s">
        <v>1</v>
      </c>
      <c r="B6" s="181" t="s">
        <v>203</v>
      </c>
      <c r="C6" s="182">
        <v>102</v>
      </c>
      <c r="D6" s="183" t="s">
        <v>201</v>
      </c>
      <c r="E6" s="273">
        <v>1953</v>
      </c>
      <c r="F6" s="274">
        <v>1041</v>
      </c>
      <c r="G6" s="318">
        <f t="shared" ref="G6:G59" si="2">SUBTOTAL(9,E6:F6)</f>
        <v>2994</v>
      </c>
      <c r="H6" s="184">
        <v>2</v>
      </c>
      <c r="I6" s="158">
        <v>20139</v>
      </c>
      <c r="J6" s="196">
        <f t="shared" ref="J6:J69" si="3">ROUND(H6*1269.5*12,0)</f>
        <v>30468</v>
      </c>
      <c r="K6" s="196">
        <f t="shared" ref="K6:K69" si="4">ROUND(J6*0.3595,0)</f>
        <v>10953</v>
      </c>
      <c r="L6" s="196">
        <f t="shared" ref="L6:L69" si="5">ROUND(G6*0.5,0)</f>
        <v>1497</v>
      </c>
      <c r="M6" s="197">
        <f t="shared" si="0"/>
        <v>22779</v>
      </c>
      <c r="N6" s="369">
        <f t="shared" si="1"/>
        <v>42918</v>
      </c>
      <c r="O6" s="440"/>
      <c r="P6" s="248"/>
      <c r="Q6" s="220"/>
    </row>
    <row r="7" spans="1:17" ht="13.5" x14ac:dyDescent="0.25">
      <c r="A7" s="181" t="s">
        <v>1</v>
      </c>
      <c r="B7" s="181" t="s">
        <v>203</v>
      </c>
      <c r="C7" s="182">
        <v>103</v>
      </c>
      <c r="D7" s="183" t="s">
        <v>3</v>
      </c>
      <c r="E7" s="273">
        <v>5406</v>
      </c>
      <c r="F7" s="274">
        <v>2291</v>
      </c>
      <c r="G7" s="318">
        <f t="shared" si="2"/>
        <v>7697</v>
      </c>
      <c r="H7" s="178">
        <v>4</v>
      </c>
      <c r="I7" s="158">
        <v>56935</v>
      </c>
      <c r="J7" s="196">
        <f t="shared" si="3"/>
        <v>60936</v>
      </c>
      <c r="K7" s="196">
        <f t="shared" si="4"/>
        <v>21906</v>
      </c>
      <c r="L7" s="196">
        <f t="shared" si="5"/>
        <v>3849</v>
      </c>
      <c r="M7" s="197">
        <f t="shared" si="0"/>
        <v>29756</v>
      </c>
      <c r="N7" s="369">
        <f t="shared" si="1"/>
        <v>86691</v>
      </c>
      <c r="O7" s="440"/>
      <c r="P7" s="248"/>
      <c r="Q7" s="220"/>
    </row>
    <row r="8" spans="1:17" ht="13.5" x14ac:dyDescent="0.25">
      <c r="A8" s="181" t="s">
        <v>1</v>
      </c>
      <c r="B8" s="181" t="s">
        <v>203</v>
      </c>
      <c r="C8" s="182">
        <v>104</v>
      </c>
      <c r="D8" s="183" t="s">
        <v>4</v>
      </c>
      <c r="E8" s="273">
        <v>1934</v>
      </c>
      <c r="F8" s="274">
        <v>532</v>
      </c>
      <c r="G8" s="318">
        <f t="shared" si="2"/>
        <v>2466</v>
      </c>
      <c r="H8" s="178">
        <v>2</v>
      </c>
      <c r="I8" s="158">
        <v>20134</v>
      </c>
      <c r="J8" s="196">
        <f t="shared" si="3"/>
        <v>30468</v>
      </c>
      <c r="K8" s="196">
        <f t="shared" si="4"/>
        <v>10953</v>
      </c>
      <c r="L8" s="196">
        <f t="shared" si="5"/>
        <v>1233</v>
      </c>
      <c r="M8" s="197">
        <f t="shared" si="0"/>
        <v>22520</v>
      </c>
      <c r="N8" s="369">
        <f t="shared" si="1"/>
        <v>42654</v>
      </c>
      <c r="O8" s="440"/>
      <c r="P8" s="248"/>
      <c r="Q8" s="220"/>
    </row>
    <row r="9" spans="1:17" ht="13.5" x14ac:dyDescent="0.25">
      <c r="A9" s="181" t="s">
        <v>1</v>
      </c>
      <c r="B9" s="181" t="s">
        <v>203</v>
      </c>
      <c r="C9" s="182">
        <v>105</v>
      </c>
      <c r="D9" s="183" t="s">
        <v>5</v>
      </c>
      <c r="E9" s="273">
        <v>3210</v>
      </c>
      <c r="F9" s="274">
        <v>975</v>
      </c>
      <c r="G9" s="318">
        <f t="shared" si="2"/>
        <v>4185</v>
      </c>
      <c r="H9" s="178">
        <v>2</v>
      </c>
      <c r="I9" s="158">
        <v>40102</v>
      </c>
      <c r="J9" s="196">
        <f t="shared" si="3"/>
        <v>30468</v>
      </c>
      <c r="K9" s="196">
        <f t="shared" si="4"/>
        <v>10953</v>
      </c>
      <c r="L9" s="196">
        <f t="shared" si="5"/>
        <v>2093</v>
      </c>
      <c r="M9" s="197">
        <f t="shared" si="0"/>
        <v>3412</v>
      </c>
      <c r="N9" s="369">
        <f t="shared" si="1"/>
        <v>43514</v>
      </c>
      <c r="O9" s="440"/>
      <c r="P9" s="248"/>
      <c r="Q9" s="220"/>
    </row>
    <row r="10" spans="1:17" ht="13.5" x14ac:dyDescent="0.25">
      <c r="A10" s="181" t="s">
        <v>1</v>
      </c>
      <c r="B10" s="181" t="s">
        <v>203</v>
      </c>
      <c r="C10" s="182">
        <v>106</v>
      </c>
      <c r="D10" s="183" t="s">
        <v>6</v>
      </c>
      <c r="E10" s="273">
        <v>2226</v>
      </c>
      <c r="F10" s="274">
        <v>972</v>
      </c>
      <c r="G10" s="318">
        <f t="shared" si="2"/>
        <v>3198</v>
      </c>
      <c r="H10" s="178">
        <v>2</v>
      </c>
      <c r="I10" s="158">
        <v>20283</v>
      </c>
      <c r="J10" s="196">
        <f t="shared" si="3"/>
        <v>30468</v>
      </c>
      <c r="K10" s="196">
        <f t="shared" si="4"/>
        <v>10953</v>
      </c>
      <c r="L10" s="196">
        <f t="shared" si="5"/>
        <v>1599</v>
      </c>
      <c r="M10" s="197">
        <f t="shared" si="0"/>
        <v>22737</v>
      </c>
      <c r="N10" s="369">
        <f t="shared" si="1"/>
        <v>43020</v>
      </c>
      <c r="O10" s="440"/>
      <c r="P10" s="248"/>
      <c r="Q10" s="220"/>
    </row>
    <row r="11" spans="1:17" ht="13.5" x14ac:dyDescent="0.25">
      <c r="A11" s="181" t="s">
        <v>1</v>
      </c>
      <c r="B11" s="181" t="s">
        <v>203</v>
      </c>
      <c r="C11" s="182">
        <v>107</v>
      </c>
      <c r="D11" s="172" t="s">
        <v>200</v>
      </c>
      <c r="E11" s="273">
        <v>2171</v>
      </c>
      <c r="F11" s="274">
        <v>872</v>
      </c>
      <c r="G11" s="318">
        <f t="shared" si="2"/>
        <v>3043</v>
      </c>
      <c r="H11" s="178">
        <v>2</v>
      </c>
      <c r="I11" s="158">
        <v>20240</v>
      </c>
      <c r="J11" s="196">
        <f t="shared" si="3"/>
        <v>30468</v>
      </c>
      <c r="K11" s="196">
        <f t="shared" si="4"/>
        <v>10953</v>
      </c>
      <c r="L11" s="196">
        <f t="shared" si="5"/>
        <v>1522</v>
      </c>
      <c r="M11" s="197">
        <f t="shared" si="0"/>
        <v>22703</v>
      </c>
      <c r="N11" s="369">
        <f t="shared" si="1"/>
        <v>42943</v>
      </c>
      <c r="O11" s="440"/>
      <c r="P11" s="248"/>
      <c r="Q11" s="220"/>
    </row>
    <row r="12" spans="1:17" ht="13.5" x14ac:dyDescent="0.25">
      <c r="A12" s="181" t="s">
        <v>1</v>
      </c>
      <c r="B12" s="181" t="s">
        <v>203</v>
      </c>
      <c r="C12" s="182">
        <v>108</v>
      </c>
      <c r="D12" s="172" t="s">
        <v>7</v>
      </c>
      <c r="E12" s="273">
        <v>3062</v>
      </c>
      <c r="F12" s="274">
        <v>1214</v>
      </c>
      <c r="G12" s="318">
        <f t="shared" si="2"/>
        <v>4276</v>
      </c>
      <c r="H12" s="178">
        <v>2</v>
      </c>
      <c r="I12" s="158">
        <v>39972</v>
      </c>
      <c r="J12" s="196">
        <f t="shared" si="3"/>
        <v>30468</v>
      </c>
      <c r="K12" s="196">
        <f t="shared" si="4"/>
        <v>10953</v>
      </c>
      <c r="L12" s="196">
        <f t="shared" si="5"/>
        <v>2138</v>
      </c>
      <c r="M12" s="197">
        <f t="shared" si="0"/>
        <v>3587</v>
      </c>
      <c r="N12" s="369">
        <f t="shared" si="1"/>
        <v>43559</v>
      </c>
      <c r="O12" s="440"/>
      <c r="P12" s="248"/>
      <c r="Q12" s="220"/>
    </row>
    <row r="13" spans="1:17" ht="13.5" x14ac:dyDescent="0.25">
      <c r="A13" s="181" t="s">
        <v>1</v>
      </c>
      <c r="B13" s="181" t="s">
        <v>203</v>
      </c>
      <c r="C13" s="182">
        <v>109</v>
      </c>
      <c r="D13" s="172" t="s">
        <v>8</v>
      </c>
      <c r="E13" s="158">
        <v>2179</v>
      </c>
      <c r="F13" s="269">
        <v>927</v>
      </c>
      <c r="G13" s="318">
        <f t="shared" si="2"/>
        <v>3106</v>
      </c>
      <c r="H13" s="163">
        <v>2</v>
      </c>
      <c r="I13" s="158">
        <v>20135</v>
      </c>
      <c r="J13" s="196">
        <f t="shared" si="3"/>
        <v>30468</v>
      </c>
      <c r="K13" s="196">
        <f t="shared" si="4"/>
        <v>10953</v>
      </c>
      <c r="L13" s="196">
        <f t="shared" si="5"/>
        <v>1553</v>
      </c>
      <c r="M13" s="197">
        <f t="shared" si="0"/>
        <v>22839</v>
      </c>
      <c r="N13" s="369">
        <f t="shared" si="1"/>
        <v>42974</v>
      </c>
      <c r="O13" s="440"/>
      <c r="P13" s="248"/>
      <c r="Q13" s="220"/>
    </row>
    <row r="14" spans="1:17" ht="13.5" x14ac:dyDescent="0.25">
      <c r="A14" s="181" t="s">
        <v>1</v>
      </c>
      <c r="B14" s="181" t="s">
        <v>203</v>
      </c>
      <c r="C14" s="182">
        <v>110</v>
      </c>
      <c r="D14" s="172" t="s">
        <v>9</v>
      </c>
      <c r="E14" s="158">
        <v>6892</v>
      </c>
      <c r="F14" s="269">
        <v>2949</v>
      </c>
      <c r="G14" s="318">
        <f t="shared" si="2"/>
        <v>9841</v>
      </c>
      <c r="H14" s="178">
        <v>4</v>
      </c>
      <c r="I14" s="158">
        <v>56500</v>
      </c>
      <c r="J14" s="196">
        <f t="shared" si="3"/>
        <v>60936</v>
      </c>
      <c r="K14" s="196">
        <f t="shared" si="4"/>
        <v>21906</v>
      </c>
      <c r="L14" s="196">
        <f t="shared" si="5"/>
        <v>4921</v>
      </c>
      <c r="M14" s="197">
        <f t="shared" si="0"/>
        <v>31263</v>
      </c>
      <c r="N14" s="369">
        <f t="shared" si="1"/>
        <v>87763</v>
      </c>
      <c r="O14" s="440"/>
      <c r="P14" s="248"/>
      <c r="Q14" s="220"/>
    </row>
    <row r="15" spans="1:17" ht="13.5" x14ac:dyDescent="0.25">
      <c r="A15" s="181" t="s">
        <v>1</v>
      </c>
      <c r="B15" s="181" t="s">
        <v>203</v>
      </c>
      <c r="C15" s="182">
        <v>111</v>
      </c>
      <c r="D15" s="172" t="s">
        <v>10</v>
      </c>
      <c r="E15" s="158">
        <v>1809</v>
      </c>
      <c r="F15" s="269">
        <v>626</v>
      </c>
      <c r="G15" s="318">
        <f t="shared" si="2"/>
        <v>2435</v>
      </c>
      <c r="H15" s="178">
        <v>2</v>
      </c>
      <c r="I15" s="158">
        <v>20130</v>
      </c>
      <c r="J15" s="196">
        <f t="shared" si="3"/>
        <v>30468</v>
      </c>
      <c r="K15" s="196">
        <f t="shared" si="4"/>
        <v>10953</v>
      </c>
      <c r="L15" s="196">
        <f t="shared" si="5"/>
        <v>1218</v>
      </c>
      <c r="M15" s="197">
        <f t="shared" si="0"/>
        <v>22509</v>
      </c>
      <c r="N15" s="369">
        <f t="shared" si="1"/>
        <v>42639</v>
      </c>
      <c r="O15" s="440"/>
      <c r="P15" s="248"/>
      <c r="Q15" s="220"/>
    </row>
    <row r="16" spans="1:17" ht="13.5" x14ac:dyDescent="0.25">
      <c r="A16" s="181" t="s">
        <v>1</v>
      </c>
      <c r="B16" s="181" t="s">
        <v>203</v>
      </c>
      <c r="C16" s="182">
        <v>112</v>
      </c>
      <c r="D16" s="172" t="s">
        <v>11</v>
      </c>
      <c r="E16" s="158">
        <v>4914</v>
      </c>
      <c r="F16" s="269">
        <v>1851</v>
      </c>
      <c r="G16" s="318">
        <f t="shared" si="2"/>
        <v>6765</v>
      </c>
      <c r="H16" s="178">
        <v>3</v>
      </c>
      <c r="I16" s="158">
        <v>55001</v>
      </c>
      <c r="J16" s="196">
        <f t="shared" si="3"/>
        <v>45702</v>
      </c>
      <c r="K16" s="196">
        <f t="shared" si="4"/>
        <v>16430</v>
      </c>
      <c r="L16" s="196">
        <f t="shared" si="5"/>
        <v>3383</v>
      </c>
      <c r="M16" s="197">
        <f t="shared" si="0"/>
        <v>10514</v>
      </c>
      <c r="N16" s="369">
        <f t="shared" si="1"/>
        <v>65515</v>
      </c>
      <c r="O16" s="440"/>
      <c r="P16" s="248"/>
      <c r="Q16" s="220"/>
    </row>
    <row r="17" spans="1:17" ht="13.5" x14ac:dyDescent="0.25">
      <c r="A17" s="181" t="s">
        <v>1</v>
      </c>
      <c r="B17" s="181" t="s">
        <v>203</v>
      </c>
      <c r="C17" s="182">
        <v>114</v>
      </c>
      <c r="D17" s="172" t="s">
        <v>12</v>
      </c>
      <c r="E17" s="158">
        <v>4239</v>
      </c>
      <c r="F17" s="269">
        <v>1421</v>
      </c>
      <c r="G17" s="318">
        <f t="shared" si="2"/>
        <v>5660</v>
      </c>
      <c r="H17" s="163">
        <v>3</v>
      </c>
      <c r="I17" s="158">
        <v>40456</v>
      </c>
      <c r="J17" s="196">
        <f t="shared" si="3"/>
        <v>45702</v>
      </c>
      <c r="K17" s="196">
        <f t="shared" si="4"/>
        <v>16430</v>
      </c>
      <c r="L17" s="196">
        <f t="shared" si="5"/>
        <v>2830</v>
      </c>
      <c r="M17" s="197">
        <f t="shared" si="0"/>
        <v>24506</v>
      </c>
      <c r="N17" s="369">
        <f t="shared" si="1"/>
        <v>64962</v>
      </c>
      <c r="O17" s="440"/>
      <c r="P17" s="248"/>
      <c r="Q17" s="220"/>
    </row>
    <row r="18" spans="1:17" ht="13.5" x14ac:dyDescent="0.25">
      <c r="A18" s="181" t="s">
        <v>1</v>
      </c>
      <c r="B18" s="181" t="s">
        <v>203</v>
      </c>
      <c r="C18" s="182">
        <v>115</v>
      </c>
      <c r="D18" s="172" t="s">
        <v>223</v>
      </c>
      <c r="E18" s="270">
        <v>1401</v>
      </c>
      <c r="F18" s="271">
        <v>483</v>
      </c>
      <c r="G18" s="318">
        <f t="shared" si="2"/>
        <v>1884</v>
      </c>
      <c r="H18" s="163">
        <v>1</v>
      </c>
      <c r="I18" s="158">
        <v>19425</v>
      </c>
      <c r="J18" s="196">
        <f t="shared" si="3"/>
        <v>15234</v>
      </c>
      <c r="K18" s="196">
        <f t="shared" si="4"/>
        <v>5477</v>
      </c>
      <c r="L18" s="196">
        <f t="shared" si="5"/>
        <v>942</v>
      </c>
      <c r="M18" s="197">
        <f t="shared" si="0"/>
        <v>2228</v>
      </c>
      <c r="N18" s="369">
        <f t="shared" si="1"/>
        <v>21653</v>
      </c>
      <c r="O18" s="440"/>
      <c r="P18" s="248"/>
      <c r="Q18" s="220"/>
    </row>
    <row r="19" spans="1:17" ht="14.25" thickBot="1" x14ac:dyDescent="0.3">
      <c r="A19" s="281" t="s">
        <v>1</v>
      </c>
      <c r="B19" s="281" t="s">
        <v>203</v>
      </c>
      <c r="C19" s="282">
        <v>116</v>
      </c>
      <c r="D19" s="305" t="s">
        <v>225</v>
      </c>
      <c r="E19" s="270">
        <v>968</v>
      </c>
      <c r="F19" s="271">
        <v>268</v>
      </c>
      <c r="G19" s="319">
        <f t="shared" si="2"/>
        <v>1236</v>
      </c>
      <c r="H19" s="317">
        <v>1</v>
      </c>
      <c r="I19" s="270">
        <v>0</v>
      </c>
      <c r="J19" s="285">
        <f t="shared" si="3"/>
        <v>15234</v>
      </c>
      <c r="K19" s="285">
        <f t="shared" si="4"/>
        <v>5477</v>
      </c>
      <c r="L19" s="285">
        <f t="shared" si="5"/>
        <v>618</v>
      </c>
      <c r="M19" s="242">
        <f t="shared" si="0"/>
        <v>21329</v>
      </c>
      <c r="N19" s="370">
        <f t="shared" si="1"/>
        <v>21329</v>
      </c>
      <c r="O19" s="448"/>
      <c r="P19" s="248"/>
      <c r="Q19" s="220"/>
    </row>
    <row r="20" spans="1:17" ht="13.5" x14ac:dyDescent="0.25">
      <c r="A20" s="310" t="s">
        <v>147</v>
      </c>
      <c r="B20" s="291" t="s">
        <v>203</v>
      </c>
      <c r="C20" s="292">
        <v>201</v>
      </c>
      <c r="D20" s="311" t="s">
        <v>13</v>
      </c>
      <c r="E20" s="267">
        <v>4820</v>
      </c>
      <c r="F20" s="268">
        <v>1894</v>
      </c>
      <c r="G20" s="320">
        <f t="shared" si="2"/>
        <v>6714</v>
      </c>
      <c r="H20" s="294">
        <v>3</v>
      </c>
      <c r="I20" s="267">
        <v>61538</v>
      </c>
      <c r="J20" s="295">
        <f t="shared" si="3"/>
        <v>45702</v>
      </c>
      <c r="K20" s="295">
        <f t="shared" si="4"/>
        <v>16430</v>
      </c>
      <c r="L20" s="295">
        <f t="shared" si="5"/>
        <v>3357</v>
      </c>
      <c r="M20" s="296">
        <f t="shared" si="0"/>
        <v>3951</v>
      </c>
      <c r="N20" s="371">
        <f t="shared" si="1"/>
        <v>65489</v>
      </c>
      <c r="O20" s="449">
        <f>SUBTOTAL(9,N20:N30)</f>
        <v>453816</v>
      </c>
      <c r="P20" s="248"/>
      <c r="Q20" s="220"/>
    </row>
    <row r="21" spans="1:17" ht="13.5" x14ac:dyDescent="0.25">
      <c r="A21" s="312" t="s">
        <v>147</v>
      </c>
      <c r="B21" s="181" t="s">
        <v>203</v>
      </c>
      <c r="C21" s="182">
        <v>202</v>
      </c>
      <c r="D21" s="172" t="s">
        <v>14</v>
      </c>
      <c r="E21" s="158">
        <v>2790</v>
      </c>
      <c r="F21" s="269">
        <v>814</v>
      </c>
      <c r="G21" s="318">
        <f t="shared" si="2"/>
        <v>3604</v>
      </c>
      <c r="H21" s="178">
        <v>2</v>
      </c>
      <c r="I21" s="158">
        <v>39846</v>
      </c>
      <c r="J21" s="196">
        <f t="shared" si="3"/>
        <v>30468</v>
      </c>
      <c r="K21" s="196">
        <f t="shared" si="4"/>
        <v>10953</v>
      </c>
      <c r="L21" s="196">
        <f t="shared" si="5"/>
        <v>1802</v>
      </c>
      <c r="M21" s="197">
        <f t="shared" si="0"/>
        <v>3377</v>
      </c>
      <c r="N21" s="369">
        <f t="shared" si="1"/>
        <v>43223</v>
      </c>
      <c r="O21" s="440"/>
      <c r="P21" s="248"/>
      <c r="Q21" s="220"/>
    </row>
    <row r="22" spans="1:17" ht="13.5" x14ac:dyDescent="0.25">
      <c r="A22" s="312" t="s">
        <v>147</v>
      </c>
      <c r="B22" s="181" t="s">
        <v>203</v>
      </c>
      <c r="C22" s="182">
        <v>203</v>
      </c>
      <c r="D22" s="172" t="s">
        <v>15</v>
      </c>
      <c r="E22" s="158">
        <v>2020</v>
      </c>
      <c r="F22" s="269">
        <v>672</v>
      </c>
      <c r="G22" s="318">
        <f t="shared" si="2"/>
        <v>2692</v>
      </c>
      <c r="H22" s="178">
        <v>2</v>
      </c>
      <c r="I22" s="158">
        <v>20285</v>
      </c>
      <c r="J22" s="196">
        <f t="shared" si="3"/>
        <v>30468</v>
      </c>
      <c r="K22" s="196">
        <f t="shared" si="4"/>
        <v>10953</v>
      </c>
      <c r="L22" s="196">
        <f t="shared" si="5"/>
        <v>1346</v>
      </c>
      <c r="M22" s="197">
        <f t="shared" si="0"/>
        <v>22482</v>
      </c>
      <c r="N22" s="369">
        <f t="shared" si="1"/>
        <v>42767</v>
      </c>
      <c r="O22" s="440"/>
      <c r="P22" s="248"/>
      <c r="Q22" s="220"/>
    </row>
    <row r="23" spans="1:17" ht="13.5" x14ac:dyDescent="0.25">
      <c r="A23" s="312" t="s">
        <v>147</v>
      </c>
      <c r="B23" s="181" t="s">
        <v>203</v>
      </c>
      <c r="C23" s="182">
        <v>204</v>
      </c>
      <c r="D23" s="172" t="s">
        <v>16</v>
      </c>
      <c r="E23" s="158">
        <v>1581</v>
      </c>
      <c r="F23" s="269">
        <v>497</v>
      </c>
      <c r="G23" s="318">
        <f t="shared" si="2"/>
        <v>2078</v>
      </c>
      <c r="H23" s="178">
        <v>1</v>
      </c>
      <c r="I23" s="158">
        <v>20057</v>
      </c>
      <c r="J23" s="196">
        <f t="shared" si="3"/>
        <v>15234</v>
      </c>
      <c r="K23" s="196">
        <f t="shared" si="4"/>
        <v>5477</v>
      </c>
      <c r="L23" s="196">
        <f t="shared" si="5"/>
        <v>1039</v>
      </c>
      <c r="M23" s="197">
        <f t="shared" si="0"/>
        <v>1693</v>
      </c>
      <c r="N23" s="369">
        <f t="shared" si="1"/>
        <v>21750</v>
      </c>
      <c r="O23" s="440"/>
      <c r="P23" s="248"/>
      <c r="Q23" s="220"/>
    </row>
    <row r="24" spans="1:17" ht="13.5" x14ac:dyDescent="0.25">
      <c r="A24" s="312" t="s">
        <v>147</v>
      </c>
      <c r="B24" s="181" t="s">
        <v>203</v>
      </c>
      <c r="C24" s="182">
        <v>205</v>
      </c>
      <c r="D24" s="172" t="s">
        <v>17</v>
      </c>
      <c r="E24" s="158">
        <v>1875</v>
      </c>
      <c r="F24" s="269">
        <v>465</v>
      </c>
      <c r="G24" s="318">
        <f t="shared" si="2"/>
        <v>2340</v>
      </c>
      <c r="H24" s="178">
        <v>1</v>
      </c>
      <c r="I24" s="158">
        <v>20150</v>
      </c>
      <c r="J24" s="196">
        <f t="shared" si="3"/>
        <v>15234</v>
      </c>
      <c r="K24" s="196">
        <f t="shared" si="4"/>
        <v>5477</v>
      </c>
      <c r="L24" s="196">
        <f t="shared" si="5"/>
        <v>1170</v>
      </c>
      <c r="M24" s="197">
        <f t="shared" si="0"/>
        <v>1731</v>
      </c>
      <c r="N24" s="369">
        <f t="shared" si="1"/>
        <v>21881</v>
      </c>
      <c r="O24" s="440"/>
      <c r="P24" s="248"/>
      <c r="Q24" s="220"/>
    </row>
    <row r="25" spans="1:17" ht="13.5" x14ac:dyDescent="0.25">
      <c r="A25" s="312" t="s">
        <v>147</v>
      </c>
      <c r="B25" s="181" t="s">
        <v>203</v>
      </c>
      <c r="C25" s="182">
        <v>206</v>
      </c>
      <c r="D25" s="172" t="s">
        <v>18</v>
      </c>
      <c r="E25" s="158">
        <v>1468</v>
      </c>
      <c r="F25" s="269">
        <v>526</v>
      </c>
      <c r="G25" s="318">
        <f t="shared" si="2"/>
        <v>1994</v>
      </c>
      <c r="H25" s="178">
        <v>1</v>
      </c>
      <c r="I25" s="158">
        <v>19931</v>
      </c>
      <c r="J25" s="196">
        <f t="shared" si="3"/>
        <v>15234</v>
      </c>
      <c r="K25" s="196">
        <f t="shared" si="4"/>
        <v>5477</v>
      </c>
      <c r="L25" s="196">
        <f t="shared" si="5"/>
        <v>997</v>
      </c>
      <c r="M25" s="197">
        <f t="shared" si="0"/>
        <v>1777</v>
      </c>
      <c r="N25" s="369">
        <f t="shared" si="1"/>
        <v>21708</v>
      </c>
      <c r="O25" s="440"/>
      <c r="P25" s="248"/>
      <c r="Q25" s="220"/>
    </row>
    <row r="26" spans="1:17" ht="13.5" x14ac:dyDescent="0.25">
      <c r="A26" s="312" t="s">
        <v>147</v>
      </c>
      <c r="B26" s="181" t="s">
        <v>203</v>
      </c>
      <c r="C26" s="182">
        <v>208</v>
      </c>
      <c r="D26" s="172" t="s">
        <v>19</v>
      </c>
      <c r="E26" s="158">
        <v>3623</v>
      </c>
      <c r="F26" s="269">
        <v>1237</v>
      </c>
      <c r="G26" s="318">
        <f t="shared" si="2"/>
        <v>4860</v>
      </c>
      <c r="H26" s="178">
        <v>3</v>
      </c>
      <c r="I26" s="158">
        <v>40216</v>
      </c>
      <c r="J26" s="196">
        <f t="shared" si="3"/>
        <v>45702</v>
      </c>
      <c r="K26" s="196">
        <f t="shared" si="4"/>
        <v>16430</v>
      </c>
      <c r="L26" s="196">
        <f t="shared" si="5"/>
        <v>2430</v>
      </c>
      <c r="M26" s="197">
        <f t="shared" ref="M26:M57" si="6">N26-I26</f>
        <v>24346</v>
      </c>
      <c r="N26" s="369">
        <f t="shared" si="1"/>
        <v>64562</v>
      </c>
      <c r="O26" s="440"/>
      <c r="P26" s="248"/>
      <c r="Q26" s="220"/>
    </row>
    <row r="27" spans="1:17" ht="13.5" x14ac:dyDescent="0.25">
      <c r="A27" s="312" t="s">
        <v>147</v>
      </c>
      <c r="B27" s="181" t="s">
        <v>203</v>
      </c>
      <c r="C27" s="182">
        <v>209</v>
      </c>
      <c r="D27" s="172" t="s">
        <v>20</v>
      </c>
      <c r="E27" s="158">
        <v>2120</v>
      </c>
      <c r="F27" s="269">
        <v>872</v>
      </c>
      <c r="G27" s="318">
        <f t="shared" si="2"/>
        <v>2992</v>
      </c>
      <c r="H27" s="178">
        <v>2</v>
      </c>
      <c r="I27" s="158">
        <v>20276</v>
      </c>
      <c r="J27" s="196">
        <f t="shared" si="3"/>
        <v>30468</v>
      </c>
      <c r="K27" s="196">
        <f t="shared" si="4"/>
        <v>10953</v>
      </c>
      <c r="L27" s="196">
        <f t="shared" si="5"/>
        <v>1496</v>
      </c>
      <c r="M27" s="197">
        <f t="shared" si="6"/>
        <v>22641</v>
      </c>
      <c r="N27" s="369">
        <f t="shared" si="1"/>
        <v>42917</v>
      </c>
      <c r="O27" s="440"/>
      <c r="P27" s="248"/>
      <c r="Q27" s="220"/>
    </row>
    <row r="28" spans="1:17" ht="13.5" x14ac:dyDescent="0.25">
      <c r="A28" s="312" t="s">
        <v>147</v>
      </c>
      <c r="B28" s="181" t="s">
        <v>203</v>
      </c>
      <c r="C28" s="182">
        <v>210</v>
      </c>
      <c r="D28" s="172" t="s">
        <v>21</v>
      </c>
      <c r="E28" s="158">
        <v>1138</v>
      </c>
      <c r="F28" s="269">
        <v>402</v>
      </c>
      <c r="G28" s="318">
        <f t="shared" si="2"/>
        <v>1540</v>
      </c>
      <c r="H28" s="178">
        <v>1</v>
      </c>
      <c r="I28" s="158">
        <v>19801</v>
      </c>
      <c r="J28" s="196">
        <f t="shared" si="3"/>
        <v>15234</v>
      </c>
      <c r="K28" s="196">
        <f t="shared" si="4"/>
        <v>5477</v>
      </c>
      <c r="L28" s="196">
        <f t="shared" si="5"/>
        <v>770</v>
      </c>
      <c r="M28" s="197">
        <f t="shared" si="6"/>
        <v>1680</v>
      </c>
      <c r="N28" s="369">
        <f t="shared" si="1"/>
        <v>21481</v>
      </c>
      <c r="O28" s="440"/>
      <c r="P28" s="248"/>
      <c r="Q28" s="220"/>
    </row>
    <row r="29" spans="1:17" ht="13.5" x14ac:dyDescent="0.25">
      <c r="A29" s="312" t="s">
        <v>147</v>
      </c>
      <c r="B29" s="181" t="s">
        <v>203</v>
      </c>
      <c r="C29" s="182">
        <v>211</v>
      </c>
      <c r="D29" s="172" t="s">
        <v>22</v>
      </c>
      <c r="E29" s="270">
        <v>3688</v>
      </c>
      <c r="F29" s="271">
        <v>1333</v>
      </c>
      <c r="G29" s="318">
        <f t="shared" si="2"/>
        <v>5021</v>
      </c>
      <c r="H29" s="178">
        <v>3</v>
      </c>
      <c r="I29" s="158">
        <v>40271</v>
      </c>
      <c r="J29" s="196">
        <f t="shared" si="3"/>
        <v>45702</v>
      </c>
      <c r="K29" s="196">
        <f t="shared" si="4"/>
        <v>16430</v>
      </c>
      <c r="L29" s="196">
        <f t="shared" si="5"/>
        <v>2511</v>
      </c>
      <c r="M29" s="197">
        <f t="shared" si="6"/>
        <v>24372</v>
      </c>
      <c r="N29" s="369">
        <f t="shared" si="1"/>
        <v>64643</v>
      </c>
      <c r="O29" s="440"/>
      <c r="P29" s="248"/>
      <c r="Q29" s="220"/>
    </row>
    <row r="30" spans="1:17" ht="14.25" thickBot="1" x14ac:dyDescent="0.3">
      <c r="A30" s="313" t="s">
        <v>147</v>
      </c>
      <c r="B30" s="299" t="s">
        <v>203</v>
      </c>
      <c r="C30" s="300">
        <v>212</v>
      </c>
      <c r="D30" s="301" t="s">
        <v>23</v>
      </c>
      <c r="E30" s="314">
        <v>2897</v>
      </c>
      <c r="F30" s="314">
        <v>1050</v>
      </c>
      <c r="G30" s="321">
        <f t="shared" si="2"/>
        <v>3947</v>
      </c>
      <c r="H30" s="302">
        <v>2</v>
      </c>
      <c r="I30" s="272">
        <v>40506</v>
      </c>
      <c r="J30" s="303">
        <f t="shared" si="3"/>
        <v>30468</v>
      </c>
      <c r="K30" s="303">
        <f t="shared" si="4"/>
        <v>10953</v>
      </c>
      <c r="L30" s="303">
        <f t="shared" si="5"/>
        <v>1974</v>
      </c>
      <c r="M30" s="304">
        <f t="shared" si="6"/>
        <v>2889</v>
      </c>
      <c r="N30" s="372">
        <f t="shared" si="1"/>
        <v>43395</v>
      </c>
      <c r="O30" s="448"/>
      <c r="P30" s="248"/>
      <c r="Q30" s="220"/>
    </row>
    <row r="31" spans="1:17" ht="13.5" x14ac:dyDescent="0.25">
      <c r="A31" s="306" t="s">
        <v>148</v>
      </c>
      <c r="B31" s="286" t="s">
        <v>203</v>
      </c>
      <c r="C31" s="307">
        <v>301</v>
      </c>
      <c r="D31" s="308" t="s">
        <v>24</v>
      </c>
      <c r="E31" s="275">
        <v>4568</v>
      </c>
      <c r="F31" s="276">
        <v>1524</v>
      </c>
      <c r="G31" s="322">
        <f t="shared" si="2"/>
        <v>6092</v>
      </c>
      <c r="H31" s="309">
        <v>3</v>
      </c>
      <c r="I31" s="275">
        <v>43206</v>
      </c>
      <c r="J31" s="288">
        <f t="shared" si="3"/>
        <v>45702</v>
      </c>
      <c r="K31" s="288">
        <f t="shared" si="4"/>
        <v>16430</v>
      </c>
      <c r="L31" s="288">
        <f t="shared" si="5"/>
        <v>3046</v>
      </c>
      <c r="M31" s="243">
        <f t="shared" si="6"/>
        <v>21972</v>
      </c>
      <c r="N31" s="368">
        <f t="shared" si="1"/>
        <v>65178</v>
      </c>
      <c r="O31" s="449">
        <f>SUBTOTAL(9,N31:N43)</f>
        <v>498083</v>
      </c>
      <c r="P31" s="248"/>
      <c r="Q31" s="220"/>
    </row>
    <row r="32" spans="1:17" ht="13.5" x14ac:dyDescent="0.25">
      <c r="A32" s="185" t="s">
        <v>148</v>
      </c>
      <c r="B32" s="181" t="s">
        <v>203</v>
      </c>
      <c r="C32" s="182">
        <v>302</v>
      </c>
      <c r="D32" s="172" t="s">
        <v>25</v>
      </c>
      <c r="E32" s="158">
        <v>1551</v>
      </c>
      <c r="F32" s="269">
        <v>564</v>
      </c>
      <c r="G32" s="318">
        <f t="shared" si="2"/>
        <v>2115</v>
      </c>
      <c r="H32" s="178">
        <v>1</v>
      </c>
      <c r="I32" s="158">
        <v>20012</v>
      </c>
      <c r="J32" s="196">
        <f t="shared" si="3"/>
        <v>15234</v>
      </c>
      <c r="K32" s="196">
        <f t="shared" si="4"/>
        <v>5477</v>
      </c>
      <c r="L32" s="196">
        <f t="shared" si="5"/>
        <v>1058</v>
      </c>
      <c r="M32" s="197">
        <f t="shared" si="6"/>
        <v>1757</v>
      </c>
      <c r="N32" s="369">
        <f t="shared" si="1"/>
        <v>21769</v>
      </c>
      <c r="O32" s="440"/>
      <c r="P32" s="248"/>
      <c r="Q32" s="220"/>
    </row>
    <row r="33" spans="1:17" ht="13.5" x14ac:dyDescent="0.25">
      <c r="A33" s="185" t="s">
        <v>148</v>
      </c>
      <c r="B33" s="181" t="s">
        <v>203</v>
      </c>
      <c r="C33" s="182">
        <v>303</v>
      </c>
      <c r="D33" s="172" t="s">
        <v>26</v>
      </c>
      <c r="E33" s="158">
        <v>1418</v>
      </c>
      <c r="F33" s="269">
        <v>431</v>
      </c>
      <c r="G33" s="318">
        <f t="shared" si="2"/>
        <v>1849</v>
      </c>
      <c r="H33" s="178">
        <v>1</v>
      </c>
      <c r="I33" s="158">
        <v>19952</v>
      </c>
      <c r="J33" s="196">
        <f t="shared" si="3"/>
        <v>15234</v>
      </c>
      <c r="K33" s="196">
        <f t="shared" si="4"/>
        <v>5477</v>
      </c>
      <c r="L33" s="196">
        <f t="shared" si="5"/>
        <v>925</v>
      </c>
      <c r="M33" s="197">
        <f t="shared" si="6"/>
        <v>1684</v>
      </c>
      <c r="N33" s="369">
        <f t="shared" si="1"/>
        <v>21636</v>
      </c>
      <c r="O33" s="440"/>
      <c r="P33" s="248"/>
      <c r="Q33" s="220"/>
    </row>
    <row r="34" spans="1:17" ht="13.5" x14ac:dyDescent="0.25">
      <c r="A34" s="185" t="s">
        <v>148</v>
      </c>
      <c r="B34" s="181" t="s">
        <v>203</v>
      </c>
      <c r="C34" s="182">
        <v>304</v>
      </c>
      <c r="D34" s="172" t="s">
        <v>27</v>
      </c>
      <c r="E34" s="158">
        <v>2920</v>
      </c>
      <c r="F34" s="269">
        <v>1032</v>
      </c>
      <c r="G34" s="318">
        <f t="shared" si="2"/>
        <v>3952</v>
      </c>
      <c r="H34" s="178">
        <v>2</v>
      </c>
      <c r="I34" s="158">
        <v>39932</v>
      </c>
      <c r="J34" s="196">
        <f t="shared" si="3"/>
        <v>30468</v>
      </c>
      <c r="K34" s="196">
        <f t="shared" si="4"/>
        <v>10953</v>
      </c>
      <c r="L34" s="196">
        <f t="shared" si="5"/>
        <v>1976</v>
      </c>
      <c r="M34" s="197">
        <f t="shared" si="6"/>
        <v>3465</v>
      </c>
      <c r="N34" s="369">
        <f t="shared" si="1"/>
        <v>43397</v>
      </c>
      <c r="O34" s="440"/>
      <c r="P34" s="248"/>
      <c r="Q34" s="220"/>
    </row>
    <row r="35" spans="1:17" ht="13.5" x14ac:dyDescent="0.25">
      <c r="A35" s="185" t="s">
        <v>148</v>
      </c>
      <c r="B35" s="181" t="s">
        <v>203</v>
      </c>
      <c r="C35" s="182">
        <v>305</v>
      </c>
      <c r="D35" s="172" t="s">
        <v>28</v>
      </c>
      <c r="E35" s="158">
        <v>2920</v>
      </c>
      <c r="F35" s="269">
        <v>1267</v>
      </c>
      <c r="G35" s="318">
        <f t="shared" si="2"/>
        <v>4187</v>
      </c>
      <c r="H35" s="178">
        <v>2</v>
      </c>
      <c r="I35" s="158">
        <v>39910</v>
      </c>
      <c r="J35" s="196">
        <f t="shared" si="3"/>
        <v>30468</v>
      </c>
      <c r="K35" s="196">
        <f t="shared" si="4"/>
        <v>10953</v>
      </c>
      <c r="L35" s="196">
        <f t="shared" si="5"/>
        <v>2094</v>
      </c>
      <c r="M35" s="197">
        <f t="shared" si="6"/>
        <v>3605</v>
      </c>
      <c r="N35" s="369">
        <f t="shared" si="1"/>
        <v>43515</v>
      </c>
      <c r="O35" s="440"/>
      <c r="P35" s="248"/>
      <c r="Q35" s="220"/>
    </row>
    <row r="36" spans="1:17" ht="13.5" x14ac:dyDescent="0.25">
      <c r="A36" s="185" t="s">
        <v>148</v>
      </c>
      <c r="B36" s="181" t="s">
        <v>203</v>
      </c>
      <c r="C36" s="182">
        <v>306</v>
      </c>
      <c r="D36" s="172" t="s">
        <v>29</v>
      </c>
      <c r="E36" s="158">
        <v>998</v>
      </c>
      <c r="F36" s="269">
        <v>407</v>
      </c>
      <c r="G36" s="318">
        <f t="shared" si="2"/>
        <v>1405</v>
      </c>
      <c r="H36" s="178">
        <v>1</v>
      </c>
      <c r="I36" s="158">
        <v>19746</v>
      </c>
      <c r="J36" s="196">
        <f t="shared" si="3"/>
        <v>15234</v>
      </c>
      <c r="K36" s="196">
        <f t="shared" si="4"/>
        <v>5477</v>
      </c>
      <c r="L36" s="196">
        <f t="shared" si="5"/>
        <v>703</v>
      </c>
      <c r="M36" s="197">
        <f t="shared" si="6"/>
        <v>1668</v>
      </c>
      <c r="N36" s="369">
        <f t="shared" si="1"/>
        <v>21414</v>
      </c>
      <c r="O36" s="440"/>
      <c r="P36" s="248"/>
      <c r="Q36" s="220"/>
    </row>
    <row r="37" spans="1:17" ht="13.5" x14ac:dyDescent="0.25">
      <c r="A37" s="185" t="s">
        <v>148</v>
      </c>
      <c r="B37" s="181" t="s">
        <v>203</v>
      </c>
      <c r="C37" s="182">
        <v>307</v>
      </c>
      <c r="D37" s="172" t="s">
        <v>30</v>
      </c>
      <c r="E37" s="158">
        <v>2394</v>
      </c>
      <c r="F37" s="269">
        <v>831</v>
      </c>
      <c r="G37" s="318">
        <f t="shared" si="2"/>
        <v>3225</v>
      </c>
      <c r="H37" s="178">
        <v>2</v>
      </c>
      <c r="I37" s="158">
        <v>20416</v>
      </c>
      <c r="J37" s="196">
        <f t="shared" si="3"/>
        <v>30468</v>
      </c>
      <c r="K37" s="196">
        <f t="shared" si="4"/>
        <v>10953</v>
      </c>
      <c r="L37" s="196">
        <f t="shared" si="5"/>
        <v>1613</v>
      </c>
      <c r="M37" s="197">
        <f t="shared" si="6"/>
        <v>22618</v>
      </c>
      <c r="N37" s="369">
        <f t="shared" ref="N37:N68" si="7">SUM(J37:L37)</f>
        <v>43034</v>
      </c>
      <c r="O37" s="440"/>
      <c r="P37" s="248"/>
      <c r="Q37" s="220"/>
    </row>
    <row r="38" spans="1:17" ht="13.5" x14ac:dyDescent="0.25">
      <c r="A38" s="185" t="s">
        <v>148</v>
      </c>
      <c r="B38" s="181" t="s">
        <v>203</v>
      </c>
      <c r="C38" s="182">
        <v>308</v>
      </c>
      <c r="D38" s="172" t="s">
        <v>31</v>
      </c>
      <c r="E38" s="158">
        <v>1574</v>
      </c>
      <c r="F38" s="269">
        <v>587</v>
      </c>
      <c r="G38" s="318">
        <f t="shared" si="2"/>
        <v>2161</v>
      </c>
      <c r="H38" s="178">
        <v>1</v>
      </c>
      <c r="I38" s="158">
        <v>20036</v>
      </c>
      <c r="J38" s="196">
        <f t="shared" si="3"/>
        <v>15234</v>
      </c>
      <c r="K38" s="196">
        <f t="shared" si="4"/>
        <v>5477</v>
      </c>
      <c r="L38" s="196">
        <f t="shared" si="5"/>
        <v>1081</v>
      </c>
      <c r="M38" s="197">
        <f t="shared" si="6"/>
        <v>1756</v>
      </c>
      <c r="N38" s="369">
        <f t="shared" si="7"/>
        <v>21792</v>
      </c>
      <c r="O38" s="440"/>
      <c r="P38" s="248"/>
      <c r="Q38" s="220"/>
    </row>
    <row r="39" spans="1:17" ht="13.5" x14ac:dyDescent="0.25">
      <c r="A39" s="185" t="s">
        <v>148</v>
      </c>
      <c r="B39" s="181" t="s">
        <v>203</v>
      </c>
      <c r="C39" s="182">
        <v>309</v>
      </c>
      <c r="D39" s="172" t="s">
        <v>32</v>
      </c>
      <c r="E39" s="158">
        <v>3056</v>
      </c>
      <c r="F39" s="269">
        <v>1031</v>
      </c>
      <c r="G39" s="318">
        <f t="shared" si="2"/>
        <v>4087</v>
      </c>
      <c r="H39" s="178">
        <v>2</v>
      </c>
      <c r="I39" s="158">
        <v>41292</v>
      </c>
      <c r="J39" s="196">
        <f t="shared" si="3"/>
        <v>30468</v>
      </c>
      <c r="K39" s="196">
        <f t="shared" si="4"/>
        <v>10953</v>
      </c>
      <c r="L39" s="196">
        <f t="shared" si="5"/>
        <v>2044</v>
      </c>
      <c r="M39" s="197">
        <f t="shared" si="6"/>
        <v>2173</v>
      </c>
      <c r="N39" s="369">
        <f t="shared" si="7"/>
        <v>43465</v>
      </c>
      <c r="O39" s="440"/>
      <c r="P39" s="248"/>
      <c r="Q39" s="220"/>
    </row>
    <row r="40" spans="1:17" ht="13.5" x14ac:dyDescent="0.25">
      <c r="A40" s="185" t="s">
        <v>148</v>
      </c>
      <c r="B40" s="181" t="s">
        <v>203</v>
      </c>
      <c r="C40" s="182">
        <v>310</v>
      </c>
      <c r="D40" s="172" t="s">
        <v>247</v>
      </c>
      <c r="E40" s="158">
        <v>2839</v>
      </c>
      <c r="F40" s="269">
        <v>906</v>
      </c>
      <c r="G40" s="318">
        <f t="shared" si="2"/>
        <v>3745</v>
      </c>
      <c r="H40" s="178">
        <v>2</v>
      </c>
      <c r="I40" s="158">
        <v>39855</v>
      </c>
      <c r="J40" s="196">
        <f t="shared" si="3"/>
        <v>30468</v>
      </c>
      <c r="K40" s="196">
        <f t="shared" si="4"/>
        <v>10953</v>
      </c>
      <c r="L40" s="196">
        <f t="shared" si="5"/>
        <v>1873</v>
      </c>
      <c r="M40" s="197">
        <f t="shared" si="6"/>
        <v>3439</v>
      </c>
      <c r="N40" s="369">
        <f t="shared" si="7"/>
        <v>43294</v>
      </c>
      <c r="O40" s="440"/>
      <c r="P40" s="248"/>
      <c r="Q40" s="220"/>
    </row>
    <row r="41" spans="1:17" ht="13.5" x14ac:dyDescent="0.25">
      <c r="A41" s="185" t="s">
        <v>148</v>
      </c>
      <c r="B41" s="181" t="s">
        <v>203</v>
      </c>
      <c r="C41" s="182">
        <v>312</v>
      </c>
      <c r="D41" s="186" t="s">
        <v>33</v>
      </c>
      <c r="E41" s="158">
        <v>2676</v>
      </c>
      <c r="F41" s="269">
        <v>737</v>
      </c>
      <c r="G41" s="318">
        <f t="shared" si="2"/>
        <v>3413</v>
      </c>
      <c r="H41" s="187">
        <v>2</v>
      </c>
      <c r="I41" s="158">
        <v>39845</v>
      </c>
      <c r="J41" s="196">
        <f t="shared" si="3"/>
        <v>30468</v>
      </c>
      <c r="K41" s="196">
        <f t="shared" si="4"/>
        <v>10953</v>
      </c>
      <c r="L41" s="196">
        <f t="shared" si="5"/>
        <v>1707</v>
      </c>
      <c r="M41" s="197">
        <f t="shared" si="6"/>
        <v>3283</v>
      </c>
      <c r="N41" s="369">
        <f t="shared" si="7"/>
        <v>43128</v>
      </c>
      <c r="O41" s="440"/>
      <c r="P41" s="248"/>
      <c r="Q41" s="220"/>
    </row>
    <row r="42" spans="1:17" ht="13.5" x14ac:dyDescent="0.25">
      <c r="A42" s="185" t="s">
        <v>148</v>
      </c>
      <c r="B42" s="181" t="s">
        <v>203</v>
      </c>
      <c r="C42" s="182">
        <v>313</v>
      </c>
      <c r="D42" s="186" t="s">
        <v>34</v>
      </c>
      <c r="E42" s="158">
        <v>2335</v>
      </c>
      <c r="F42" s="269">
        <v>851</v>
      </c>
      <c r="G42" s="318">
        <f t="shared" si="2"/>
        <v>3186</v>
      </c>
      <c r="H42" s="178">
        <v>2</v>
      </c>
      <c r="I42" s="158">
        <v>38047</v>
      </c>
      <c r="J42" s="196">
        <f t="shared" si="3"/>
        <v>30468</v>
      </c>
      <c r="K42" s="196">
        <f t="shared" si="4"/>
        <v>10953</v>
      </c>
      <c r="L42" s="196">
        <f t="shared" si="5"/>
        <v>1593</v>
      </c>
      <c r="M42" s="197">
        <f t="shared" si="6"/>
        <v>4967</v>
      </c>
      <c r="N42" s="369">
        <f t="shared" si="7"/>
        <v>43014</v>
      </c>
      <c r="O42" s="440"/>
      <c r="P42" s="248"/>
      <c r="Q42" s="220"/>
    </row>
    <row r="43" spans="1:17" ht="14.25" thickBot="1" x14ac:dyDescent="0.3">
      <c r="A43" s="280" t="s">
        <v>148</v>
      </c>
      <c r="B43" s="281" t="s">
        <v>203</v>
      </c>
      <c r="C43" s="282">
        <v>315</v>
      </c>
      <c r="D43" s="283" t="s">
        <v>35</v>
      </c>
      <c r="E43" s="270">
        <v>3182</v>
      </c>
      <c r="F43" s="271">
        <v>870</v>
      </c>
      <c r="G43" s="319">
        <f t="shared" si="2"/>
        <v>4052</v>
      </c>
      <c r="H43" s="284">
        <v>2</v>
      </c>
      <c r="I43" s="270">
        <v>40087</v>
      </c>
      <c r="J43" s="285">
        <f t="shared" si="3"/>
        <v>30468</v>
      </c>
      <c r="K43" s="285">
        <f t="shared" si="4"/>
        <v>10953</v>
      </c>
      <c r="L43" s="285">
        <f t="shared" si="5"/>
        <v>2026</v>
      </c>
      <c r="M43" s="242">
        <f t="shared" si="6"/>
        <v>3360</v>
      </c>
      <c r="N43" s="370">
        <f t="shared" si="7"/>
        <v>43447</v>
      </c>
      <c r="O43" s="448"/>
      <c r="P43" s="248"/>
      <c r="Q43" s="220"/>
    </row>
    <row r="44" spans="1:17" ht="13.5" x14ac:dyDescent="0.25">
      <c r="A44" s="290" t="s">
        <v>36</v>
      </c>
      <c r="B44" s="291" t="s">
        <v>203</v>
      </c>
      <c r="C44" s="292">
        <v>401</v>
      </c>
      <c r="D44" s="293" t="s">
        <v>37</v>
      </c>
      <c r="E44" s="259">
        <v>3967</v>
      </c>
      <c r="F44" s="260">
        <v>1183</v>
      </c>
      <c r="G44" s="320">
        <f t="shared" si="2"/>
        <v>5150</v>
      </c>
      <c r="H44" s="294">
        <v>3</v>
      </c>
      <c r="I44" s="267">
        <v>40023</v>
      </c>
      <c r="J44" s="295">
        <f t="shared" si="3"/>
        <v>45702</v>
      </c>
      <c r="K44" s="295">
        <f t="shared" si="4"/>
        <v>16430</v>
      </c>
      <c r="L44" s="295">
        <f t="shared" si="5"/>
        <v>2575</v>
      </c>
      <c r="M44" s="296">
        <f t="shared" si="6"/>
        <v>24684</v>
      </c>
      <c r="N44" s="371">
        <f t="shared" si="7"/>
        <v>64707</v>
      </c>
      <c r="O44" s="449">
        <f>SUBTOTAL(9,N44:N59)</f>
        <v>626329</v>
      </c>
      <c r="P44" s="248"/>
      <c r="Q44" s="220"/>
    </row>
    <row r="45" spans="1:17" ht="13.5" x14ac:dyDescent="0.25">
      <c r="A45" s="297" t="s">
        <v>36</v>
      </c>
      <c r="B45" s="181" t="s">
        <v>203</v>
      </c>
      <c r="C45" s="182">
        <v>402</v>
      </c>
      <c r="D45" s="186" t="s">
        <v>38</v>
      </c>
      <c r="E45" s="261">
        <v>1611</v>
      </c>
      <c r="F45" s="262">
        <v>541</v>
      </c>
      <c r="G45" s="318">
        <f t="shared" si="2"/>
        <v>2152</v>
      </c>
      <c r="H45" s="178">
        <v>1</v>
      </c>
      <c r="I45" s="158">
        <v>20175</v>
      </c>
      <c r="J45" s="196">
        <f t="shared" si="3"/>
        <v>15234</v>
      </c>
      <c r="K45" s="196">
        <f t="shared" si="4"/>
        <v>5477</v>
      </c>
      <c r="L45" s="196">
        <f t="shared" si="5"/>
        <v>1076</v>
      </c>
      <c r="M45" s="197">
        <f t="shared" si="6"/>
        <v>1612</v>
      </c>
      <c r="N45" s="369">
        <f t="shared" si="7"/>
        <v>21787</v>
      </c>
      <c r="O45" s="440"/>
      <c r="P45" s="248"/>
      <c r="Q45" s="220"/>
    </row>
    <row r="46" spans="1:17" ht="13.5" x14ac:dyDescent="0.25">
      <c r="A46" s="297" t="s">
        <v>36</v>
      </c>
      <c r="B46" s="181" t="s">
        <v>203</v>
      </c>
      <c r="C46" s="182">
        <v>403</v>
      </c>
      <c r="D46" s="186" t="s">
        <v>39</v>
      </c>
      <c r="E46" s="261">
        <v>1163</v>
      </c>
      <c r="F46" s="262">
        <v>413</v>
      </c>
      <c r="G46" s="318">
        <f t="shared" si="2"/>
        <v>1576</v>
      </c>
      <c r="H46" s="178">
        <v>1</v>
      </c>
      <c r="I46" s="158">
        <v>19855</v>
      </c>
      <c r="J46" s="196">
        <f t="shared" si="3"/>
        <v>15234</v>
      </c>
      <c r="K46" s="196">
        <f t="shared" si="4"/>
        <v>5477</v>
      </c>
      <c r="L46" s="196">
        <f t="shared" si="5"/>
        <v>788</v>
      </c>
      <c r="M46" s="197">
        <f t="shared" si="6"/>
        <v>1644</v>
      </c>
      <c r="N46" s="369">
        <f t="shared" si="7"/>
        <v>21499</v>
      </c>
      <c r="O46" s="440"/>
      <c r="P46" s="248"/>
      <c r="Q46" s="220"/>
    </row>
    <row r="47" spans="1:17" ht="13.5" x14ac:dyDescent="0.25">
      <c r="A47" s="297" t="s">
        <v>36</v>
      </c>
      <c r="B47" s="181" t="s">
        <v>203</v>
      </c>
      <c r="C47" s="182">
        <v>405</v>
      </c>
      <c r="D47" s="186" t="s">
        <v>40</v>
      </c>
      <c r="E47" s="261">
        <v>2759</v>
      </c>
      <c r="F47" s="262">
        <v>837</v>
      </c>
      <c r="G47" s="318">
        <f t="shared" si="2"/>
        <v>3596</v>
      </c>
      <c r="H47" s="178">
        <v>2</v>
      </c>
      <c r="I47" s="158">
        <v>39840</v>
      </c>
      <c r="J47" s="196">
        <f t="shared" si="3"/>
        <v>30468</v>
      </c>
      <c r="K47" s="196">
        <f t="shared" si="4"/>
        <v>10953</v>
      </c>
      <c r="L47" s="196">
        <f t="shared" si="5"/>
        <v>1798</v>
      </c>
      <c r="M47" s="197">
        <f t="shared" si="6"/>
        <v>3379</v>
      </c>
      <c r="N47" s="369">
        <f t="shared" si="7"/>
        <v>43219</v>
      </c>
      <c r="O47" s="440"/>
      <c r="P47" s="248"/>
      <c r="Q47" s="220"/>
    </row>
    <row r="48" spans="1:17" ht="13.5" x14ac:dyDescent="0.25">
      <c r="A48" s="297" t="s">
        <v>36</v>
      </c>
      <c r="B48" s="181" t="s">
        <v>203</v>
      </c>
      <c r="C48" s="182">
        <v>406</v>
      </c>
      <c r="D48" s="186" t="s">
        <v>41</v>
      </c>
      <c r="E48" s="261">
        <v>1897</v>
      </c>
      <c r="F48" s="262">
        <v>714</v>
      </c>
      <c r="G48" s="318">
        <f t="shared" si="2"/>
        <v>2611</v>
      </c>
      <c r="H48" s="178">
        <v>2</v>
      </c>
      <c r="I48" s="158">
        <v>20225</v>
      </c>
      <c r="J48" s="196">
        <f t="shared" si="3"/>
        <v>30468</v>
      </c>
      <c r="K48" s="196">
        <f t="shared" si="4"/>
        <v>10953</v>
      </c>
      <c r="L48" s="196">
        <f t="shared" si="5"/>
        <v>1306</v>
      </c>
      <c r="M48" s="197">
        <f t="shared" si="6"/>
        <v>22502</v>
      </c>
      <c r="N48" s="369">
        <f t="shared" si="7"/>
        <v>42727</v>
      </c>
      <c r="O48" s="440"/>
      <c r="P48" s="248"/>
      <c r="Q48" s="220"/>
    </row>
    <row r="49" spans="1:17" ht="13.5" x14ac:dyDescent="0.25">
      <c r="A49" s="297" t="s">
        <v>36</v>
      </c>
      <c r="B49" s="181" t="s">
        <v>203</v>
      </c>
      <c r="C49" s="182">
        <v>407</v>
      </c>
      <c r="D49" s="186" t="s">
        <v>42</v>
      </c>
      <c r="E49" s="261">
        <v>1084</v>
      </c>
      <c r="F49" s="262">
        <v>322</v>
      </c>
      <c r="G49" s="318">
        <f t="shared" si="2"/>
        <v>1406</v>
      </c>
      <c r="H49" s="178">
        <v>1</v>
      </c>
      <c r="I49" s="158">
        <v>19768</v>
      </c>
      <c r="J49" s="196">
        <f t="shared" si="3"/>
        <v>15234</v>
      </c>
      <c r="K49" s="196">
        <f t="shared" si="4"/>
        <v>5477</v>
      </c>
      <c r="L49" s="196">
        <f t="shared" si="5"/>
        <v>703</v>
      </c>
      <c r="M49" s="197">
        <f t="shared" si="6"/>
        <v>1646</v>
      </c>
      <c r="N49" s="369">
        <f t="shared" si="7"/>
        <v>21414</v>
      </c>
      <c r="O49" s="440"/>
      <c r="P49" s="248"/>
      <c r="Q49" s="220"/>
    </row>
    <row r="50" spans="1:17" ht="13.5" x14ac:dyDescent="0.25">
      <c r="A50" s="297" t="s">
        <v>36</v>
      </c>
      <c r="B50" s="181" t="s">
        <v>203</v>
      </c>
      <c r="C50" s="182">
        <v>408</v>
      </c>
      <c r="D50" s="186" t="s">
        <v>43</v>
      </c>
      <c r="E50" s="261">
        <v>1730</v>
      </c>
      <c r="F50" s="262">
        <v>525</v>
      </c>
      <c r="G50" s="318">
        <f t="shared" si="2"/>
        <v>2255</v>
      </c>
      <c r="H50" s="178">
        <v>1</v>
      </c>
      <c r="I50" s="158">
        <v>20171</v>
      </c>
      <c r="J50" s="196">
        <f t="shared" si="3"/>
        <v>15234</v>
      </c>
      <c r="K50" s="196">
        <f t="shared" si="4"/>
        <v>5477</v>
      </c>
      <c r="L50" s="196">
        <f t="shared" si="5"/>
        <v>1128</v>
      </c>
      <c r="M50" s="197">
        <f t="shared" si="6"/>
        <v>1668</v>
      </c>
      <c r="N50" s="369">
        <f t="shared" si="7"/>
        <v>21839</v>
      </c>
      <c r="O50" s="440"/>
      <c r="P50" s="248"/>
      <c r="Q50" s="220"/>
    </row>
    <row r="51" spans="1:17" ht="13.5" x14ac:dyDescent="0.25">
      <c r="A51" s="297" t="s">
        <v>36</v>
      </c>
      <c r="B51" s="181" t="s">
        <v>203</v>
      </c>
      <c r="C51" s="182">
        <v>409</v>
      </c>
      <c r="D51" s="186" t="s">
        <v>44</v>
      </c>
      <c r="E51" s="261">
        <v>6800</v>
      </c>
      <c r="F51" s="262">
        <v>2482</v>
      </c>
      <c r="G51" s="318">
        <f t="shared" si="2"/>
        <v>9282</v>
      </c>
      <c r="H51" s="178">
        <v>4</v>
      </c>
      <c r="I51" s="158">
        <v>61038</v>
      </c>
      <c r="J51" s="196">
        <f t="shared" si="3"/>
        <v>60936</v>
      </c>
      <c r="K51" s="196">
        <f t="shared" si="4"/>
        <v>21906</v>
      </c>
      <c r="L51" s="196">
        <f t="shared" si="5"/>
        <v>4641</v>
      </c>
      <c r="M51" s="197">
        <f t="shared" si="6"/>
        <v>26445</v>
      </c>
      <c r="N51" s="369">
        <f t="shared" si="7"/>
        <v>87483</v>
      </c>
      <c r="O51" s="440"/>
      <c r="P51" s="248"/>
      <c r="Q51" s="220"/>
    </row>
    <row r="52" spans="1:17" ht="13.5" x14ac:dyDescent="0.25">
      <c r="A52" s="297" t="s">
        <v>36</v>
      </c>
      <c r="B52" s="181" t="s">
        <v>203</v>
      </c>
      <c r="C52" s="182">
        <v>411</v>
      </c>
      <c r="D52" s="186" t="s">
        <v>45</v>
      </c>
      <c r="E52" s="261">
        <v>1176</v>
      </c>
      <c r="F52" s="262">
        <v>324</v>
      </c>
      <c r="G52" s="318">
        <f t="shared" si="2"/>
        <v>1500</v>
      </c>
      <c r="H52" s="178">
        <v>1</v>
      </c>
      <c r="I52" s="158">
        <v>19809</v>
      </c>
      <c r="J52" s="196">
        <f t="shared" si="3"/>
        <v>15234</v>
      </c>
      <c r="K52" s="196">
        <f t="shared" si="4"/>
        <v>5477</v>
      </c>
      <c r="L52" s="196">
        <f t="shared" si="5"/>
        <v>750</v>
      </c>
      <c r="M52" s="197">
        <f t="shared" si="6"/>
        <v>1652</v>
      </c>
      <c r="N52" s="369">
        <f t="shared" si="7"/>
        <v>21461</v>
      </c>
      <c r="O52" s="440"/>
      <c r="P52" s="248"/>
      <c r="Q52" s="220"/>
    </row>
    <row r="53" spans="1:17" ht="13.5" x14ac:dyDescent="0.25">
      <c r="A53" s="297" t="s">
        <v>36</v>
      </c>
      <c r="B53" s="181" t="s">
        <v>203</v>
      </c>
      <c r="C53" s="182">
        <v>412</v>
      </c>
      <c r="D53" s="186" t="s">
        <v>46</v>
      </c>
      <c r="E53" s="261">
        <v>3264</v>
      </c>
      <c r="F53" s="262">
        <v>990</v>
      </c>
      <c r="G53" s="318">
        <f t="shared" si="2"/>
        <v>4254</v>
      </c>
      <c r="H53" s="178">
        <v>2</v>
      </c>
      <c r="I53" s="158">
        <v>40104</v>
      </c>
      <c r="J53" s="196">
        <f t="shared" si="3"/>
        <v>30468</v>
      </c>
      <c r="K53" s="196">
        <f t="shared" si="4"/>
        <v>10953</v>
      </c>
      <c r="L53" s="196">
        <f t="shared" si="5"/>
        <v>2127</v>
      </c>
      <c r="M53" s="197">
        <f t="shared" si="6"/>
        <v>3444</v>
      </c>
      <c r="N53" s="369">
        <f t="shared" si="7"/>
        <v>43548</v>
      </c>
      <c r="O53" s="440"/>
      <c r="P53" s="248"/>
      <c r="Q53" s="220"/>
    </row>
    <row r="54" spans="1:17" ht="13.5" x14ac:dyDescent="0.25">
      <c r="A54" s="297" t="s">
        <v>36</v>
      </c>
      <c r="B54" s="181" t="s">
        <v>203</v>
      </c>
      <c r="C54" s="182">
        <v>413</v>
      </c>
      <c r="D54" s="186" t="s">
        <v>47</v>
      </c>
      <c r="E54" s="261">
        <v>2340</v>
      </c>
      <c r="F54" s="262">
        <v>798</v>
      </c>
      <c r="G54" s="318">
        <f t="shared" si="2"/>
        <v>3138</v>
      </c>
      <c r="H54" s="178">
        <v>2</v>
      </c>
      <c r="I54" s="158">
        <v>39688</v>
      </c>
      <c r="J54" s="196">
        <f t="shared" si="3"/>
        <v>30468</v>
      </c>
      <c r="K54" s="196">
        <f t="shared" si="4"/>
        <v>10953</v>
      </c>
      <c r="L54" s="196">
        <f t="shared" si="5"/>
        <v>1569</v>
      </c>
      <c r="M54" s="197">
        <f t="shared" si="6"/>
        <v>3302</v>
      </c>
      <c r="N54" s="369">
        <f t="shared" si="7"/>
        <v>42990</v>
      </c>
      <c r="O54" s="440"/>
      <c r="P54" s="248"/>
      <c r="Q54" s="220"/>
    </row>
    <row r="55" spans="1:17" ht="13.5" x14ac:dyDescent="0.25">
      <c r="A55" s="297" t="s">
        <v>36</v>
      </c>
      <c r="B55" s="181" t="s">
        <v>203</v>
      </c>
      <c r="C55" s="182">
        <v>414</v>
      </c>
      <c r="D55" s="186" t="s">
        <v>48</v>
      </c>
      <c r="E55" s="261">
        <v>1886</v>
      </c>
      <c r="F55" s="262">
        <v>536</v>
      </c>
      <c r="G55" s="318">
        <f t="shared" si="2"/>
        <v>2422</v>
      </c>
      <c r="H55" s="178">
        <v>2</v>
      </c>
      <c r="I55" s="158">
        <v>20252</v>
      </c>
      <c r="J55" s="196">
        <f t="shared" si="3"/>
        <v>30468</v>
      </c>
      <c r="K55" s="196">
        <f t="shared" si="4"/>
        <v>10953</v>
      </c>
      <c r="L55" s="196">
        <f t="shared" si="5"/>
        <v>1211</v>
      </c>
      <c r="M55" s="197">
        <f t="shared" si="6"/>
        <v>22380</v>
      </c>
      <c r="N55" s="369">
        <f t="shared" si="7"/>
        <v>42632</v>
      </c>
      <c r="O55" s="440"/>
      <c r="P55" s="248"/>
      <c r="Q55" s="220"/>
    </row>
    <row r="56" spans="1:17" ht="13.5" x14ac:dyDescent="0.25">
      <c r="A56" s="297" t="s">
        <v>36</v>
      </c>
      <c r="B56" s="181" t="s">
        <v>203</v>
      </c>
      <c r="C56" s="182">
        <v>415</v>
      </c>
      <c r="D56" s="186" t="s">
        <v>49</v>
      </c>
      <c r="E56" s="261">
        <v>1229</v>
      </c>
      <c r="F56" s="262">
        <v>426</v>
      </c>
      <c r="G56" s="318">
        <f t="shared" si="2"/>
        <v>1655</v>
      </c>
      <c r="H56" s="178">
        <v>1</v>
      </c>
      <c r="I56" s="158">
        <v>19870</v>
      </c>
      <c r="J56" s="196">
        <f t="shared" si="3"/>
        <v>15234</v>
      </c>
      <c r="K56" s="196">
        <f t="shared" si="4"/>
        <v>5477</v>
      </c>
      <c r="L56" s="196">
        <f t="shared" si="5"/>
        <v>828</v>
      </c>
      <c r="M56" s="197">
        <f t="shared" si="6"/>
        <v>1669</v>
      </c>
      <c r="N56" s="369">
        <f t="shared" si="7"/>
        <v>21539</v>
      </c>
      <c r="O56" s="440"/>
      <c r="P56" s="248"/>
      <c r="Q56" s="220"/>
    </row>
    <row r="57" spans="1:17" ht="13.5" x14ac:dyDescent="0.25">
      <c r="A57" s="297" t="s">
        <v>36</v>
      </c>
      <c r="B57" s="181" t="s">
        <v>203</v>
      </c>
      <c r="C57" s="182">
        <v>416</v>
      </c>
      <c r="D57" s="186" t="s">
        <v>50</v>
      </c>
      <c r="E57" s="261">
        <v>4220</v>
      </c>
      <c r="F57" s="262">
        <v>1376</v>
      </c>
      <c r="G57" s="318">
        <f t="shared" si="2"/>
        <v>5596</v>
      </c>
      <c r="H57" s="178">
        <v>3</v>
      </c>
      <c r="I57" s="158">
        <v>42548</v>
      </c>
      <c r="J57" s="196">
        <f t="shared" si="3"/>
        <v>45702</v>
      </c>
      <c r="K57" s="196">
        <f t="shared" si="4"/>
        <v>16430</v>
      </c>
      <c r="L57" s="196">
        <f t="shared" si="5"/>
        <v>2798</v>
      </c>
      <c r="M57" s="197">
        <f t="shared" si="6"/>
        <v>22382</v>
      </c>
      <c r="N57" s="369">
        <f t="shared" si="7"/>
        <v>64930</v>
      </c>
      <c r="O57" s="440"/>
      <c r="P57" s="248"/>
      <c r="Q57" s="220"/>
    </row>
    <row r="58" spans="1:17" ht="13.5" x14ac:dyDescent="0.25">
      <c r="A58" s="297" t="s">
        <v>36</v>
      </c>
      <c r="B58" s="181" t="s">
        <v>203</v>
      </c>
      <c r="C58" s="182">
        <v>417</v>
      </c>
      <c r="D58" s="186" t="s">
        <v>51</v>
      </c>
      <c r="E58" s="261">
        <v>2088</v>
      </c>
      <c r="F58" s="262">
        <v>898</v>
      </c>
      <c r="G58" s="318">
        <f t="shared" si="2"/>
        <v>2986</v>
      </c>
      <c r="H58" s="178">
        <v>2</v>
      </c>
      <c r="I58" s="158">
        <v>20329</v>
      </c>
      <c r="J58" s="196">
        <f t="shared" si="3"/>
        <v>30468</v>
      </c>
      <c r="K58" s="196">
        <f t="shared" si="4"/>
        <v>10953</v>
      </c>
      <c r="L58" s="196">
        <f t="shared" si="5"/>
        <v>1493</v>
      </c>
      <c r="M58" s="197">
        <f t="shared" ref="M58:M85" si="8">N58-I58</f>
        <v>22585</v>
      </c>
      <c r="N58" s="369">
        <f t="shared" si="7"/>
        <v>42914</v>
      </c>
      <c r="O58" s="440"/>
      <c r="P58" s="248"/>
      <c r="Q58" s="220"/>
    </row>
    <row r="59" spans="1:17" ht="14.25" thickBot="1" x14ac:dyDescent="0.3">
      <c r="A59" s="298" t="s">
        <v>36</v>
      </c>
      <c r="B59" s="299" t="s">
        <v>203</v>
      </c>
      <c r="C59" s="300">
        <v>418</v>
      </c>
      <c r="D59" s="315" t="s">
        <v>52</v>
      </c>
      <c r="E59" s="265">
        <v>1457</v>
      </c>
      <c r="F59" s="266">
        <v>401</v>
      </c>
      <c r="G59" s="321">
        <f t="shared" si="2"/>
        <v>1858</v>
      </c>
      <c r="H59" s="302">
        <v>1</v>
      </c>
      <c r="I59" s="272">
        <v>19913</v>
      </c>
      <c r="J59" s="303">
        <f t="shared" si="3"/>
        <v>15234</v>
      </c>
      <c r="K59" s="303">
        <f t="shared" si="4"/>
        <v>5477</v>
      </c>
      <c r="L59" s="303">
        <f t="shared" si="5"/>
        <v>929</v>
      </c>
      <c r="M59" s="304">
        <f t="shared" si="8"/>
        <v>1727</v>
      </c>
      <c r="N59" s="372">
        <f t="shared" si="7"/>
        <v>21640</v>
      </c>
      <c r="O59" s="448"/>
      <c r="P59" s="248"/>
      <c r="Q59" s="220"/>
    </row>
    <row r="60" spans="1:17" ht="13.5" x14ac:dyDescent="0.25">
      <c r="A60" s="290" t="s">
        <v>53</v>
      </c>
      <c r="B60" s="291" t="s">
        <v>203</v>
      </c>
      <c r="C60" s="292">
        <v>501</v>
      </c>
      <c r="D60" s="293" t="s">
        <v>54</v>
      </c>
      <c r="E60" s="259">
        <v>6265</v>
      </c>
      <c r="F60" s="260">
        <v>2302</v>
      </c>
      <c r="G60" s="320">
        <f t="shared" ref="G60:G83" si="9">SUBTOTAL(9,E60:F60)</f>
        <v>8567</v>
      </c>
      <c r="H60" s="294">
        <v>4</v>
      </c>
      <c r="I60" s="267">
        <v>59892</v>
      </c>
      <c r="J60" s="295">
        <f t="shared" si="3"/>
        <v>60936</v>
      </c>
      <c r="K60" s="295">
        <f t="shared" si="4"/>
        <v>21906</v>
      </c>
      <c r="L60" s="295">
        <f t="shared" si="5"/>
        <v>4284</v>
      </c>
      <c r="M60" s="296">
        <f t="shared" si="8"/>
        <v>27234</v>
      </c>
      <c r="N60" s="371">
        <f t="shared" si="7"/>
        <v>87126</v>
      </c>
      <c r="O60" s="449">
        <f>SUBTOTAL(9,N60:N83)</f>
        <v>863413</v>
      </c>
      <c r="P60" s="248"/>
      <c r="Q60" s="220"/>
    </row>
    <row r="61" spans="1:17" ht="13.5" x14ac:dyDescent="0.25">
      <c r="A61" s="297" t="s">
        <v>53</v>
      </c>
      <c r="B61" s="181" t="s">
        <v>203</v>
      </c>
      <c r="C61" s="182">
        <v>502</v>
      </c>
      <c r="D61" s="186" t="s">
        <v>55</v>
      </c>
      <c r="E61" s="261">
        <v>2671</v>
      </c>
      <c r="F61" s="262">
        <v>1226</v>
      </c>
      <c r="G61" s="318">
        <f t="shared" si="9"/>
        <v>3897</v>
      </c>
      <c r="H61" s="178">
        <v>2</v>
      </c>
      <c r="I61" s="158">
        <v>20512</v>
      </c>
      <c r="J61" s="196">
        <f t="shared" si="3"/>
        <v>30468</v>
      </c>
      <c r="K61" s="196">
        <f t="shared" si="4"/>
        <v>10953</v>
      </c>
      <c r="L61" s="196">
        <f t="shared" si="5"/>
        <v>1949</v>
      </c>
      <c r="M61" s="197">
        <f t="shared" si="8"/>
        <v>22858</v>
      </c>
      <c r="N61" s="369">
        <f t="shared" si="7"/>
        <v>43370</v>
      </c>
      <c r="O61" s="440"/>
      <c r="P61" s="248"/>
      <c r="Q61" s="220"/>
    </row>
    <row r="62" spans="1:17" ht="13.5" x14ac:dyDescent="0.25">
      <c r="A62" s="297" t="s">
        <v>53</v>
      </c>
      <c r="B62" s="181" t="s">
        <v>203</v>
      </c>
      <c r="C62" s="182">
        <v>503</v>
      </c>
      <c r="D62" s="186" t="s">
        <v>56</v>
      </c>
      <c r="E62" s="261">
        <v>2512</v>
      </c>
      <c r="F62" s="262">
        <v>946</v>
      </c>
      <c r="G62" s="318">
        <f t="shared" si="9"/>
        <v>3458</v>
      </c>
      <c r="H62" s="187">
        <v>2</v>
      </c>
      <c r="I62" s="158">
        <v>40360</v>
      </c>
      <c r="J62" s="196">
        <f t="shared" si="3"/>
        <v>30468</v>
      </c>
      <c r="K62" s="196">
        <f t="shared" si="4"/>
        <v>10953</v>
      </c>
      <c r="L62" s="196">
        <f t="shared" si="5"/>
        <v>1729</v>
      </c>
      <c r="M62" s="197">
        <f t="shared" si="8"/>
        <v>2790</v>
      </c>
      <c r="N62" s="369">
        <f t="shared" si="7"/>
        <v>43150</v>
      </c>
      <c r="O62" s="440"/>
      <c r="P62" s="248"/>
      <c r="Q62" s="220"/>
    </row>
    <row r="63" spans="1:17" ht="13.5" x14ac:dyDescent="0.25">
      <c r="A63" s="297" t="s">
        <v>53</v>
      </c>
      <c r="B63" s="181" t="s">
        <v>203</v>
      </c>
      <c r="C63" s="182">
        <v>504</v>
      </c>
      <c r="D63" s="186" t="s">
        <v>57</v>
      </c>
      <c r="E63" s="261">
        <v>1257</v>
      </c>
      <c r="F63" s="262">
        <v>389</v>
      </c>
      <c r="G63" s="318">
        <f t="shared" si="9"/>
        <v>1646</v>
      </c>
      <c r="H63" s="187">
        <v>1</v>
      </c>
      <c r="I63" s="158">
        <v>20197</v>
      </c>
      <c r="J63" s="196">
        <f t="shared" si="3"/>
        <v>15234</v>
      </c>
      <c r="K63" s="196">
        <f t="shared" si="4"/>
        <v>5477</v>
      </c>
      <c r="L63" s="196">
        <f t="shared" si="5"/>
        <v>823</v>
      </c>
      <c r="M63" s="197">
        <f t="shared" si="8"/>
        <v>1337</v>
      </c>
      <c r="N63" s="369">
        <f t="shared" si="7"/>
        <v>21534</v>
      </c>
      <c r="O63" s="440"/>
      <c r="P63" s="248"/>
      <c r="Q63" s="220"/>
    </row>
    <row r="64" spans="1:17" ht="13.5" x14ac:dyDescent="0.25">
      <c r="A64" s="297" t="s">
        <v>53</v>
      </c>
      <c r="B64" s="181" t="s">
        <v>203</v>
      </c>
      <c r="C64" s="182">
        <v>506</v>
      </c>
      <c r="D64" s="186" t="s">
        <v>58</v>
      </c>
      <c r="E64" s="261">
        <v>1819</v>
      </c>
      <c r="F64" s="262">
        <v>731</v>
      </c>
      <c r="G64" s="318">
        <f t="shared" si="9"/>
        <v>2550</v>
      </c>
      <c r="H64" s="187">
        <v>2</v>
      </c>
      <c r="I64" s="158">
        <v>20523</v>
      </c>
      <c r="J64" s="196">
        <f t="shared" si="3"/>
        <v>30468</v>
      </c>
      <c r="K64" s="196">
        <f t="shared" si="4"/>
        <v>10953</v>
      </c>
      <c r="L64" s="196">
        <f t="shared" si="5"/>
        <v>1275</v>
      </c>
      <c r="M64" s="197">
        <f t="shared" si="8"/>
        <v>22173</v>
      </c>
      <c r="N64" s="369">
        <f t="shared" si="7"/>
        <v>42696</v>
      </c>
      <c r="O64" s="440"/>
      <c r="P64" s="248"/>
      <c r="Q64" s="220"/>
    </row>
    <row r="65" spans="1:17" ht="14.25" customHeight="1" x14ac:dyDescent="0.25">
      <c r="A65" s="297" t="s">
        <v>53</v>
      </c>
      <c r="B65" s="181" t="s">
        <v>203</v>
      </c>
      <c r="C65" s="182">
        <v>507</v>
      </c>
      <c r="D65" s="186" t="s">
        <v>59</v>
      </c>
      <c r="E65" s="261">
        <v>2863</v>
      </c>
      <c r="F65" s="262">
        <v>1045</v>
      </c>
      <c r="G65" s="318">
        <f t="shared" si="9"/>
        <v>3908</v>
      </c>
      <c r="H65" s="187">
        <v>2</v>
      </c>
      <c r="I65" s="158">
        <v>36090</v>
      </c>
      <c r="J65" s="196">
        <f t="shared" si="3"/>
        <v>30468</v>
      </c>
      <c r="K65" s="196">
        <f t="shared" si="4"/>
        <v>10953</v>
      </c>
      <c r="L65" s="196">
        <f t="shared" si="5"/>
        <v>1954</v>
      </c>
      <c r="M65" s="197">
        <f t="shared" si="8"/>
        <v>7285</v>
      </c>
      <c r="N65" s="369">
        <f t="shared" si="7"/>
        <v>43375</v>
      </c>
      <c r="O65" s="440"/>
      <c r="P65" s="248"/>
      <c r="Q65" s="220"/>
    </row>
    <row r="66" spans="1:17" ht="13.5" x14ac:dyDescent="0.25">
      <c r="A66" s="297" t="s">
        <v>53</v>
      </c>
      <c r="B66" s="181" t="s">
        <v>203</v>
      </c>
      <c r="C66" s="182">
        <v>508</v>
      </c>
      <c r="D66" s="186" t="s">
        <v>60</v>
      </c>
      <c r="E66" s="261">
        <v>1052</v>
      </c>
      <c r="F66" s="262">
        <v>439</v>
      </c>
      <c r="G66" s="318">
        <f t="shared" si="9"/>
        <v>1491</v>
      </c>
      <c r="H66" s="187">
        <v>1</v>
      </c>
      <c r="I66" s="158">
        <v>20127</v>
      </c>
      <c r="J66" s="196">
        <f t="shared" si="3"/>
        <v>15234</v>
      </c>
      <c r="K66" s="196">
        <f t="shared" si="4"/>
        <v>5477</v>
      </c>
      <c r="L66" s="196">
        <f t="shared" si="5"/>
        <v>746</v>
      </c>
      <c r="M66" s="197">
        <f t="shared" si="8"/>
        <v>1330</v>
      </c>
      <c r="N66" s="369">
        <f t="shared" si="7"/>
        <v>21457</v>
      </c>
      <c r="O66" s="440"/>
      <c r="P66" s="248"/>
      <c r="Q66" s="220"/>
    </row>
    <row r="67" spans="1:17" ht="13.5" x14ac:dyDescent="0.25">
      <c r="A67" s="297" t="s">
        <v>53</v>
      </c>
      <c r="B67" s="181" t="s">
        <v>203</v>
      </c>
      <c r="C67" s="182">
        <v>509</v>
      </c>
      <c r="D67" s="186" t="s">
        <v>61</v>
      </c>
      <c r="E67" s="261">
        <v>2293</v>
      </c>
      <c r="F67" s="262">
        <v>962</v>
      </c>
      <c r="G67" s="318">
        <f t="shared" si="9"/>
        <v>3255</v>
      </c>
      <c r="H67" s="178">
        <v>2</v>
      </c>
      <c r="I67" s="158">
        <v>20757</v>
      </c>
      <c r="J67" s="196">
        <f t="shared" si="3"/>
        <v>30468</v>
      </c>
      <c r="K67" s="196">
        <f t="shared" si="4"/>
        <v>10953</v>
      </c>
      <c r="L67" s="196">
        <f t="shared" si="5"/>
        <v>1628</v>
      </c>
      <c r="M67" s="197">
        <f t="shared" si="8"/>
        <v>22292</v>
      </c>
      <c r="N67" s="369">
        <f t="shared" si="7"/>
        <v>43049</v>
      </c>
      <c r="O67" s="440"/>
      <c r="P67" s="248"/>
      <c r="Q67" s="220"/>
    </row>
    <row r="68" spans="1:17" ht="13.5" x14ac:dyDescent="0.25">
      <c r="A68" s="297" t="s">
        <v>53</v>
      </c>
      <c r="B68" s="181" t="s">
        <v>203</v>
      </c>
      <c r="C68" s="182">
        <v>510</v>
      </c>
      <c r="D68" s="186" t="s">
        <v>62</v>
      </c>
      <c r="E68" s="261">
        <v>1123</v>
      </c>
      <c r="F68" s="262">
        <v>430</v>
      </c>
      <c r="G68" s="318">
        <f t="shared" si="9"/>
        <v>1553</v>
      </c>
      <c r="H68" s="178">
        <v>1</v>
      </c>
      <c r="I68" s="158">
        <v>20153</v>
      </c>
      <c r="J68" s="196">
        <f t="shared" si="3"/>
        <v>15234</v>
      </c>
      <c r="K68" s="196">
        <f t="shared" si="4"/>
        <v>5477</v>
      </c>
      <c r="L68" s="196">
        <f t="shared" si="5"/>
        <v>777</v>
      </c>
      <c r="M68" s="197">
        <f t="shared" si="8"/>
        <v>1335</v>
      </c>
      <c r="N68" s="369">
        <f t="shared" si="7"/>
        <v>21488</v>
      </c>
      <c r="O68" s="440"/>
      <c r="P68" s="248"/>
      <c r="Q68" s="220"/>
    </row>
    <row r="69" spans="1:17" ht="13.5" x14ac:dyDescent="0.25">
      <c r="A69" s="297" t="s">
        <v>53</v>
      </c>
      <c r="B69" s="181" t="s">
        <v>203</v>
      </c>
      <c r="C69" s="182">
        <v>511</v>
      </c>
      <c r="D69" s="186" t="s">
        <v>63</v>
      </c>
      <c r="E69" s="261">
        <v>1963</v>
      </c>
      <c r="F69" s="262">
        <v>572</v>
      </c>
      <c r="G69" s="318">
        <f t="shared" si="9"/>
        <v>2535</v>
      </c>
      <c r="H69" s="178">
        <v>2</v>
      </c>
      <c r="I69" s="158">
        <v>20574</v>
      </c>
      <c r="J69" s="196">
        <f t="shared" si="3"/>
        <v>30468</v>
      </c>
      <c r="K69" s="196">
        <f t="shared" si="4"/>
        <v>10953</v>
      </c>
      <c r="L69" s="196">
        <f t="shared" si="5"/>
        <v>1268</v>
      </c>
      <c r="M69" s="197">
        <f t="shared" si="8"/>
        <v>22115</v>
      </c>
      <c r="N69" s="369">
        <f t="shared" ref="N69:N133" si="10">SUM(J69:L69)</f>
        <v>42689</v>
      </c>
      <c r="O69" s="440"/>
      <c r="P69" s="248"/>
      <c r="Q69" s="220"/>
    </row>
    <row r="70" spans="1:17" ht="13.5" x14ac:dyDescent="0.25">
      <c r="A70" s="297" t="s">
        <v>53</v>
      </c>
      <c r="B70" s="181" t="s">
        <v>203</v>
      </c>
      <c r="C70" s="182">
        <v>512</v>
      </c>
      <c r="D70" s="186" t="s">
        <v>64</v>
      </c>
      <c r="E70" s="261">
        <v>1216</v>
      </c>
      <c r="F70" s="262">
        <v>363</v>
      </c>
      <c r="G70" s="318">
        <f t="shared" si="9"/>
        <v>1579</v>
      </c>
      <c r="H70" s="178">
        <v>1</v>
      </c>
      <c r="I70" s="158">
        <v>20168</v>
      </c>
      <c r="J70" s="196">
        <f t="shared" ref="J70:J134" si="11">ROUND(H70*1269.5*12,0)</f>
        <v>15234</v>
      </c>
      <c r="K70" s="196">
        <f t="shared" ref="K70:K132" si="12">ROUND(J70*0.3595,0)</f>
        <v>5477</v>
      </c>
      <c r="L70" s="196">
        <f t="shared" ref="L70:L134" si="13">ROUND(G70*0.5,0)</f>
        <v>790</v>
      </c>
      <c r="M70" s="197">
        <f t="shared" si="8"/>
        <v>1333</v>
      </c>
      <c r="N70" s="369">
        <f t="shared" si="10"/>
        <v>21501</v>
      </c>
      <c r="O70" s="440"/>
      <c r="P70" s="248"/>
      <c r="Q70" s="220"/>
    </row>
    <row r="71" spans="1:17" ht="13.5" x14ac:dyDescent="0.25">
      <c r="A71" s="297" t="s">
        <v>53</v>
      </c>
      <c r="B71" s="181" t="s">
        <v>203</v>
      </c>
      <c r="C71" s="182">
        <v>513</v>
      </c>
      <c r="D71" s="186" t="s">
        <v>65</v>
      </c>
      <c r="E71" s="261">
        <v>1300</v>
      </c>
      <c r="F71" s="262">
        <v>463</v>
      </c>
      <c r="G71" s="318">
        <f t="shared" si="9"/>
        <v>1763</v>
      </c>
      <c r="H71" s="178">
        <v>1</v>
      </c>
      <c r="I71" s="158">
        <v>20237</v>
      </c>
      <c r="J71" s="196">
        <f t="shared" si="11"/>
        <v>15234</v>
      </c>
      <c r="K71" s="196">
        <f t="shared" si="12"/>
        <v>5477</v>
      </c>
      <c r="L71" s="196">
        <f t="shared" si="13"/>
        <v>882</v>
      </c>
      <c r="M71" s="197">
        <f t="shared" si="8"/>
        <v>1356</v>
      </c>
      <c r="N71" s="369">
        <f t="shared" si="10"/>
        <v>21593</v>
      </c>
      <c r="O71" s="440"/>
      <c r="P71" s="248"/>
      <c r="Q71" s="220"/>
    </row>
    <row r="72" spans="1:17" ht="13.5" x14ac:dyDescent="0.25">
      <c r="A72" s="297" t="s">
        <v>53</v>
      </c>
      <c r="B72" s="181" t="s">
        <v>203</v>
      </c>
      <c r="C72" s="182">
        <v>514</v>
      </c>
      <c r="D72" s="186" t="s">
        <v>66</v>
      </c>
      <c r="E72" s="261">
        <v>2120</v>
      </c>
      <c r="F72" s="262">
        <v>724</v>
      </c>
      <c r="G72" s="318">
        <f t="shared" si="9"/>
        <v>2844</v>
      </c>
      <c r="H72" s="178">
        <v>2</v>
      </c>
      <c r="I72" s="158">
        <v>21171</v>
      </c>
      <c r="J72" s="196">
        <f t="shared" si="11"/>
        <v>30468</v>
      </c>
      <c r="K72" s="196">
        <f t="shared" si="12"/>
        <v>10953</v>
      </c>
      <c r="L72" s="196">
        <f t="shared" si="13"/>
        <v>1422</v>
      </c>
      <c r="M72" s="197">
        <f t="shared" si="8"/>
        <v>21672</v>
      </c>
      <c r="N72" s="369">
        <f t="shared" si="10"/>
        <v>42843</v>
      </c>
      <c r="O72" s="440"/>
      <c r="P72" s="248"/>
      <c r="Q72" s="220"/>
    </row>
    <row r="73" spans="1:17" ht="13.5" x14ac:dyDescent="0.25">
      <c r="A73" s="297" t="s">
        <v>53</v>
      </c>
      <c r="B73" s="181" t="s">
        <v>203</v>
      </c>
      <c r="C73" s="188">
        <v>515</v>
      </c>
      <c r="D73" s="186" t="s">
        <v>198</v>
      </c>
      <c r="E73" s="261">
        <v>1139</v>
      </c>
      <c r="F73" s="262">
        <v>381</v>
      </c>
      <c r="G73" s="318">
        <f t="shared" si="9"/>
        <v>1520</v>
      </c>
      <c r="H73" s="187">
        <v>1</v>
      </c>
      <c r="I73" s="158">
        <v>20104</v>
      </c>
      <c r="J73" s="196">
        <f t="shared" si="11"/>
        <v>15234</v>
      </c>
      <c r="K73" s="196">
        <f t="shared" si="12"/>
        <v>5477</v>
      </c>
      <c r="L73" s="196">
        <f t="shared" si="13"/>
        <v>760</v>
      </c>
      <c r="M73" s="197">
        <f t="shared" si="8"/>
        <v>1367</v>
      </c>
      <c r="N73" s="369">
        <f t="shared" si="10"/>
        <v>21471</v>
      </c>
      <c r="O73" s="440"/>
      <c r="P73" s="248"/>
      <c r="Q73" s="220"/>
    </row>
    <row r="74" spans="1:17" ht="13.5" x14ac:dyDescent="0.25">
      <c r="A74" s="297" t="s">
        <v>53</v>
      </c>
      <c r="B74" s="181" t="s">
        <v>203</v>
      </c>
      <c r="C74" s="182">
        <v>516</v>
      </c>
      <c r="D74" s="186" t="s">
        <v>67</v>
      </c>
      <c r="E74" s="261">
        <v>2399</v>
      </c>
      <c r="F74" s="262">
        <v>921</v>
      </c>
      <c r="G74" s="318">
        <f t="shared" si="9"/>
        <v>3320</v>
      </c>
      <c r="H74" s="178">
        <v>2</v>
      </c>
      <c r="I74" s="158">
        <v>40377</v>
      </c>
      <c r="J74" s="196">
        <f t="shared" si="11"/>
        <v>30468</v>
      </c>
      <c r="K74" s="196">
        <f t="shared" si="12"/>
        <v>10953</v>
      </c>
      <c r="L74" s="196">
        <f t="shared" si="13"/>
        <v>1660</v>
      </c>
      <c r="M74" s="197">
        <f t="shared" si="8"/>
        <v>2704</v>
      </c>
      <c r="N74" s="369">
        <f t="shared" si="10"/>
        <v>43081</v>
      </c>
      <c r="O74" s="440"/>
      <c r="P74" s="248"/>
      <c r="Q74" s="220"/>
    </row>
    <row r="75" spans="1:17" ht="13.5" x14ac:dyDescent="0.25">
      <c r="A75" s="297" t="s">
        <v>53</v>
      </c>
      <c r="B75" s="181" t="s">
        <v>203</v>
      </c>
      <c r="C75" s="182">
        <v>517</v>
      </c>
      <c r="D75" s="186" t="s">
        <v>68</v>
      </c>
      <c r="E75" s="261">
        <v>1304</v>
      </c>
      <c r="F75" s="262">
        <v>291</v>
      </c>
      <c r="G75" s="318">
        <f t="shared" si="9"/>
        <v>1595</v>
      </c>
      <c r="H75" s="178">
        <v>1</v>
      </c>
      <c r="I75" s="158">
        <v>20200</v>
      </c>
      <c r="J75" s="196">
        <f t="shared" si="11"/>
        <v>15234</v>
      </c>
      <c r="K75" s="196">
        <f t="shared" si="12"/>
        <v>5477</v>
      </c>
      <c r="L75" s="196">
        <f t="shared" si="13"/>
        <v>798</v>
      </c>
      <c r="M75" s="197">
        <f t="shared" si="8"/>
        <v>1309</v>
      </c>
      <c r="N75" s="369">
        <f t="shared" si="10"/>
        <v>21509</v>
      </c>
      <c r="O75" s="440"/>
      <c r="P75" s="248"/>
      <c r="Q75" s="220"/>
    </row>
    <row r="76" spans="1:17" ht="13.5" x14ac:dyDescent="0.25">
      <c r="A76" s="297" t="s">
        <v>53</v>
      </c>
      <c r="B76" s="181" t="s">
        <v>203</v>
      </c>
      <c r="C76" s="182">
        <v>518</v>
      </c>
      <c r="D76" s="186" t="s">
        <v>69</v>
      </c>
      <c r="E76" s="261">
        <v>3840</v>
      </c>
      <c r="F76" s="262">
        <v>1186</v>
      </c>
      <c r="G76" s="318">
        <f t="shared" si="9"/>
        <v>5026</v>
      </c>
      <c r="H76" s="178">
        <v>3</v>
      </c>
      <c r="I76" s="158">
        <v>41031</v>
      </c>
      <c r="J76" s="196">
        <f t="shared" si="11"/>
        <v>45702</v>
      </c>
      <c r="K76" s="196">
        <f t="shared" si="12"/>
        <v>16430</v>
      </c>
      <c r="L76" s="196">
        <f t="shared" si="13"/>
        <v>2513</v>
      </c>
      <c r="M76" s="197">
        <f t="shared" si="8"/>
        <v>23614</v>
      </c>
      <c r="N76" s="369">
        <f t="shared" si="10"/>
        <v>64645</v>
      </c>
      <c r="O76" s="440"/>
      <c r="P76" s="248"/>
      <c r="Q76" s="220"/>
    </row>
    <row r="77" spans="1:17" ht="13.5" x14ac:dyDescent="0.25">
      <c r="A77" s="297" t="s">
        <v>53</v>
      </c>
      <c r="B77" s="181" t="s">
        <v>203</v>
      </c>
      <c r="C77" s="182">
        <v>519</v>
      </c>
      <c r="D77" s="186" t="s">
        <v>70</v>
      </c>
      <c r="E77" s="261">
        <v>1321</v>
      </c>
      <c r="F77" s="262">
        <v>508</v>
      </c>
      <c r="G77" s="318">
        <f t="shared" si="9"/>
        <v>1829</v>
      </c>
      <c r="H77" s="178">
        <v>1</v>
      </c>
      <c r="I77" s="158">
        <v>20266</v>
      </c>
      <c r="J77" s="196">
        <f t="shared" si="11"/>
        <v>15234</v>
      </c>
      <c r="K77" s="196">
        <f t="shared" si="12"/>
        <v>5477</v>
      </c>
      <c r="L77" s="196">
        <f t="shared" si="13"/>
        <v>915</v>
      </c>
      <c r="M77" s="197">
        <f t="shared" si="8"/>
        <v>1360</v>
      </c>
      <c r="N77" s="369">
        <f t="shared" si="10"/>
        <v>21626</v>
      </c>
      <c r="O77" s="440"/>
      <c r="P77" s="248"/>
      <c r="Q77" s="220"/>
    </row>
    <row r="78" spans="1:17" ht="13.5" x14ac:dyDescent="0.25">
      <c r="A78" s="297" t="s">
        <v>53</v>
      </c>
      <c r="B78" s="181" t="s">
        <v>203</v>
      </c>
      <c r="C78" s="182">
        <v>521</v>
      </c>
      <c r="D78" s="186" t="s">
        <v>71</v>
      </c>
      <c r="E78" s="261">
        <v>6021</v>
      </c>
      <c r="F78" s="262">
        <v>2151</v>
      </c>
      <c r="G78" s="318">
        <f t="shared" si="9"/>
        <v>8172</v>
      </c>
      <c r="H78" s="178">
        <v>4</v>
      </c>
      <c r="I78" s="158">
        <v>59189</v>
      </c>
      <c r="J78" s="196">
        <f t="shared" si="11"/>
        <v>60936</v>
      </c>
      <c r="K78" s="196">
        <f t="shared" si="12"/>
        <v>21906</v>
      </c>
      <c r="L78" s="196">
        <f t="shared" si="13"/>
        <v>4086</v>
      </c>
      <c r="M78" s="197">
        <f t="shared" si="8"/>
        <v>27739</v>
      </c>
      <c r="N78" s="369">
        <f t="shared" si="10"/>
        <v>86928</v>
      </c>
      <c r="O78" s="440"/>
      <c r="P78" s="248"/>
      <c r="Q78" s="220"/>
    </row>
    <row r="79" spans="1:17" ht="13.5" x14ac:dyDescent="0.25">
      <c r="A79" s="297" t="s">
        <v>53</v>
      </c>
      <c r="B79" s="181" t="s">
        <v>203</v>
      </c>
      <c r="C79" s="182">
        <v>522</v>
      </c>
      <c r="D79" s="186" t="s">
        <v>72</v>
      </c>
      <c r="E79" s="261">
        <v>1302</v>
      </c>
      <c r="F79" s="262">
        <v>536</v>
      </c>
      <c r="G79" s="318">
        <f t="shared" si="9"/>
        <v>1838</v>
      </c>
      <c r="H79" s="178">
        <v>1</v>
      </c>
      <c r="I79" s="158">
        <v>20252</v>
      </c>
      <c r="J79" s="196">
        <f t="shared" si="11"/>
        <v>15234</v>
      </c>
      <c r="K79" s="196">
        <f t="shared" si="12"/>
        <v>5477</v>
      </c>
      <c r="L79" s="196">
        <f t="shared" si="13"/>
        <v>919</v>
      </c>
      <c r="M79" s="197">
        <f t="shared" si="8"/>
        <v>1378</v>
      </c>
      <c r="N79" s="369">
        <f t="shared" si="10"/>
        <v>21630</v>
      </c>
      <c r="O79" s="440"/>
      <c r="P79" s="248"/>
      <c r="Q79" s="220"/>
    </row>
    <row r="80" spans="1:17" ht="13.5" x14ac:dyDescent="0.25">
      <c r="A80" s="297" t="s">
        <v>53</v>
      </c>
      <c r="B80" s="181" t="s">
        <v>203</v>
      </c>
      <c r="C80" s="182">
        <v>523</v>
      </c>
      <c r="D80" s="186" t="s">
        <v>73</v>
      </c>
      <c r="E80" s="261">
        <v>1464</v>
      </c>
      <c r="F80" s="262">
        <v>608</v>
      </c>
      <c r="G80" s="318">
        <f t="shared" si="9"/>
        <v>2072</v>
      </c>
      <c r="H80" s="178">
        <v>1</v>
      </c>
      <c r="I80" s="158">
        <v>20338</v>
      </c>
      <c r="J80" s="196">
        <f t="shared" si="11"/>
        <v>15234</v>
      </c>
      <c r="K80" s="196">
        <f t="shared" si="12"/>
        <v>5477</v>
      </c>
      <c r="L80" s="196">
        <f t="shared" si="13"/>
        <v>1036</v>
      </c>
      <c r="M80" s="197">
        <f t="shared" si="8"/>
        <v>1409</v>
      </c>
      <c r="N80" s="369">
        <f t="shared" si="10"/>
        <v>21747</v>
      </c>
      <c r="O80" s="440"/>
      <c r="P80" s="248"/>
      <c r="Q80" s="220"/>
    </row>
    <row r="81" spans="1:17" ht="13.5" x14ac:dyDescent="0.25">
      <c r="A81" s="297" t="s">
        <v>53</v>
      </c>
      <c r="B81" s="181" t="s">
        <v>203</v>
      </c>
      <c r="C81" s="182">
        <v>524</v>
      </c>
      <c r="D81" s="186" t="s">
        <v>74</v>
      </c>
      <c r="E81" s="261">
        <v>1353</v>
      </c>
      <c r="F81" s="262">
        <v>504</v>
      </c>
      <c r="G81" s="318">
        <f t="shared" si="9"/>
        <v>1857</v>
      </c>
      <c r="H81" s="178">
        <v>1</v>
      </c>
      <c r="I81" s="158">
        <v>20268</v>
      </c>
      <c r="J81" s="196">
        <f t="shared" si="11"/>
        <v>15234</v>
      </c>
      <c r="K81" s="196">
        <f t="shared" si="12"/>
        <v>5477</v>
      </c>
      <c r="L81" s="196">
        <f t="shared" si="13"/>
        <v>929</v>
      </c>
      <c r="M81" s="197">
        <f t="shared" si="8"/>
        <v>1372</v>
      </c>
      <c r="N81" s="369">
        <f t="shared" si="10"/>
        <v>21640</v>
      </c>
      <c r="O81" s="440"/>
      <c r="P81" s="248"/>
      <c r="Q81" s="220"/>
    </row>
    <row r="82" spans="1:17" ht="13.5" x14ac:dyDescent="0.25">
      <c r="A82" s="297" t="s">
        <v>53</v>
      </c>
      <c r="B82" s="181" t="s">
        <v>203</v>
      </c>
      <c r="C82" s="182">
        <v>525</v>
      </c>
      <c r="D82" s="186" t="s">
        <v>75</v>
      </c>
      <c r="E82" s="261">
        <v>1600</v>
      </c>
      <c r="F82" s="262">
        <v>675</v>
      </c>
      <c r="G82" s="318">
        <f t="shared" si="9"/>
        <v>2275</v>
      </c>
      <c r="H82" s="178">
        <v>1</v>
      </c>
      <c r="I82" s="158">
        <v>20519</v>
      </c>
      <c r="J82" s="196">
        <f t="shared" si="11"/>
        <v>15234</v>
      </c>
      <c r="K82" s="196">
        <f t="shared" si="12"/>
        <v>5477</v>
      </c>
      <c r="L82" s="196">
        <f t="shared" si="13"/>
        <v>1138</v>
      </c>
      <c r="M82" s="197">
        <f t="shared" si="8"/>
        <v>1330</v>
      </c>
      <c r="N82" s="369">
        <f t="shared" si="10"/>
        <v>21849</v>
      </c>
      <c r="O82" s="440"/>
      <c r="P82" s="248"/>
      <c r="Q82" s="220"/>
    </row>
    <row r="83" spans="1:17" ht="14.25" thickBot="1" x14ac:dyDescent="0.3">
      <c r="A83" s="298" t="s">
        <v>53</v>
      </c>
      <c r="B83" s="299" t="s">
        <v>203</v>
      </c>
      <c r="C83" s="300">
        <v>526</v>
      </c>
      <c r="D83" s="315" t="s">
        <v>76</v>
      </c>
      <c r="E83" s="265">
        <v>1030</v>
      </c>
      <c r="F83" s="266">
        <v>379</v>
      </c>
      <c r="G83" s="321">
        <f t="shared" si="9"/>
        <v>1409</v>
      </c>
      <c r="H83" s="302">
        <v>1</v>
      </c>
      <c r="I83" s="272">
        <v>20104</v>
      </c>
      <c r="J83" s="303">
        <f t="shared" si="11"/>
        <v>15234</v>
      </c>
      <c r="K83" s="303">
        <f t="shared" si="12"/>
        <v>5477</v>
      </c>
      <c r="L83" s="303">
        <f t="shared" si="13"/>
        <v>705</v>
      </c>
      <c r="M83" s="304">
        <f t="shared" si="8"/>
        <v>1312</v>
      </c>
      <c r="N83" s="372">
        <f t="shared" si="10"/>
        <v>21416</v>
      </c>
      <c r="O83" s="448"/>
      <c r="P83" s="248"/>
      <c r="Q83" s="220"/>
    </row>
    <row r="84" spans="1:17" ht="13.5" x14ac:dyDescent="0.25">
      <c r="A84" s="290" t="s">
        <v>77</v>
      </c>
      <c r="B84" s="291" t="s">
        <v>203</v>
      </c>
      <c r="C84" s="292">
        <v>601</v>
      </c>
      <c r="D84" s="293" t="s">
        <v>78</v>
      </c>
      <c r="E84" s="259">
        <v>6023</v>
      </c>
      <c r="F84" s="260">
        <v>2099</v>
      </c>
      <c r="G84" s="320">
        <f t="shared" ref="G84:G131" si="14">SUBTOTAL(9,E84:F84)</f>
        <v>8122</v>
      </c>
      <c r="H84" s="294">
        <v>4</v>
      </c>
      <c r="I84" s="267">
        <v>60416</v>
      </c>
      <c r="J84" s="295">
        <f t="shared" si="11"/>
        <v>60936</v>
      </c>
      <c r="K84" s="295">
        <f t="shared" si="12"/>
        <v>21906</v>
      </c>
      <c r="L84" s="295">
        <f t="shared" si="13"/>
        <v>4061</v>
      </c>
      <c r="M84" s="296">
        <f t="shared" si="8"/>
        <v>26487</v>
      </c>
      <c r="N84" s="371">
        <f t="shared" si="10"/>
        <v>86903</v>
      </c>
      <c r="O84" s="450">
        <f>SUBTOTAL(9,N84:N98)</f>
        <v>519128</v>
      </c>
      <c r="P84" s="248"/>
      <c r="Q84" s="220"/>
    </row>
    <row r="85" spans="1:17" ht="13.5" x14ac:dyDescent="0.25">
      <c r="A85" s="434" t="s">
        <v>77</v>
      </c>
      <c r="B85" s="420" t="s">
        <v>203</v>
      </c>
      <c r="C85" s="421">
        <v>602</v>
      </c>
      <c r="D85" s="422" t="s">
        <v>256</v>
      </c>
      <c r="E85" s="423">
        <v>909</v>
      </c>
      <c r="F85" s="424">
        <v>422</v>
      </c>
      <c r="G85" s="425">
        <f t="shared" si="14"/>
        <v>1331</v>
      </c>
      <c r="H85" s="426">
        <v>1</v>
      </c>
      <c r="I85" s="427">
        <v>0</v>
      </c>
      <c r="J85" s="428">
        <f t="shared" si="11"/>
        <v>15234</v>
      </c>
      <c r="K85" s="428">
        <f t="shared" si="12"/>
        <v>5477</v>
      </c>
      <c r="L85" s="428">
        <f t="shared" si="13"/>
        <v>666</v>
      </c>
      <c r="M85" s="429">
        <f t="shared" si="8"/>
        <v>21377</v>
      </c>
      <c r="N85" s="430">
        <f t="shared" si="10"/>
        <v>21377</v>
      </c>
      <c r="O85" s="451"/>
      <c r="P85" s="248"/>
      <c r="Q85" s="220"/>
    </row>
    <row r="86" spans="1:17" ht="13.5" x14ac:dyDescent="0.25">
      <c r="A86" s="297" t="s">
        <v>77</v>
      </c>
      <c r="B86" s="181" t="s">
        <v>203</v>
      </c>
      <c r="C86" s="182">
        <v>603</v>
      </c>
      <c r="D86" s="186" t="s">
        <v>79</v>
      </c>
      <c r="E86" s="261">
        <v>1667</v>
      </c>
      <c r="F86" s="262">
        <v>553</v>
      </c>
      <c r="G86" s="318">
        <f t="shared" si="14"/>
        <v>2220</v>
      </c>
      <c r="H86" s="178">
        <v>1</v>
      </c>
      <c r="I86" s="158">
        <v>20036</v>
      </c>
      <c r="J86" s="196">
        <f t="shared" si="11"/>
        <v>15234</v>
      </c>
      <c r="K86" s="196">
        <f t="shared" si="12"/>
        <v>5477</v>
      </c>
      <c r="L86" s="196">
        <f t="shared" si="13"/>
        <v>1110</v>
      </c>
      <c r="M86" s="197">
        <f t="shared" ref="M86:M116" si="15">N86-I86</f>
        <v>1785</v>
      </c>
      <c r="N86" s="369">
        <f t="shared" si="10"/>
        <v>21821</v>
      </c>
      <c r="O86" s="451"/>
      <c r="P86" s="248"/>
      <c r="Q86" s="220"/>
    </row>
    <row r="87" spans="1:17" ht="13.5" x14ac:dyDescent="0.25">
      <c r="A87" s="297" t="s">
        <v>77</v>
      </c>
      <c r="B87" s="181" t="s">
        <v>203</v>
      </c>
      <c r="C87" s="182">
        <v>604</v>
      </c>
      <c r="D87" s="186" t="s">
        <v>80</v>
      </c>
      <c r="E87" s="261">
        <v>2153</v>
      </c>
      <c r="F87" s="262">
        <v>840</v>
      </c>
      <c r="G87" s="318">
        <f t="shared" si="14"/>
        <v>2993</v>
      </c>
      <c r="H87" s="178">
        <v>2</v>
      </c>
      <c r="I87" s="158">
        <v>20310</v>
      </c>
      <c r="J87" s="196">
        <f t="shared" si="11"/>
        <v>30468</v>
      </c>
      <c r="K87" s="196">
        <f t="shared" si="12"/>
        <v>10953</v>
      </c>
      <c r="L87" s="196">
        <f t="shared" si="13"/>
        <v>1497</v>
      </c>
      <c r="M87" s="197">
        <f t="shared" si="15"/>
        <v>22608</v>
      </c>
      <c r="N87" s="369">
        <f t="shared" si="10"/>
        <v>42918</v>
      </c>
      <c r="O87" s="451"/>
      <c r="P87" s="248"/>
      <c r="Q87" s="220"/>
    </row>
    <row r="88" spans="1:17" ht="13.5" x14ac:dyDescent="0.25">
      <c r="A88" s="297" t="s">
        <v>77</v>
      </c>
      <c r="B88" s="181" t="s">
        <v>203</v>
      </c>
      <c r="C88" s="182">
        <v>605</v>
      </c>
      <c r="D88" s="186" t="s">
        <v>81</v>
      </c>
      <c r="E88" s="261">
        <v>1306</v>
      </c>
      <c r="F88" s="262">
        <v>267</v>
      </c>
      <c r="G88" s="318">
        <f t="shared" si="14"/>
        <v>1573</v>
      </c>
      <c r="H88" s="178">
        <v>1</v>
      </c>
      <c r="I88" s="158">
        <v>19936</v>
      </c>
      <c r="J88" s="196">
        <f t="shared" si="11"/>
        <v>15234</v>
      </c>
      <c r="K88" s="196">
        <f t="shared" si="12"/>
        <v>5477</v>
      </c>
      <c r="L88" s="196">
        <f t="shared" si="13"/>
        <v>787</v>
      </c>
      <c r="M88" s="197">
        <f t="shared" si="15"/>
        <v>1562</v>
      </c>
      <c r="N88" s="369">
        <f t="shared" si="10"/>
        <v>21498</v>
      </c>
      <c r="O88" s="451"/>
      <c r="P88" s="248"/>
      <c r="Q88" s="220"/>
    </row>
    <row r="89" spans="1:17" ht="13.5" x14ac:dyDescent="0.25">
      <c r="A89" s="297" t="s">
        <v>77</v>
      </c>
      <c r="B89" s="181" t="s">
        <v>203</v>
      </c>
      <c r="C89" s="182">
        <v>606</v>
      </c>
      <c r="D89" s="186" t="s">
        <v>82</v>
      </c>
      <c r="E89" s="261">
        <v>1346</v>
      </c>
      <c r="F89" s="262">
        <v>316</v>
      </c>
      <c r="G89" s="318">
        <f t="shared" si="14"/>
        <v>1662</v>
      </c>
      <c r="H89" s="178">
        <v>1</v>
      </c>
      <c r="I89" s="158">
        <v>19971</v>
      </c>
      <c r="J89" s="196">
        <f t="shared" si="11"/>
        <v>15234</v>
      </c>
      <c r="K89" s="196">
        <f t="shared" si="12"/>
        <v>5477</v>
      </c>
      <c r="L89" s="196">
        <f t="shared" si="13"/>
        <v>831</v>
      </c>
      <c r="M89" s="197">
        <f t="shared" si="15"/>
        <v>1571</v>
      </c>
      <c r="N89" s="369">
        <f t="shared" si="10"/>
        <v>21542</v>
      </c>
      <c r="O89" s="451"/>
      <c r="P89" s="248"/>
      <c r="Q89" s="220"/>
    </row>
    <row r="90" spans="1:17" ht="13.5" x14ac:dyDescent="0.25">
      <c r="A90" s="297" t="s">
        <v>77</v>
      </c>
      <c r="B90" s="181" t="s">
        <v>203</v>
      </c>
      <c r="C90" s="182">
        <v>607</v>
      </c>
      <c r="D90" s="186" t="s">
        <v>83</v>
      </c>
      <c r="E90" s="261">
        <v>1373</v>
      </c>
      <c r="F90" s="262">
        <v>466</v>
      </c>
      <c r="G90" s="318">
        <f t="shared" si="14"/>
        <v>1839</v>
      </c>
      <c r="H90" s="178">
        <v>1</v>
      </c>
      <c r="I90" s="158">
        <v>20028</v>
      </c>
      <c r="J90" s="196">
        <f t="shared" si="11"/>
        <v>15234</v>
      </c>
      <c r="K90" s="196">
        <f t="shared" si="12"/>
        <v>5477</v>
      </c>
      <c r="L90" s="196">
        <f t="shared" si="13"/>
        <v>920</v>
      </c>
      <c r="M90" s="197">
        <f t="shared" si="15"/>
        <v>1603</v>
      </c>
      <c r="N90" s="369">
        <f t="shared" si="10"/>
        <v>21631</v>
      </c>
      <c r="O90" s="451"/>
      <c r="P90" s="248"/>
      <c r="Q90" s="220"/>
    </row>
    <row r="91" spans="1:17" ht="13.5" x14ac:dyDescent="0.25">
      <c r="A91" s="297" t="s">
        <v>77</v>
      </c>
      <c r="B91" s="181" t="s">
        <v>203</v>
      </c>
      <c r="C91" s="182">
        <v>608</v>
      </c>
      <c r="D91" s="186" t="s">
        <v>84</v>
      </c>
      <c r="E91" s="261">
        <v>3140</v>
      </c>
      <c r="F91" s="262">
        <v>1022</v>
      </c>
      <c r="G91" s="318">
        <f t="shared" si="14"/>
        <v>4162</v>
      </c>
      <c r="H91" s="178">
        <v>2</v>
      </c>
      <c r="I91" s="158">
        <v>40064</v>
      </c>
      <c r="J91" s="196">
        <f t="shared" si="11"/>
        <v>30468</v>
      </c>
      <c r="K91" s="196">
        <f t="shared" si="12"/>
        <v>10953</v>
      </c>
      <c r="L91" s="196">
        <f t="shared" si="13"/>
        <v>2081</v>
      </c>
      <c r="M91" s="197">
        <f t="shared" si="15"/>
        <v>3438</v>
      </c>
      <c r="N91" s="369">
        <f t="shared" si="10"/>
        <v>43502</v>
      </c>
      <c r="O91" s="451"/>
      <c r="P91" s="248"/>
      <c r="Q91" s="220"/>
    </row>
    <row r="92" spans="1:17" ht="13.5" x14ac:dyDescent="0.25">
      <c r="A92" s="297" t="s">
        <v>77</v>
      </c>
      <c r="B92" s="181" t="s">
        <v>203</v>
      </c>
      <c r="C92" s="182">
        <v>609</v>
      </c>
      <c r="D92" s="186" t="s">
        <v>85</v>
      </c>
      <c r="E92" s="261">
        <v>1269</v>
      </c>
      <c r="F92" s="262">
        <v>304</v>
      </c>
      <c r="G92" s="318">
        <f t="shared" si="14"/>
        <v>1573</v>
      </c>
      <c r="H92" s="178">
        <v>1</v>
      </c>
      <c r="I92" s="158">
        <v>19878</v>
      </c>
      <c r="J92" s="196">
        <f t="shared" si="11"/>
        <v>15234</v>
      </c>
      <c r="K92" s="196">
        <f t="shared" si="12"/>
        <v>5477</v>
      </c>
      <c r="L92" s="196">
        <f t="shared" si="13"/>
        <v>787</v>
      </c>
      <c r="M92" s="197">
        <f t="shared" si="15"/>
        <v>1620</v>
      </c>
      <c r="N92" s="369">
        <f t="shared" si="10"/>
        <v>21498</v>
      </c>
      <c r="O92" s="451"/>
      <c r="P92" s="248"/>
      <c r="Q92" s="220"/>
    </row>
    <row r="93" spans="1:17" ht="13.5" x14ac:dyDescent="0.25">
      <c r="A93" s="297" t="s">
        <v>77</v>
      </c>
      <c r="B93" s="181" t="s">
        <v>203</v>
      </c>
      <c r="C93" s="182">
        <v>610</v>
      </c>
      <c r="D93" s="186" t="s">
        <v>86</v>
      </c>
      <c r="E93" s="261">
        <v>1061</v>
      </c>
      <c r="F93" s="262">
        <v>253</v>
      </c>
      <c r="G93" s="318">
        <f t="shared" si="14"/>
        <v>1314</v>
      </c>
      <c r="H93" s="178">
        <v>1</v>
      </c>
      <c r="I93" s="158">
        <v>19783</v>
      </c>
      <c r="J93" s="196">
        <f t="shared" si="11"/>
        <v>15234</v>
      </c>
      <c r="K93" s="196">
        <f t="shared" si="12"/>
        <v>5477</v>
      </c>
      <c r="L93" s="196">
        <f t="shared" si="13"/>
        <v>657</v>
      </c>
      <c r="M93" s="197">
        <f t="shared" si="15"/>
        <v>1585</v>
      </c>
      <c r="N93" s="369">
        <f t="shared" si="10"/>
        <v>21368</v>
      </c>
      <c r="O93" s="451"/>
      <c r="P93" s="248"/>
      <c r="Q93" s="220"/>
    </row>
    <row r="94" spans="1:17" ht="13.5" x14ac:dyDescent="0.25">
      <c r="A94" s="297" t="s">
        <v>77</v>
      </c>
      <c r="B94" s="181" t="s">
        <v>203</v>
      </c>
      <c r="C94" s="182">
        <v>611</v>
      </c>
      <c r="D94" s="186" t="s">
        <v>87</v>
      </c>
      <c r="E94" s="261">
        <v>1796</v>
      </c>
      <c r="F94" s="262">
        <v>599</v>
      </c>
      <c r="G94" s="318">
        <f t="shared" si="14"/>
        <v>2395</v>
      </c>
      <c r="H94" s="178">
        <v>1</v>
      </c>
      <c r="I94" s="158">
        <v>20217</v>
      </c>
      <c r="J94" s="196">
        <f t="shared" si="11"/>
        <v>15234</v>
      </c>
      <c r="K94" s="196">
        <f t="shared" si="12"/>
        <v>5477</v>
      </c>
      <c r="L94" s="196">
        <f t="shared" si="13"/>
        <v>1198</v>
      </c>
      <c r="M94" s="197">
        <f t="shared" si="15"/>
        <v>1692</v>
      </c>
      <c r="N94" s="369">
        <f t="shared" si="10"/>
        <v>21909</v>
      </c>
      <c r="O94" s="451"/>
      <c r="P94" s="248"/>
      <c r="Q94" s="220"/>
    </row>
    <row r="95" spans="1:17" ht="13.5" x14ac:dyDescent="0.25">
      <c r="A95" s="297" t="s">
        <v>77</v>
      </c>
      <c r="B95" s="181" t="s">
        <v>203</v>
      </c>
      <c r="C95" s="182">
        <v>612</v>
      </c>
      <c r="D95" s="186" t="s">
        <v>88</v>
      </c>
      <c r="E95" s="261">
        <v>3026</v>
      </c>
      <c r="F95" s="262">
        <v>505</v>
      </c>
      <c r="G95" s="318">
        <f t="shared" si="14"/>
        <v>3531</v>
      </c>
      <c r="H95" s="178">
        <v>2</v>
      </c>
      <c r="I95" s="158">
        <v>20319</v>
      </c>
      <c r="J95" s="196">
        <f t="shared" si="11"/>
        <v>30468</v>
      </c>
      <c r="K95" s="196">
        <f t="shared" si="12"/>
        <v>10953</v>
      </c>
      <c r="L95" s="196">
        <f t="shared" si="13"/>
        <v>1766</v>
      </c>
      <c r="M95" s="197">
        <f t="shared" si="15"/>
        <v>22868</v>
      </c>
      <c r="N95" s="369">
        <f t="shared" si="10"/>
        <v>43187</v>
      </c>
      <c r="O95" s="451"/>
      <c r="P95" s="248"/>
      <c r="Q95" s="220"/>
    </row>
    <row r="96" spans="1:17" ht="13.5" x14ac:dyDescent="0.25">
      <c r="A96" s="297" t="s">
        <v>77</v>
      </c>
      <c r="B96" s="181" t="s">
        <v>203</v>
      </c>
      <c r="C96" s="182">
        <v>613</v>
      </c>
      <c r="D96" s="186" t="s">
        <v>89</v>
      </c>
      <c r="E96" s="261">
        <v>2249</v>
      </c>
      <c r="F96" s="262">
        <v>509</v>
      </c>
      <c r="G96" s="318">
        <f t="shared" si="14"/>
        <v>2758</v>
      </c>
      <c r="H96" s="178">
        <v>2</v>
      </c>
      <c r="I96" s="158">
        <v>20397</v>
      </c>
      <c r="J96" s="196">
        <f t="shared" si="11"/>
        <v>30468</v>
      </c>
      <c r="K96" s="196">
        <f t="shared" si="12"/>
        <v>10953</v>
      </c>
      <c r="L96" s="196">
        <f t="shared" si="13"/>
        <v>1379</v>
      </c>
      <c r="M96" s="197">
        <f t="shared" si="15"/>
        <v>22403</v>
      </c>
      <c r="N96" s="369">
        <f t="shared" si="10"/>
        <v>42800</v>
      </c>
      <c r="O96" s="451"/>
      <c r="P96" s="248"/>
      <c r="Q96" s="220"/>
    </row>
    <row r="97" spans="1:17" ht="13.5" x14ac:dyDescent="0.25">
      <c r="A97" s="297" t="s">
        <v>77</v>
      </c>
      <c r="B97" s="181" t="s">
        <v>203</v>
      </c>
      <c r="C97" s="182">
        <v>614</v>
      </c>
      <c r="D97" s="186" t="s">
        <v>90</v>
      </c>
      <c r="E97" s="261">
        <v>4869</v>
      </c>
      <c r="F97" s="262">
        <v>1870</v>
      </c>
      <c r="G97" s="318">
        <f t="shared" si="14"/>
        <v>6739</v>
      </c>
      <c r="H97" s="178">
        <v>3</v>
      </c>
      <c r="I97" s="158">
        <v>62176</v>
      </c>
      <c r="J97" s="196">
        <f t="shared" si="11"/>
        <v>45702</v>
      </c>
      <c r="K97" s="196">
        <f t="shared" si="12"/>
        <v>16430</v>
      </c>
      <c r="L97" s="196">
        <f t="shared" si="13"/>
        <v>3370</v>
      </c>
      <c r="M97" s="197">
        <f t="shared" si="15"/>
        <v>3326</v>
      </c>
      <c r="N97" s="369">
        <f t="shared" si="10"/>
        <v>65502</v>
      </c>
      <c r="O97" s="451"/>
      <c r="P97" s="248"/>
      <c r="Q97" s="220"/>
    </row>
    <row r="98" spans="1:17" ht="14.25" thickBot="1" x14ac:dyDescent="0.3">
      <c r="A98" s="298" t="s">
        <v>77</v>
      </c>
      <c r="B98" s="299" t="s">
        <v>203</v>
      </c>
      <c r="C98" s="300">
        <v>615</v>
      </c>
      <c r="D98" s="315" t="s">
        <v>91</v>
      </c>
      <c r="E98" s="265">
        <v>1402</v>
      </c>
      <c r="F98" s="266">
        <v>519</v>
      </c>
      <c r="G98" s="321">
        <f t="shared" si="14"/>
        <v>1921</v>
      </c>
      <c r="H98" s="302">
        <v>1</v>
      </c>
      <c r="I98" s="272">
        <v>19928</v>
      </c>
      <c r="J98" s="303">
        <f t="shared" si="11"/>
        <v>15234</v>
      </c>
      <c r="K98" s="303">
        <f t="shared" si="12"/>
        <v>5477</v>
      </c>
      <c r="L98" s="303">
        <f t="shared" si="13"/>
        <v>961</v>
      </c>
      <c r="M98" s="304">
        <f t="shared" si="15"/>
        <v>1744</v>
      </c>
      <c r="N98" s="372">
        <f t="shared" si="10"/>
        <v>21672</v>
      </c>
      <c r="O98" s="452"/>
      <c r="P98" s="248"/>
      <c r="Q98" s="220"/>
    </row>
    <row r="99" spans="1:17" ht="13.5" x14ac:dyDescent="0.25">
      <c r="A99" s="290" t="s">
        <v>109</v>
      </c>
      <c r="B99" s="291" t="s">
        <v>203</v>
      </c>
      <c r="C99" s="292">
        <v>801</v>
      </c>
      <c r="D99" s="293" t="s">
        <v>110</v>
      </c>
      <c r="E99" s="259">
        <v>12617</v>
      </c>
      <c r="F99" s="260">
        <v>4111</v>
      </c>
      <c r="G99" s="320">
        <f t="shared" si="14"/>
        <v>16728</v>
      </c>
      <c r="H99" s="316">
        <v>5</v>
      </c>
      <c r="I99" s="267">
        <v>109647</v>
      </c>
      <c r="J99" s="295">
        <f t="shared" si="11"/>
        <v>76170</v>
      </c>
      <c r="K99" s="295">
        <f t="shared" si="12"/>
        <v>27383</v>
      </c>
      <c r="L99" s="295">
        <f t="shared" si="13"/>
        <v>8364</v>
      </c>
      <c r="M99" s="296">
        <f t="shared" si="15"/>
        <v>2270</v>
      </c>
      <c r="N99" s="371">
        <f t="shared" si="10"/>
        <v>111917</v>
      </c>
      <c r="O99" s="449">
        <f>SUBTOTAL(9,N99:N120)</f>
        <v>956013</v>
      </c>
      <c r="P99" s="248"/>
      <c r="Q99" s="220"/>
    </row>
    <row r="100" spans="1:17" ht="13.5" x14ac:dyDescent="0.25">
      <c r="A100" s="297" t="s">
        <v>109</v>
      </c>
      <c r="B100" s="181" t="s">
        <v>203</v>
      </c>
      <c r="C100" s="182">
        <v>803</v>
      </c>
      <c r="D100" s="186" t="s">
        <v>111</v>
      </c>
      <c r="E100" s="261">
        <v>2830</v>
      </c>
      <c r="F100" s="262">
        <v>890</v>
      </c>
      <c r="G100" s="318">
        <f t="shared" si="14"/>
        <v>3720</v>
      </c>
      <c r="H100" s="187">
        <v>2</v>
      </c>
      <c r="I100" s="158">
        <v>40672</v>
      </c>
      <c r="J100" s="196">
        <f t="shared" si="11"/>
        <v>30468</v>
      </c>
      <c r="K100" s="196">
        <f t="shared" si="12"/>
        <v>10953</v>
      </c>
      <c r="L100" s="196">
        <f t="shared" si="13"/>
        <v>1860</v>
      </c>
      <c r="M100" s="197">
        <f t="shared" si="15"/>
        <v>2609</v>
      </c>
      <c r="N100" s="369">
        <f t="shared" si="10"/>
        <v>43281</v>
      </c>
      <c r="O100" s="440"/>
      <c r="P100" s="248"/>
      <c r="Q100" s="220"/>
    </row>
    <row r="101" spans="1:17" ht="13.5" x14ac:dyDescent="0.25">
      <c r="A101" s="297" t="s">
        <v>109</v>
      </c>
      <c r="B101" s="181" t="s">
        <v>203</v>
      </c>
      <c r="C101" s="182">
        <v>804</v>
      </c>
      <c r="D101" s="186" t="s">
        <v>112</v>
      </c>
      <c r="E101" s="261">
        <v>3484</v>
      </c>
      <c r="F101" s="262">
        <v>1268</v>
      </c>
      <c r="G101" s="318">
        <f t="shared" si="14"/>
        <v>4752</v>
      </c>
      <c r="H101" s="187">
        <v>2</v>
      </c>
      <c r="I101" s="158">
        <v>40918</v>
      </c>
      <c r="J101" s="196">
        <f t="shared" si="11"/>
        <v>30468</v>
      </c>
      <c r="K101" s="196">
        <f t="shared" si="12"/>
        <v>10953</v>
      </c>
      <c r="L101" s="196">
        <f t="shared" si="13"/>
        <v>2376</v>
      </c>
      <c r="M101" s="197">
        <f t="shared" si="15"/>
        <v>2879</v>
      </c>
      <c r="N101" s="369">
        <f t="shared" si="10"/>
        <v>43797</v>
      </c>
      <c r="O101" s="440"/>
      <c r="P101" s="248"/>
      <c r="Q101" s="220"/>
    </row>
    <row r="102" spans="1:17" ht="13.5" x14ac:dyDescent="0.25">
      <c r="A102" s="297" t="s">
        <v>109</v>
      </c>
      <c r="B102" s="181" t="s">
        <v>203</v>
      </c>
      <c r="C102" s="182">
        <v>806</v>
      </c>
      <c r="D102" s="186" t="s">
        <v>113</v>
      </c>
      <c r="E102" s="261">
        <v>3176</v>
      </c>
      <c r="F102" s="262">
        <v>815</v>
      </c>
      <c r="G102" s="318">
        <f t="shared" si="14"/>
        <v>3991</v>
      </c>
      <c r="H102" s="187">
        <v>2</v>
      </c>
      <c r="I102" s="158">
        <v>40810</v>
      </c>
      <c r="J102" s="196">
        <f t="shared" si="11"/>
        <v>30468</v>
      </c>
      <c r="K102" s="196">
        <f t="shared" si="12"/>
        <v>10953</v>
      </c>
      <c r="L102" s="196">
        <f t="shared" si="13"/>
        <v>1996</v>
      </c>
      <c r="M102" s="197">
        <f t="shared" si="15"/>
        <v>2607</v>
      </c>
      <c r="N102" s="369">
        <f t="shared" si="10"/>
        <v>43417</v>
      </c>
      <c r="O102" s="440"/>
      <c r="P102" s="248"/>
      <c r="Q102" s="220"/>
    </row>
    <row r="103" spans="1:17" ht="13.5" x14ac:dyDescent="0.25">
      <c r="A103" s="297" t="s">
        <v>109</v>
      </c>
      <c r="B103" s="181" t="s">
        <v>203</v>
      </c>
      <c r="C103" s="182">
        <v>807</v>
      </c>
      <c r="D103" s="186" t="s">
        <v>114</v>
      </c>
      <c r="E103" s="261">
        <v>2184</v>
      </c>
      <c r="F103" s="262">
        <v>632</v>
      </c>
      <c r="G103" s="318">
        <f t="shared" si="14"/>
        <v>2816</v>
      </c>
      <c r="H103" s="187">
        <v>2</v>
      </c>
      <c r="I103" s="158">
        <v>20748</v>
      </c>
      <c r="J103" s="196">
        <f t="shared" si="11"/>
        <v>30468</v>
      </c>
      <c r="K103" s="196">
        <f t="shared" si="12"/>
        <v>10953</v>
      </c>
      <c r="L103" s="196">
        <f t="shared" si="13"/>
        <v>1408</v>
      </c>
      <c r="M103" s="197">
        <f t="shared" si="15"/>
        <v>22081</v>
      </c>
      <c r="N103" s="369">
        <f t="shared" si="10"/>
        <v>42829</v>
      </c>
      <c r="O103" s="440"/>
      <c r="P103" s="248"/>
      <c r="Q103" s="220"/>
    </row>
    <row r="104" spans="1:17" ht="13.5" x14ac:dyDescent="0.25">
      <c r="A104" s="297" t="s">
        <v>109</v>
      </c>
      <c r="B104" s="181" t="s">
        <v>203</v>
      </c>
      <c r="C104" s="182">
        <v>808</v>
      </c>
      <c r="D104" s="186" t="s">
        <v>115</v>
      </c>
      <c r="E104" s="261">
        <v>2166</v>
      </c>
      <c r="F104" s="262">
        <v>903</v>
      </c>
      <c r="G104" s="318">
        <f t="shared" si="14"/>
        <v>3069</v>
      </c>
      <c r="H104" s="187">
        <v>2</v>
      </c>
      <c r="I104" s="158">
        <v>40409</v>
      </c>
      <c r="J104" s="196">
        <f t="shared" si="11"/>
        <v>30468</v>
      </c>
      <c r="K104" s="196">
        <f t="shared" si="12"/>
        <v>10953</v>
      </c>
      <c r="L104" s="196">
        <f t="shared" si="13"/>
        <v>1535</v>
      </c>
      <c r="M104" s="197">
        <f t="shared" si="15"/>
        <v>2547</v>
      </c>
      <c r="N104" s="369">
        <f t="shared" si="10"/>
        <v>42956</v>
      </c>
      <c r="O104" s="440"/>
      <c r="P104" s="248"/>
      <c r="Q104" s="220"/>
    </row>
    <row r="105" spans="1:17" ht="13.5" x14ac:dyDescent="0.25">
      <c r="A105" s="297" t="s">
        <v>109</v>
      </c>
      <c r="B105" s="181" t="s">
        <v>203</v>
      </c>
      <c r="C105" s="182">
        <v>811</v>
      </c>
      <c r="D105" s="186" t="s">
        <v>116</v>
      </c>
      <c r="E105" s="261">
        <v>5825</v>
      </c>
      <c r="F105" s="262">
        <v>1852</v>
      </c>
      <c r="G105" s="318">
        <f t="shared" si="14"/>
        <v>7677</v>
      </c>
      <c r="H105" s="178">
        <v>4</v>
      </c>
      <c r="I105" s="158">
        <v>64909</v>
      </c>
      <c r="J105" s="196">
        <f t="shared" si="11"/>
        <v>60936</v>
      </c>
      <c r="K105" s="196">
        <f t="shared" si="12"/>
        <v>21906</v>
      </c>
      <c r="L105" s="196">
        <f t="shared" si="13"/>
        <v>3839</v>
      </c>
      <c r="M105" s="197">
        <f t="shared" si="15"/>
        <v>21772</v>
      </c>
      <c r="N105" s="369">
        <f t="shared" si="10"/>
        <v>86681</v>
      </c>
      <c r="O105" s="440"/>
      <c r="P105" s="248"/>
      <c r="Q105" s="220"/>
    </row>
    <row r="106" spans="1:17" ht="13.5" x14ac:dyDescent="0.25">
      <c r="A106" s="297" t="s">
        <v>109</v>
      </c>
      <c r="B106" s="181" t="s">
        <v>203</v>
      </c>
      <c r="C106" s="182">
        <v>812</v>
      </c>
      <c r="D106" s="186" t="s">
        <v>117</v>
      </c>
      <c r="E106" s="261">
        <v>2735</v>
      </c>
      <c r="F106" s="262">
        <v>1113</v>
      </c>
      <c r="G106" s="318">
        <f t="shared" si="14"/>
        <v>3848</v>
      </c>
      <c r="H106" s="178">
        <v>2</v>
      </c>
      <c r="I106" s="158">
        <v>40573</v>
      </c>
      <c r="J106" s="196">
        <f t="shared" si="11"/>
        <v>30468</v>
      </c>
      <c r="K106" s="196">
        <f t="shared" si="12"/>
        <v>10953</v>
      </c>
      <c r="L106" s="196">
        <f t="shared" si="13"/>
        <v>1924</v>
      </c>
      <c r="M106" s="197">
        <f t="shared" si="15"/>
        <v>2772</v>
      </c>
      <c r="N106" s="369">
        <f t="shared" si="10"/>
        <v>43345</v>
      </c>
      <c r="O106" s="440"/>
      <c r="P106" s="248"/>
      <c r="Q106" s="220"/>
    </row>
    <row r="107" spans="1:17" ht="13.5" x14ac:dyDescent="0.25">
      <c r="A107" s="297" t="s">
        <v>109</v>
      </c>
      <c r="B107" s="181" t="s">
        <v>203</v>
      </c>
      <c r="C107" s="182">
        <v>813</v>
      </c>
      <c r="D107" s="186" t="s">
        <v>118</v>
      </c>
      <c r="E107" s="261">
        <v>3275</v>
      </c>
      <c r="F107" s="262">
        <v>869</v>
      </c>
      <c r="G107" s="318">
        <f t="shared" si="14"/>
        <v>4144</v>
      </c>
      <c r="H107" s="178">
        <v>2</v>
      </c>
      <c r="I107" s="158">
        <v>40811</v>
      </c>
      <c r="J107" s="196">
        <f t="shared" si="11"/>
        <v>30468</v>
      </c>
      <c r="K107" s="196">
        <f t="shared" si="12"/>
        <v>10953</v>
      </c>
      <c r="L107" s="196">
        <f t="shared" si="13"/>
        <v>2072</v>
      </c>
      <c r="M107" s="197">
        <f t="shared" si="15"/>
        <v>2682</v>
      </c>
      <c r="N107" s="369">
        <f t="shared" si="10"/>
        <v>43493</v>
      </c>
      <c r="O107" s="440"/>
      <c r="P107" s="248"/>
      <c r="Q107" s="220"/>
    </row>
    <row r="108" spans="1:17" ht="13.5" x14ac:dyDescent="0.25">
      <c r="A108" s="297" t="s">
        <v>109</v>
      </c>
      <c r="B108" s="181" t="s">
        <v>203</v>
      </c>
      <c r="C108" s="182">
        <v>814</v>
      </c>
      <c r="D108" s="186" t="s">
        <v>119</v>
      </c>
      <c r="E108" s="261">
        <v>1237</v>
      </c>
      <c r="F108" s="262">
        <v>547</v>
      </c>
      <c r="G108" s="318">
        <f t="shared" si="14"/>
        <v>1784</v>
      </c>
      <c r="H108" s="178">
        <v>1</v>
      </c>
      <c r="I108" s="158">
        <v>25312</v>
      </c>
      <c r="J108" s="196">
        <f t="shared" si="11"/>
        <v>15234</v>
      </c>
      <c r="K108" s="196">
        <f t="shared" si="12"/>
        <v>5477</v>
      </c>
      <c r="L108" s="196">
        <f t="shared" si="13"/>
        <v>892</v>
      </c>
      <c r="M108" s="197">
        <f t="shared" si="15"/>
        <v>-3709</v>
      </c>
      <c r="N108" s="369">
        <f t="shared" si="10"/>
        <v>21603</v>
      </c>
      <c r="O108" s="440"/>
      <c r="P108" s="248"/>
      <c r="Q108" s="220"/>
    </row>
    <row r="109" spans="1:17" ht="13.5" x14ac:dyDescent="0.25">
      <c r="A109" s="297" t="s">
        <v>109</v>
      </c>
      <c r="B109" s="181" t="s">
        <v>203</v>
      </c>
      <c r="C109" s="182">
        <v>816</v>
      </c>
      <c r="D109" s="186" t="s">
        <v>120</v>
      </c>
      <c r="E109" s="261">
        <v>1193</v>
      </c>
      <c r="F109" s="262">
        <v>439</v>
      </c>
      <c r="G109" s="318">
        <f t="shared" si="14"/>
        <v>1632</v>
      </c>
      <c r="H109" s="178">
        <v>1</v>
      </c>
      <c r="I109" s="158">
        <v>25131</v>
      </c>
      <c r="J109" s="196">
        <f t="shared" si="11"/>
        <v>15234</v>
      </c>
      <c r="K109" s="196">
        <f t="shared" si="12"/>
        <v>5477</v>
      </c>
      <c r="L109" s="196">
        <f t="shared" si="13"/>
        <v>816</v>
      </c>
      <c r="M109" s="197">
        <f t="shared" si="15"/>
        <v>-3604</v>
      </c>
      <c r="N109" s="369">
        <f t="shared" si="10"/>
        <v>21527</v>
      </c>
      <c r="O109" s="440"/>
      <c r="P109" s="248"/>
      <c r="Q109" s="220"/>
    </row>
    <row r="110" spans="1:17" ht="13.5" x14ac:dyDescent="0.25">
      <c r="A110" s="297" t="s">
        <v>109</v>
      </c>
      <c r="B110" s="181" t="s">
        <v>203</v>
      </c>
      <c r="C110" s="182">
        <v>819</v>
      </c>
      <c r="D110" s="186" t="s">
        <v>121</v>
      </c>
      <c r="E110" s="261">
        <v>1617</v>
      </c>
      <c r="F110" s="262">
        <v>536</v>
      </c>
      <c r="G110" s="318">
        <f t="shared" si="14"/>
        <v>2153</v>
      </c>
      <c r="H110" s="178">
        <v>1</v>
      </c>
      <c r="I110" s="158">
        <v>20364</v>
      </c>
      <c r="J110" s="196">
        <f t="shared" si="11"/>
        <v>15234</v>
      </c>
      <c r="K110" s="196">
        <f t="shared" si="12"/>
        <v>5477</v>
      </c>
      <c r="L110" s="196">
        <f t="shared" si="13"/>
        <v>1077</v>
      </c>
      <c r="M110" s="197">
        <f t="shared" si="15"/>
        <v>1424</v>
      </c>
      <c r="N110" s="369">
        <f t="shared" si="10"/>
        <v>21788</v>
      </c>
      <c r="O110" s="440"/>
      <c r="P110" s="248"/>
      <c r="Q110" s="220"/>
    </row>
    <row r="111" spans="1:17" ht="13.5" x14ac:dyDescent="0.25">
      <c r="A111" s="297" t="s">
        <v>109</v>
      </c>
      <c r="B111" s="181" t="s">
        <v>203</v>
      </c>
      <c r="C111" s="182">
        <v>820</v>
      </c>
      <c r="D111" s="186" t="s">
        <v>122</v>
      </c>
      <c r="E111" s="261">
        <v>1465</v>
      </c>
      <c r="F111" s="262">
        <v>538</v>
      </c>
      <c r="G111" s="318">
        <f t="shared" si="14"/>
        <v>2003</v>
      </c>
      <c r="H111" s="178">
        <v>1</v>
      </c>
      <c r="I111" s="158">
        <v>20342</v>
      </c>
      <c r="J111" s="196">
        <f t="shared" si="11"/>
        <v>15234</v>
      </c>
      <c r="K111" s="196">
        <f t="shared" si="12"/>
        <v>5477</v>
      </c>
      <c r="L111" s="196">
        <f t="shared" si="13"/>
        <v>1002</v>
      </c>
      <c r="M111" s="197">
        <f t="shared" si="15"/>
        <v>1371</v>
      </c>
      <c r="N111" s="369">
        <f t="shared" si="10"/>
        <v>21713</v>
      </c>
      <c r="O111" s="440"/>
      <c r="P111" s="248"/>
      <c r="Q111" s="220"/>
    </row>
    <row r="112" spans="1:17" ht="13.5" x14ac:dyDescent="0.25">
      <c r="A112" s="297" t="s">
        <v>109</v>
      </c>
      <c r="B112" s="181" t="s">
        <v>203</v>
      </c>
      <c r="C112" s="182">
        <v>821</v>
      </c>
      <c r="D112" s="186" t="s">
        <v>123</v>
      </c>
      <c r="E112" s="261">
        <v>3259</v>
      </c>
      <c r="F112" s="262">
        <v>759</v>
      </c>
      <c r="G112" s="318">
        <f t="shared" si="14"/>
        <v>4018</v>
      </c>
      <c r="H112" s="178">
        <v>2</v>
      </c>
      <c r="I112" s="158">
        <v>25264</v>
      </c>
      <c r="J112" s="196">
        <f t="shared" si="11"/>
        <v>30468</v>
      </c>
      <c r="K112" s="196">
        <f t="shared" si="12"/>
        <v>10953</v>
      </c>
      <c r="L112" s="196">
        <f t="shared" si="13"/>
        <v>2009</v>
      </c>
      <c r="M112" s="197">
        <f t="shared" si="15"/>
        <v>18166</v>
      </c>
      <c r="N112" s="369">
        <f t="shared" si="10"/>
        <v>43430</v>
      </c>
      <c r="O112" s="440"/>
      <c r="P112" s="248"/>
      <c r="Q112" s="221"/>
    </row>
    <row r="113" spans="1:17" ht="13.5" x14ac:dyDescent="0.25">
      <c r="A113" s="297" t="s">
        <v>109</v>
      </c>
      <c r="B113" s="181" t="s">
        <v>203</v>
      </c>
      <c r="C113" s="182">
        <v>822</v>
      </c>
      <c r="D113" s="186" t="s">
        <v>124</v>
      </c>
      <c r="E113" s="261">
        <v>1348</v>
      </c>
      <c r="F113" s="262">
        <v>552</v>
      </c>
      <c r="G113" s="318">
        <f t="shared" si="14"/>
        <v>1900</v>
      </c>
      <c r="H113" s="178">
        <v>1</v>
      </c>
      <c r="I113" s="158">
        <v>25322</v>
      </c>
      <c r="J113" s="196">
        <f t="shared" si="11"/>
        <v>15234</v>
      </c>
      <c r="K113" s="196">
        <f t="shared" si="12"/>
        <v>5477</v>
      </c>
      <c r="L113" s="196">
        <f t="shared" si="13"/>
        <v>950</v>
      </c>
      <c r="M113" s="197">
        <f t="shared" si="15"/>
        <v>-3661</v>
      </c>
      <c r="N113" s="369">
        <f t="shared" si="10"/>
        <v>21661</v>
      </c>
      <c r="O113" s="440"/>
      <c r="P113" s="248"/>
      <c r="Q113" s="220"/>
    </row>
    <row r="114" spans="1:17" ht="13.5" x14ac:dyDescent="0.25">
      <c r="A114" s="297" t="s">
        <v>109</v>
      </c>
      <c r="B114" s="181" t="s">
        <v>203</v>
      </c>
      <c r="C114" s="182">
        <v>823</v>
      </c>
      <c r="D114" s="186" t="s">
        <v>125</v>
      </c>
      <c r="E114" s="261">
        <v>3240</v>
      </c>
      <c r="F114" s="262">
        <v>612</v>
      </c>
      <c r="G114" s="318">
        <f t="shared" si="14"/>
        <v>3852</v>
      </c>
      <c r="H114" s="178">
        <v>2</v>
      </c>
      <c r="I114" s="158">
        <v>40830</v>
      </c>
      <c r="J114" s="196">
        <f t="shared" si="11"/>
        <v>30468</v>
      </c>
      <c r="K114" s="196">
        <f t="shared" si="12"/>
        <v>10953</v>
      </c>
      <c r="L114" s="196">
        <f t="shared" si="13"/>
        <v>1926</v>
      </c>
      <c r="M114" s="197">
        <f t="shared" si="15"/>
        <v>2517</v>
      </c>
      <c r="N114" s="369">
        <f t="shared" si="10"/>
        <v>43347</v>
      </c>
      <c r="O114" s="440"/>
      <c r="P114" s="248"/>
      <c r="Q114" s="220"/>
    </row>
    <row r="115" spans="1:17" ht="13.5" x14ac:dyDescent="0.25">
      <c r="A115" s="297" t="s">
        <v>109</v>
      </c>
      <c r="B115" s="181" t="s">
        <v>203</v>
      </c>
      <c r="C115" s="182">
        <v>824</v>
      </c>
      <c r="D115" s="186" t="s">
        <v>126</v>
      </c>
      <c r="E115" s="261">
        <v>2449</v>
      </c>
      <c r="F115" s="262">
        <v>799</v>
      </c>
      <c r="G115" s="318">
        <f t="shared" si="14"/>
        <v>3248</v>
      </c>
      <c r="H115" s="178">
        <v>2</v>
      </c>
      <c r="I115" s="158">
        <v>40434</v>
      </c>
      <c r="J115" s="196">
        <f t="shared" si="11"/>
        <v>30468</v>
      </c>
      <c r="K115" s="196">
        <f t="shared" si="12"/>
        <v>10953</v>
      </c>
      <c r="L115" s="196">
        <f t="shared" si="13"/>
        <v>1624</v>
      </c>
      <c r="M115" s="197">
        <f t="shared" si="15"/>
        <v>2611</v>
      </c>
      <c r="N115" s="369">
        <f t="shared" si="10"/>
        <v>43045</v>
      </c>
      <c r="O115" s="440"/>
      <c r="P115" s="248"/>
      <c r="Q115" s="220"/>
    </row>
    <row r="116" spans="1:17" ht="13.5" x14ac:dyDescent="0.25">
      <c r="A116" s="297" t="s">
        <v>109</v>
      </c>
      <c r="B116" s="181" t="s">
        <v>203</v>
      </c>
      <c r="C116" s="182">
        <v>825</v>
      </c>
      <c r="D116" s="186" t="s">
        <v>127</v>
      </c>
      <c r="E116" s="261">
        <v>2429</v>
      </c>
      <c r="F116" s="262">
        <v>766</v>
      </c>
      <c r="G116" s="318">
        <f t="shared" si="14"/>
        <v>3195</v>
      </c>
      <c r="H116" s="178">
        <v>2</v>
      </c>
      <c r="I116" s="158">
        <v>40414</v>
      </c>
      <c r="J116" s="196">
        <f t="shared" si="11"/>
        <v>30468</v>
      </c>
      <c r="K116" s="196">
        <f t="shared" si="12"/>
        <v>10953</v>
      </c>
      <c r="L116" s="196">
        <f t="shared" si="13"/>
        <v>1598</v>
      </c>
      <c r="M116" s="197">
        <f t="shared" si="15"/>
        <v>2605</v>
      </c>
      <c r="N116" s="369">
        <f t="shared" si="10"/>
        <v>43019</v>
      </c>
      <c r="O116" s="440"/>
      <c r="P116" s="248"/>
      <c r="Q116" s="220"/>
    </row>
    <row r="117" spans="1:17" ht="13.5" x14ac:dyDescent="0.25">
      <c r="A117" s="297" t="s">
        <v>109</v>
      </c>
      <c r="B117" s="181" t="s">
        <v>203</v>
      </c>
      <c r="C117" s="182">
        <v>826</v>
      </c>
      <c r="D117" s="186" t="s">
        <v>128</v>
      </c>
      <c r="E117" s="261">
        <v>2806</v>
      </c>
      <c r="F117" s="262">
        <v>612</v>
      </c>
      <c r="G117" s="318">
        <f t="shared" si="14"/>
        <v>3418</v>
      </c>
      <c r="H117" s="187">
        <v>2</v>
      </c>
      <c r="I117" s="158">
        <v>40543</v>
      </c>
      <c r="J117" s="196">
        <f t="shared" si="11"/>
        <v>30468</v>
      </c>
      <c r="K117" s="196">
        <f t="shared" si="12"/>
        <v>10953</v>
      </c>
      <c r="L117" s="196">
        <f t="shared" si="13"/>
        <v>1709</v>
      </c>
      <c r="M117" s="197">
        <f t="shared" ref="M117:M148" si="16">N117-I117</f>
        <v>2587</v>
      </c>
      <c r="N117" s="369">
        <f t="shared" si="10"/>
        <v>43130</v>
      </c>
      <c r="O117" s="440"/>
      <c r="P117" s="248"/>
      <c r="Q117" s="220"/>
    </row>
    <row r="118" spans="1:17" ht="13.5" x14ac:dyDescent="0.25">
      <c r="A118" s="297" t="s">
        <v>109</v>
      </c>
      <c r="B118" s="181" t="s">
        <v>203</v>
      </c>
      <c r="C118" s="182">
        <v>827</v>
      </c>
      <c r="D118" s="186" t="s">
        <v>194</v>
      </c>
      <c r="E118" s="261">
        <v>2398</v>
      </c>
      <c r="F118" s="262">
        <v>666</v>
      </c>
      <c r="G118" s="318">
        <f t="shared" si="14"/>
        <v>3064</v>
      </c>
      <c r="H118" s="178">
        <v>2</v>
      </c>
      <c r="I118" s="158">
        <v>20781</v>
      </c>
      <c r="J118" s="196">
        <f t="shared" si="11"/>
        <v>30468</v>
      </c>
      <c r="K118" s="196">
        <f t="shared" si="12"/>
        <v>10953</v>
      </c>
      <c r="L118" s="196">
        <f t="shared" si="13"/>
        <v>1532</v>
      </c>
      <c r="M118" s="197">
        <f t="shared" si="16"/>
        <v>22172</v>
      </c>
      <c r="N118" s="369">
        <f t="shared" si="10"/>
        <v>42953</v>
      </c>
      <c r="O118" s="440"/>
      <c r="P118" s="248"/>
      <c r="Q118" s="220"/>
    </row>
    <row r="119" spans="1:17" ht="13.5" x14ac:dyDescent="0.25">
      <c r="A119" s="297" t="s">
        <v>109</v>
      </c>
      <c r="B119" s="181" t="s">
        <v>203</v>
      </c>
      <c r="C119" s="182">
        <v>828</v>
      </c>
      <c r="D119" s="186" t="s">
        <v>129</v>
      </c>
      <c r="E119" s="261">
        <v>1075</v>
      </c>
      <c r="F119" s="262">
        <v>398</v>
      </c>
      <c r="G119" s="318">
        <f t="shared" si="14"/>
        <v>1473</v>
      </c>
      <c r="H119" s="178">
        <v>1</v>
      </c>
      <c r="I119" s="158">
        <v>20183</v>
      </c>
      <c r="J119" s="196">
        <f t="shared" si="11"/>
        <v>15234</v>
      </c>
      <c r="K119" s="196">
        <f t="shared" si="12"/>
        <v>5477</v>
      </c>
      <c r="L119" s="196">
        <f t="shared" si="13"/>
        <v>737</v>
      </c>
      <c r="M119" s="197">
        <f t="shared" si="16"/>
        <v>1265</v>
      </c>
      <c r="N119" s="369">
        <f t="shared" si="10"/>
        <v>21448</v>
      </c>
      <c r="O119" s="440"/>
      <c r="P119" s="248"/>
      <c r="Q119" s="220"/>
    </row>
    <row r="120" spans="1:17" ht="14.25" thickBot="1" x14ac:dyDescent="0.3">
      <c r="A120" s="298" t="s">
        <v>109</v>
      </c>
      <c r="B120" s="299" t="s">
        <v>203</v>
      </c>
      <c r="C120" s="300">
        <v>829</v>
      </c>
      <c r="D120" s="315" t="s">
        <v>130</v>
      </c>
      <c r="E120" s="265">
        <v>5341</v>
      </c>
      <c r="F120" s="266">
        <v>1660</v>
      </c>
      <c r="G120" s="321">
        <f t="shared" si="14"/>
        <v>7001</v>
      </c>
      <c r="H120" s="302">
        <v>3</v>
      </c>
      <c r="I120" s="272">
        <v>61580</v>
      </c>
      <c r="J120" s="303">
        <f t="shared" si="11"/>
        <v>45702</v>
      </c>
      <c r="K120" s="303">
        <f t="shared" si="12"/>
        <v>16430</v>
      </c>
      <c r="L120" s="303">
        <f t="shared" si="13"/>
        <v>3501</v>
      </c>
      <c r="M120" s="304">
        <f t="shared" si="16"/>
        <v>4053</v>
      </c>
      <c r="N120" s="372">
        <f t="shared" si="10"/>
        <v>65633</v>
      </c>
      <c r="O120" s="448"/>
      <c r="P120" s="248"/>
      <c r="Q120" s="220"/>
    </row>
    <row r="121" spans="1:17" ht="13.5" x14ac:dyDescent="0.25">
      <c r="A121" s="290" t="s">
        <v>92</v>
      </c>
      <c r="B121" s="291" t="s">
        <v>203</v>
      </c>
      <c r="C121" s="292">
        <v>701</v>
      </c>
      <c r="D121" s="293" t="s">
        <v>195</v>
      </c>
      <c r="E121" s="259">
        <v>3092</v>
      </c>
      <c r="F121" s="260">
        <v>723</v>
      </c>
      <c r="G121" s="320">
        <f t="shared" si="14"/>
        <v>3815</v>
      </c>
      <c r="H121" s="294">
        <v>2</v>
      </c>
      <c r="I121" s="267">
        <v>42586</v>
      </c>
      <c r="J121" s="295">
        <f t="shared" si="11"/>
        <v>30468</v>
      </c>
      <c r="K121" s="295">
        <f t="shared" si="12"/>
        <v>10953</v>
      </c>
      <c r="L121" s="295">
        <f t="shared" si="13"/>
        <v>1908</v>
      </c>
      <c r="M121" s="296">
        <f t="shared" si="16"/>
        <v>743</v>
      </c>
      <c r="N121" s="371">
        <f t="shared" si="10"/>
        <v>43329</v>
      </c>
      <c r="O121" s="449">
        <f>SUBTOTAL(9,N121:N139)</f>
        <v>846046</v>
      </c>
      <c r="P121" s="248"/>
      <c r="Q121" s="220"/>
    </row>
    <row r="122" spans="1:17" ht="13.5" x14ac:dyDescent="0.25">
      <c r="A122" s="297" t="s">
        <v>92</v>
      </c>
      <c r="B122" s="181" t="s">
        <v>203</v>
      </c>
      <c r="C122" s="182">
        <v>702</v>
      </c>
      <c r="D122" s="186" t="s">
        <v>93</v>
      </c>
      <c r="E122" s="261">
        <v>3013</v>
      </c>
      <c r="F122" s="262">
        <v>792</v>
      </c>
      <c r="G122" s="318">
        <f t="shared" si="14"/>
        <v>3805</v>
      </c>
      <c r="H122" s="178">
        <v>2</v>
      </c>
      <c r="I122" s="158">
        <v>39967</v>
      </c>
      <c r="J122" s="196">
        <f t="shared" si="11"/>
        <v>30468</v>
      </c>
      <c r="K122" s="196">
        <f t="shared" si="12"/>
        <v>10953</v>
      </c>
      <c r="L122" s="196">
        <f t="shared" si="13"/>
        <v>1903</v>
      </c>
      <c r="M122" s="197">
        <f t="shared" si="16"/>
        <v>3357</v>
      </c>
      <c r="N122" s="369">
        <f t="shared" si="10"/>
        <v>43324</v>
      </c>
      <c r="O122" s="440"/>
      <c r="P122" s="248"/>
      <c r="Q122" s="220"/>
    </row>
    <row r="123" spans="1:17" ht="13.5" x14ac:dyDescent="0.25">
      <c r="A123" s="297" t="s">
        <v>92</v>
      </c>
      <c r="B123" s="181" t="s">
        <v>203</v>
      </c>
      <c r="C123" s="182">
        <v>703</v>
      </c>
      <c r="D123" s="186" t="s">
        <v>94</v>
      </c>
      <c r="E123" s="261">
        <v>2326</v>
      </c>
      <c r="F123" s="262">
        <v>713</v>
      </c>
      <c r="G123" s="318">
        <f t="shared" si="14"/>
        <v>3039</v>
      </c>
      <c r="H123" s="178">
        <v>2</v>
      </c>
      <c r="I123" s="158">
        <v>20373</v>
      </c>
      <c r="J123" s="196">
        <f t="shared" si="11"/>
        <v>30468</v>
      </c>
      <c r="K123" s="196">
        <f t="shared" si="12"/>
        <v>10953</v>
      </c>
      <c r="L123" s="196">
        <f t="shared" si="13"/>
        <v>1520</v>
      </c>
      <c r="M123" s="197">
        <f t="shared" si="16"/>
        <v>22568</v>
      </c>
      <c r="N123" s="369">
        <f t="shared" si="10"/>
        <v>42941</v>
      </c>
      <c r="O123" s="440"/>
      <c r="P123" s="248"/>
      <c r="Q123" s="220"/>
    </row>
    <row r="124" spans="1:17" ht="12" customHeight="1" x14ac:dyDescent="0.25">
      <c r="A124" s="297" t="s">
        <v>92</v>
      </c>
      <c r="B124" s="181" t="s">
        <v>203</v>
      </c>
      <c r="C124" s="182">
        <v>704</v>
      </c>
      <c r="D124" s="186" t="s">
        <v>95</v>
      </c>
      <c r="E124" s="261">
        <v>2598</v>
      </c>
      <c r="F124" s="262">
        <v>767</v>
      </c>
      <c r="G124" s="318">
        <f t="shared" si="14"/>
        <v>3365</v>
      </c>
      <c r="H124" s="178">
        <v>2</v>
      </c>
      <c r="I124" s="158">
        <v>39804</v>
      </c>
      <c r="J124" s="196">
        <f t="shared" si="11"/>
        <v>30468</v>
      </c>
      <c r="K124" s="196">
        <f t="shared" si="12"/>
        <v>10953</v>
      </c>
      <c r="L124" s="196">
        <f t="shared" si="13"/>
        <v>1683</v>
      </c>
      <c r="M124" s="197">
        <f t="shared" si="16"/>
        <v>3300</v>
      </c>
      <c r="N124" s="369">
        <f t="shared" si="10"/>
        <v>43104</v>
      </c>
      <c r="O124" s="440"/>
      <c r="P124" s="248"/>
      <c r="Q124" s="220"/>
    </row>
    <row r="125" spans="1:17" ht="13.5" x14ac:dyDescent="0.25">
      <c r="A125" s="297" t="s">
        <v>92</v>
      </c>
      <c r="B125" s="181" t="s">
        <v>203</v>
      </c>
      <c r="C125" s="182">
        <v>705</v>
      </c>
      <c r="D125" s="186" t="s">
        <v>96</v>
      </c>
      <c r="E125" s="261">
        <v>4084</v>
      </c>
      <c r="F125" s="262">
        <v>904</v>
      </c>
      <c r="G125" s="318">
        <f t="shared" si="14"/>
        <v>4988</v>
      </c>
      <c r="H125" s="178">
        <v>3</v>
      </c>
      <c r="I125" s="158">
        <v>40544</v>
      </c>
      <c r="J125" s="196">
        <f t="shared" si="11"/>
        <v>45702</v>
      </c>
      <c r="K125" s="196">
        <f t="shared" si="12"/>
        <v>16430</v>
      </c>
      <c r="L125" s="196">
        <f t="shared" si="13"/>
        <v>2494</v>
      </c>
      <c r="M125" s="197">
        <f t="shared" si="16"/>
        <v>24082</v>
      </c>
      <c r="N125" s="369">
        <f t="shared" si="10"/>
        <v>64626</v>
      </c>
      <c r="O125" s="440"/>
      <c r="P125" s="248"/>
      <c r="Q125" s="220"/>
    </row>
    <row r="126" spans="1:17" ht="13.5" x14ac:dyDescent="0.25">
      <c r="A126" s="297" t="s">
        <v>92</v>
      </c>
      <c r="B126" s="181" t="s">
        <v>203</v>
      </c>
      <c r="C126" s="182">
        <v>707</v>
      </c>
      <c r="D126" s="186" t="s">
        <v>97</v>
      </c>
      <c r="E126" s="261">
        <v>1309</v>
      </c>
      <c r="F126" s="262">
        <v>242</v>
      </c>
      <c r="G126" s="318">
        <f t="shared" si="14"/>
        <v>1551</v>
      </c>
      <c r="H126" s="178">
        <v>1</v>
      </c>
      <c r="I126" s="158">
        <v>19917</v>
      </c>
      <c r="J126" s="196">
        <f t="shared" si="11"/>
        <v>15234</v>
      </c>
      <c r="K126" s="196">
        <f t="shared" si="12"/>
        <v>5477</v>
      </c>
      <c r="L126" s="196">
        <f t="shared" si="13"/>
        <v>776</v>
      </c>
      <c r="M126" s="197">
        <f t="shared" si="16"/>
        <v>1570</v>
      </c>
      <c r="N126" s="369">
        <f t="shared" si="10"/>
        <v>21487</v>
      </c>
      <c r="O126" s="440"/>
      <c r="P126" s="248"/>
      <c r="Q126" s="220"/>
    </row>
    <row r="127" spans="1:17" ht="13.5" x14ac:dyDescent="0.25">
      <c r="A127" s="297" t="s">
        <v>92</v>
      </c>
      <c r="B127" s="181" t="s">
        <v>203</v>
      </c>
      <c r="C127" s="182">
        <v>708</v>
      </c>
      <c r="D127" s="186" t="s">
        <v>98</v>
      </c>
      <c r="E127" s="261">
        <v>994</v>
      </c>
      <c r="F127" s="262">
        <v>229</v>
      </c>
      <c r="G127" s="318">
        <f t="shared" si="14"/>
        <v>1223</v>
      </c>
      <c r="H127" s="178">
        <v>1</v>
      </c>
      <c r="I127" s="158">
        <v>19738</v>
      </c>
      <c r="J127" s="196">
        <f t="shared" si="11"/>
        <v>15234</v>
      </c>
      <c r="K127" s="196">
        <f t="shared" si="12"/>
        <v>5477</v>
      </c>
      <c r="L127" s="196">
        <f t="shared" si="13"/>
        <v>612</v>
      </c>
      <c r="M127" s="197">
        <f t="shared" si="16"/>
        <v>1585</v>
      </c>
      <c r="N127" s="369">
        <f t="shared" si="10"/>
        <v>21323</v>
      </c>
      <c r="O127" s="440"/>
      <c r="P127" s="248"/>
      <c r="Q127" s="220"/>
    </row>
    <row r="128" spans="1:17" ht="13.5" x14ac:dyDescent="0.25">
      <c r="A128" s="297" t="s">
        <v>92</v>
      </c>
      <c r="B128" s="181" t="s">
        <v>203</v>
      </c>
      <c r="C128" s="182">
        <v>709</v>
      </c>
      <c r="D128" s="186" t="s">
        <v>196</v>
      </c>
      <c r="E128" s="261">
        <v>2793</v>
      </c>
      <c r="F128" s="262">
        <v>662</v>
      </c>
      <c r="G128" s="318">
        <f t="shared" si="14"/>
        <v>3455</v>
      </c>
      <c r="H128" s="178">
        <v>2</v>
      </c>
      <c r="I128" s="158">
        <v>39927</v>
      </c>
      <c r="J128" s="196">
        <f t="shared" si="11"/>
        <v>30468</v>
      </c>
      <c r="K128" s="196">
        <f t="shared" si="12"/>
        <v>10953</v>
      </c>
      <c r="L128" s="196">
        <f t="shared" si="13"/>
        <v>1728</v>
      </c>
      <c r="M128" s="197">
        <f t="shared" si="16"/>
        <v>3222</v>
      </c>
      <c r="N128" s="369">
        <f t="shared" si="10"/>
        <v>43149</v>
      </c>
      <c r="O128" s="440"/>
      <c r="P128" s="248"/>
      <c r="Q128" s="220"/>
    </row>
    <row r="129" spans="1:17" ht="13.5" x14ac:dyDescent="0.25">
      <c r="A129" s="297" t="s">
        <v>92</v>
      </c>
      <c r="B129" s="181" t="s">
        <v>203</v>
      </c>
      <c r="C129" s="182">
        <v>710</v>
      </c>
      <c r="D129" s="186" t="s">
        <v>99</v>
      </c>
      <c r="E129" s="261">
        <v>2822</v>
      </c>
      <c r="F129" s="262">
        <v>693</v>
      </c>
      <c r="G129" s="318">
        <f t="shared" si="14"/>
        <v>3515</v>
      </c>
      <c r="H129" s="178">
        <v>2</v>
      </c>
      <c r="I129" s="158">
        <v>39657</v>
      </c>
      <c r="J129" s="196">
        <f t="shared" si="11"/>
        <v>30468</v>
      </c>
      <c r="K129" s="196">
        <f t="shared" si="12"/>
        <v>10953</v>
      </c>
      <c r="L129" s="196">
        <f t="shared" si="13"/>
        <v>1758</v>
      </c>
      <c r="M129" s="197">
        <f t="shared" si="16"/>
        <v>3522</v>
      </c>
      <c r="N129" s="369">
        <f t="shared" si="10"/>
        <v>43179</v>
      </c>
      <c r="O129" s="440"/>
      <c r="P129" s="248"/>
      <c r="Q129" s="220"/>
    </row>
    <row r="130" spans="1:17" ht="13.5" x14ac:dyDescent="0.25">
      <c r="A130" s="297" t="s">
        <v>92</v>
      </c>
      <c r="B130" s="181" t="s">
        <v>203</v>
      </c>
      <c r="C130" s="182">
        <v>711</v>
      </c>
      <c r="D130" s="186" t="s">
        <v>100</v>
      </c>
      <c r="E130" s="261">
        <v>1453</v>
      </c>
      <c r="F130" s="262">
        <v>404</v>
      </c>
      <c r="G130" s="318">
        <f t="shared" si="14"/>
        <v>1857</v>
      </c>
      <c r="H130" s="178">
        <v>1</v>
      </c>
      <c r="I130" s="158">
        <v>19963</v>
      </c>
      <c r="J130" s="196">
        <f t="shared" si="11"/>
        <v>15234</v>
      </c>
      <c r="K130" s="196">
        <f t="shared" si="12"/>
        <v>5477</v>
      </c>
      <c r="L130" s="196">
        <f t="shared" si="13"/>
        <v>929</v>
      </c>
      <c r="M130" s="197">
        <f t="shared" si="16"/>
        <v>1677</v>
      </c>
      <c r="N130" s="369">
        <f t="shared" si="10"/>
        <v>21640</v>
      </c>
      <c r="O130" s="440"/>
      <c r="P130" s="248"/>
      <c r="Q130" s="220"/>
    </row>
    <row r="131" spans="1:17" ht="13.5" x14ac:dyDescent="0.25">
      <c r="A131" s="297" t="s">
        <v>92</v>
      </c>
      <c r="B131" s="181" t="s">
        <v>203</v>
      </c>
      <c r="C131" s="182">
        <v>712</v>
      </c>
      <c r="D131" s="186" t="s">
        <v>101</v>
      </c>
      <c r="E131" s="261">
        <v>1099</v>
      </c>
      <c r="F131" s="262">
        <v>212</v>
      </c>
      <c r="G131" s="318">
        <f t="shared" si="14"/>
        <v>1311</v>
      </c>
      <c r="H131" s="178">
        <v>1</v>
      </c>
      <c r="I131" s="158">
        <v>19806</v>
      </c>
      <c r="J131" s="196">
        <f t="shared" si="11"/>
        <v>15234</v>
      </c>
      <c r="K131" s="196">
        <f t="shared" si="12"/>
        <v>5477</v>
      </c>
      <c r="L131" s="196">
        <f t="shared" si="13"/>
        <v>656</v>
      </c>
      <c r="M131" s="197">
        <f t="shared" si="16"/>
        <v>1561</v>
      </c>
      <c r="N131" s="369">
        <f t="shared" si="10"/>
        <v>21367</v>
      </c>
      <c r="O131" s="440"/>
      <c r="P131" s="248"/>
      <c r="Q131" s="220"/>
    </row>
    <row r="132" spans="1:17" ht="13.5" x14ac:dyDescent="0.25">
      <c r="A132" s="297" t="s">
        <v>92</v>
      </c>
      <c r="B132" s="181" t="s">
        <v>203</v>
      </c>
      <c r="C132" s="182">
        <v>713</v>
      </c>
      <c r="D132" s="186" t="s">
        <v>102</v>
      </c>
      <c r="E132" s="261">
        <v>1193</v>
      </c>
      <c r="F132" s="262">
        <v>273</v>
      </c>
      <c r="G132" s="318">
        <f t="shared" ref="G132:G139" si="17">SUBTOTAL(9,E132:F132)</f>
        <v>1466</v>
      </c>
      <c r="H132" s="178">
        <v>1</v>
      </c>
      <c r="I132" s="158">
        <v>19851</v>
      </c>
      <c r="J132" s="196">
        <f t="shared" si="11"/>
        <v>15234</v>
      </c>
      <c r="K132" s="196">
        <f t="shared" si="12"/>
        <v>5477</v>
      </c>
      <c r="L132" s="196">
        <f t="shared" si="13"/>
        <v>733</v>
      </c>
      <c r="M132" s="197">
        <f t="shared" si="16"/>
        <v>1593</v>
      </c>
      <c r="N132" s="369">
        <f t="shared" si="10"/>
        <v>21444</v>
      </c>
      <c r="O132" s="440"/>
      <c r="P132" s="248"/>
      <c r="Q132" s="220"/>
    </row>
    <row r="133" spans="1:17" ht="13.5" x14ac:dyDescent="0.25">
      <c r="A133" s="297" t="s">
        <v>92</v>
      </c>
      <c r="B133" s="181" t="s">
        <v>203</v>
      </c>
      <c r="C133" s="182">
        <v>714</v>
      </c>
      <c r="D133" s="186" t="s">
        <v>103</v>
      </c>
      <c r="E133" s="261">
        <v>4668</v>
      </c>
      <c r="F133" s="262">
        <v>1370</v>
      </c>
      <c r="G133" s="318">
        <f t="shared" si="17"/>
        <v>6038</v>
      </c>
      <c r="H133" s="178">
        <v>3</v>
      </c>
      <c r="I133" s="158">
        <v>43166</v>
      </c>
      <c r="J133" s="196">
        <f t="shared" si="11"/>
        <v>45702</v>
      </c>
      <c r="K133" s="196">
        <f t="shared" ref="K133:K139" si="18">ROUND(J133*0.3595,0)</f>
        <v>16430</v>
      </c>
      <c r="L133" s="196">
        <f t="shared" si="13"/>
        <v>3019</v>
      </c>
      <c r="M133" s="197">
        <f t="shared" si="16"/>
        <v>21985</v>
      </c>
      <c r="N133" s="369">
        <f t="shared" si="10"/>
        <v>65151</v>
      </c>
      <c r="O133" s="440"/>
      <c r="P133" s="248"/>
      <c r="Q133" s="220"/>
    </row>
    <row r="134" spans="1:17" ht="13.5" x14ac:dyDescent="0.25">
      <c r="A134" s="297" t="s">
        <v>92</v>
      </c>
      <c r="B134" s="181" t="s">
        <v>203</v>
      </c>
      <c r="C134" s="182">
        <v>716</v>
      </c>
      <c r="D134" s="186" t="s">
        <v>104</v>
      </c>
      <c r="E134" s="261">
        <v>2655</v>
      </c>
      <c r="F134" s="262">
        <v>885</v>
      </c>
      <c r="G134" s="318">
        <f t="shared" si="17"/>
        <v>3540</v>
      </c>
      <c r="H134" s="178">
        <v>2</v>
      </c>
      <c r="I134" s="158">
        <v>39973</v>
      </c>
      <c r="J134" s="196">
        <f t="shared" si="11"/>
        <v>30468</v>
      </c>
      <c r="K134" s="196">
        <f t="shared" si="18"/>
        <v>10953</v>
      </c>
      <c r="L134" s="196">
        <f t="shared" si="13"/>
        <v>1770</v>
      </c>
      <c r="M134" s="197">
        <f t="shared" si="16"/>
        <v>3218</v>
      </c>
      <c r="N134" s="369">
        <f t="shared" ref="N134:N139" si="19">SUM(J134:L134)</f>
        <v>43191</v>
      </c>
      <c r="O134" s="440"/>
      <c r="P134" s="248"/>
      <c r="Q134" s="220"/>
    </row>
    <row r="135" spans="1:17" ht="13.5" x14ac:dyDescent="0.25">
      <c r="A135" s="297" t="s">
        <v>92</v>
      </c>
      <c r="B135" s="181" t="s">
        <v>203</v>
      </c>
      <c r="C135" s="182">
        <v>719</v>
      </c>
      <c r="D135" s="186" t="s">
        <v>105</v>
      </c>
      <c r="E135" s="261">
        <v>4219</v>
      </c>
      <c r="F135" s="262">
        <v>1078</v>
      </c>
      <c r="G135" s="318">
        <f t="shared" si="17"/>
        <v>5297</v>
      </c>
      <c r="H135" s="178">
        <v>3</v>
      </c>
      <c r="I135" s="158">
        <v>40696</v>
      </c>
      <c r="J135" s="196">
        <f t="shared" ref="J135:J139" si="20">ROUND(H135*1269.5*12,0)</f>
        <v>45702</v>
      </c>
      <c r="K135" s="196">
        <f t="shared" si="18"/>
        <v>16430</v>
      </c>
      <c r="L135" s="196">
        <f t="shared" ref="L135:L139" si="21">ROUND(G135*0.5,0)</f>
        <v>2649</v>
      </c>
      <c r="M135" s="197">
        <f t="shared" si="16"/>
        <v>24085</v>
      </c>
      <c r="N135" s="369">
        <f t="shared" si="19"/>
        <v>64781</v>
      </c>
      <c r="O135" s="440"/>
      <c r="P135" s="248"/>
      <c r="Q135" s="220"/>
    </row>
    <row r="136" spans="1:17" ht="13.5" x14ac:dyDescent="0.25">
      <c r="A136" s="297" t="s">
        <v>92</v>
      </c>
      <c r="B136" s="181" t="s">
        <v>203</v>
      </c>
      <c r="C136" s="182">
        <v>720</v>
      </c>
      <c r="D136" s="186" t="s">
        <v>106</v>
      </c>
      <c r="E136" s="261">
        <v>2150</v>
      </c>
      <c r="F136" s="262">
        <v>523</v>
      </c>
      <c r="G136" s="318">
        <f t="shared" si="17"/>
        <v>2673</v>
      </c>
      <c r="H136" s="178">
        <v>2</v>
      </c>
      <c r="I136" s="158">
        <v>20305</v>
      </c>
      <c r="J136" s="196">
        <f t="shared" si="20"/>
        <v>30468</v>
      </c>
      <c r="K136" s="196">
        <f t="shared" si="18"/>
        <v>10953</v>
      </c>
      <c r="L136" s="196">
        <f t="shared" si="21"/>
        <v>1337</v>
      </c>
      <c r="M136" s="197">
        <f t="shared" si="16"/>
        <v>22453</v>
      </c>
      <c r="N136" s="369">
        <f t="shared" si="19"/>
        <v>42758</v>
      </c>
      <c r="O136" s="440"/>
      <c r="P136" s="248"/>
      <c r="Q136" s="220"/>
    </row>
    <row r="137" spans="1:17" ht="13.5" x14ac:dyDescent="0.25">
      <c r="A137" s="297" t="s">
        <v>92</v>
      </c>
      <c r="B137" s="181" t="s">
        <v>203</v>
      </c>
      <c r="C137" s="182">
        <v>721</v>
      </c>
      <c r="D137" s="186" t="s">
        <v>107</v>
      </c>
      <c r="E137" s="261">
        <v>16299</v>
      </c>
      <c r="F137" s="262">
        <v>5536</v>
      </c>
      <c r="G137" s="318">
        <f t="shared" si="17"/>
        <v>21835</v>
      </c>
      <c r="H137" s="178">
        <v>6</v>
      </c>
      <c r="I137" s="158">
        <v>102644</v>
      </c>
      <c r="J137" s="196">
        <f t="shared" si="20"/>
        <v>91404</v>
      </c>
      <c r="K137" s="196">
        <f t="shared" si="18"/>
        <v>32860</v>
      </c>
      <c r="L137" s="196">
        <f t="shared" si="21"/>
        <v>10918</v>
      </c>
      <c r="M137" s="197">
        <f t="shared" si="16"/>
        <v>32538</v>
      </c>
      <c r="N137" s="369">
        <f t="shared" si="19"/>
        <v>135182</v>
      </c>
      <c r="O137" s="440"/>
      <c r="P137" s="248"/>
      <c r="Q137" s="220"/>
    </row>
    <row r="138" spans="1:17" ht="13.5" x14ac:dyDescent="0.25">
      <c r="A138" s="297" t="s">
        <v>92</v>
      </c>
      <c r="B138" s="181" t="s">
        <v>203</v>
      </c>
      <c r="C138" s="182">
        <v>722</v>
      </c>
      <c r="D138" s="172" t="s">
        <v>108</v>
      </c>
      <c r="E138" s="263">
        <v>1041</v>
      </c>
      <c r="F138" s="264">
        <v>288</v>
      </c>
      <c r="G138" s="318">
        <f t="shared" si="17"/>
        <v>1329</v>
      </c>
      <c r="H138" s="178">
        <v>1</v>
      </c>
      <c r="I138" s="158">
        <v>19800</v>
      </c>
      <c r="J138" s="196">
        <f t="shared" si="20"/>
        <v>15234</v>
      </c>
      <c r="K138" s="196">
        <f t="shared" si="18"/>
        <v>5477</v>
      </c>
      <c r="L138" s="196">
        <f t="shared" si="21"/>
        <v>665</v>
      </c>
      <c r="M138" s="197">
        <f t="shared" si="16"/>
        <v>1576</v>
      </c>
      <c r="N138" s="369">
        <f t="shared" si="19"/>
        <v>21376</v>
      </c>
      <c r="O138" s="440"/>
      <c r="P138" s="248"/>
      <c r="Q138" s="220"/>
    </row>
    <row r="139" spans="1:17" ht="14.25" thickBot="1" x14ac:dyDescent="0.3">
      <c r="A139" s="298" t="s">
        <v>92</v>
      </c>
      <c r="B139" s="299" t="s">
        <v>203</v>
      </c>
      <c r="C139" s="300">
        <v>723</v>
      </c>
      <c r="D139" s="301" t="s">
        <v>197</v>
      </c>
      <c r="E139" s="265">
        <v>2087</v>
      </c>
      <c r="F139" s="266">
        <v>458</v>
      </c>
      <c r="G139" s="321">
        <f t="shared" si="17"/>
        <v>2545</v>
      </c>
      <c r="H139" s="302">
        <v>2</v>
      </c>
      <c r="I139" s="272">
        <v>20291</v>
      </c>
      <c r="J139" s="303">
        <f t="shared" si="20"/>
        <v>30468</v>
      </c>
      <c r="K139" s="303">
        <f t="shared" si="18"/>
        <v>10953</v>
      </c>
      <c r="L139" s="303">
        <f t="shared" si="21"/>
        <v>1273</v>
      </c>
      <c r="M139" s="304">
        <f t="shared" si="16"/>
        <v>22403</v>
      </c>
      <c r="N139" s="372">
        <f t="shared" si="19"/>
        <v>42694</v>
      </c>
      <c r="O139" s="448"/>
      <c r="P139" s="248"/>
      <c r="Q139" s="220"/>
    </row>
    <row r="140" spans="1:17" ht="13.5" x14ac:dyDescent="0.25">
      <c r="A140" s="375" t="s">
        <v>1</v>
      </c>
      <c r="B140" s="310" t="s">
        <v>204</v>
      </c>
      <c r="C140" s="291">
        <v>130</v>
      </c>
      <c r="D140" s="378" t="s">
        <v>135</v>
      </c>
      <c r="E140" s="379">
        <v>22170</v>
      </c>
      <c r="F140" s="380">
        <v>0</v>
      </c>
      <c r="G140" s="381">
        <f>SUBTOTAL(9,E140:F140)</f>
        <v>22170</v>
      </c>
      <c r="H140" s="291">
        <v>3</v>
      </c>
      <c r="I140" s="340">
        <v>68121</v>
      </c>
      <c r="J140" s="295">
        <f>ROUND(H140*1269.5*12,0)</f>
        <v>45702</v>
      </c>
      <c r="K140" s="341">
        <f>ROUND(J140*0.3595,0)</f>
        <v>16430</v>
      </c>
      <c r="L140" s="341">
        <f>ROUND(G140*0.5,0)</f>
        <v>11085</v>
      </c>
      <c r="M140" s="296">
        <f t="shared" si="16"/>
        <v>5096</v>
      </c>
      <c r="N140" s="371">
        <f t="shared" ref="N140:N147" si="22">SUM(J140:L140)</f>
        <v>73217</v>
      </c>
      <c r="O140" s="382">
        <v>73217</v>
      </c>
      <c r="P140" s="248"/>
      <c r="Q140" s="222"/>
    </row>
    <row r="141" spans="1:17" ht="13.5" x14ac:dyDescent="0.25">
      <c r="A141" s="376" t="s">
        <v>147</v>
      </c>
      <c r="B141" s="312" t="s">
        <v>204</v>
      </c>
      <c r="C141" s="163">
        <v>230</v>
      </c>
      <c r="D141" s="189" t="s">
        <v>136</v>
      </c>
      <c r="E141" s="157">
        <v>15549</v>
      </c>
      <c r="F141" s="177">
        <v>0</v>
      </c>
      <c r="G141" s="323">
        <f t="shared" ref="G141:G147" si="23">SUBTOTAL(9,E141:F141)</f>
        <v>15549</v>
      </c>
      <c r="H141" s="184">
        <v>2</v>
      </c>
      <c r="I141" s="198">
        <v>46364</v>
      </c>
      <c r="J141" s="196">
        <f t="shared" ref="J141:J147" si="24">ROUND(H141*1269.5*12,0)</f>
        <v>30468</v>
      </c>
      <c r="K141" s="199">
        <f t="shared" ref="K141:K147" si="25">ROUND(J141*0.3595,0)</f>
        <v>10953</v>
      </c>
      <c r="L141" s="199">
        <f t="shared" ref="L141:L147" si="26">ROUND(G141*0.5,0)</f>
        <v>7775</v>
      </c>
      <c r="M141" s="197">
        <f t="shared" si="16"/>
        <v>2832</v>
      </c>
      <c r="N141" s="369">
        <f t="shared" si="22"/>
        <v>49196</v>
      </c>
      <c r="O141" s="374">
        <v>49196</v>
      </c>
      <c r="P141" s="248"/>
      <c r="Q141" s="222"/>
    </row>
    <row r="142" spans="1:17" ht="13.5" x14ac:dyDescent="0.25">
      <c r="A142" s="376" t="s">
        <v>148</v>
      </c>
      <c r="B142" s="312" t="s">
        <v>204</v>
      </c>
      <c r="C142" s="163">
        <v>330</v>
      </c>
      <c r="D142" s="189" t="s">
        <v>137</v>
      </c>
      <c r="E142" s="157">
        <v>15488</v>
      </c>
      <c r="F142" s="177">
        <v>0</v>
      </c>
      <c r="G142" s="323">
        <f t="shared" si="23"/>
        <v>15488</v>
      </c>
      <c r="H142" s="178">
        <v>2</v>
      </c>
      <c r="I142" s="198">
        <v>46372</v>
      </c>
      <c r="J142" s="196">
        <f t="shared" si="24"/>
        <v>30468</v>
      </c>
      <c r="K142" s="199">
        <f t="shared" si="25"/>
        <v>10953</v>
      </c>
      <c r="L142" s="199">
        <f t="shared" si="26"/>
        <v>7744</v>
      </c>
      <c r="M142" s="197">
        <f t="shared" si="16"/>
        <v>2793</v>
      </c>
      <c r="N142" s="369">
        <f t="shared" si="22"/>
        <v>49165</v>
      </c>
      <c r="O142" s="374">
        <v>49165</v>
      </c>
      <c r="P142" s="248"/>
      <c r="Q142" s="222"/>
    </row>
    <row r="143" spans="1:17" ht="13.5" x14ac:dyDescent="0.25">
      <c r="A143" s="376" t="s">
        <v>36</v>
      </c>
      <c r="B143" s="312" t="s">
        <v>204</v>
      </c>
      <c r="C143" s="163">
        <v>430</v>
      </c>
      <c r="D143" s="189" t="s">
        <v>138</v>
      </c>
      <c r="E143" s="157">
        <v>18895</v>
      </c>
      <c r="F143" s="177">
        <v>0</v>
      </c>
      <c r="G143" s="323">
        <f t="shared" si="23"/>
        <v>18895</v>
      </c>
      <c r="H143" s="178">
        <v>2</v>
      </c>
      <c r="I143" s="198">
        <v>48247</v>
      </c>
      <c r="J143" s="196">
        <f t="shared" si="24"/>
        <v>30468</v>
      </c>
      <c r="K143" s="199">
        <f t="shared" si="25"/>
        <v>10953</v>
      </c>
      <c r="L143" s="199">
        <f t="shared" si="26"/>
        <v>9448</v>
      </c>
      <c r="M143" s="197">
        <f t="shared" si="16"/>
        <v>2622</v>
      </c>
      <c r="N143" s="369">
        <f t="shared" si="22"/>
        <v>50869</v>
      </c>
      <c r="O143" s="374">
        <v>50869</v>
      </c>
      <c r="P143" s="248"/>
      <c r="Q143" s="222"/>
    </row>
    <row r="144" spans="1:17" ht="13.5" x14ac:dyDescent="0.25">
      <c r="A144" s="376" t="s">
        <v>53</v>
      </c>
      <c r="B144" s="312" t="s">
        <v>204</v>
      </c>
      <c r="C144" s="163">
        <v>530</v>
      </c>
      <c r="D144" s="189" t="s">
        <v>139</v>
      </c>
      <c r="E144" s="157">
        <v>20493</v>
      </c>
      <c r="F144" s="177">
        <v>0</v>
      </c>
      <c r="G144" s="323">
        <f t="shared" si="23"/>
        <v>20493</v>
      </c>
      <c r="H144" s="178">
        <v>3</v>
      </c>
      <c r="I144" s="198">
        <v>68575</v>
      </c>
      <c r="J144" s="196">
        <f t="shared" si="24"/>
        <v>45702</v>
      </c>
      <c r="K144" s="199">
        <f t="shared" si="25"/>
        <v>16430</v>
      </c>
      <c r="L144" s="199">
        <f t="shared" si="26"/>
        <v>10247</v>
      </c>
      <c r="M144" s="197">
        <f t="shared" si="16"/>
        <v>3804</v>
      </c>
      <c r="N144" s="369">
        <f t="shared" si="22"/>
        <v>72379</v>
      </c>
      <c r="O144" s="374">
        <v>72379</v>
      </c>
      <c r="P144" s="248"/>
      <c r="Q144" s="222"/>
    </row>
    <row r="145" spans="1:17" ht="13.5" x14ac:dyDescent="0.25">
      <c r="A145" s="376" t="s">
        <v>77</v>
      </c>
      <c r="B145" s="312" t="s">
        <v>204</v>
      </c>
      <c r="C145" s="163">
        <v>630</v>
      </c>
      <c r="D145" s="189" t="s">
        <v>140</v>
      </c>
      <c r="E145" s="157">
        <v>16190</v>
      </c>
      <c r="F145" s="177">
        <v>0</v>
      </c>
      <c r="G145" s="323">
        <f t="shared" si="23"/>
        <v>16190</v>
      </c>
      <c r="H145" s="178">
        <v>2</v>
      </c>
      <c r="I145" s="198">
        <v>47227</v>
      </c>
      <c r="J145" s="196">
        <f t="shared" si="24"/>
        <v>30468</v>
      </c>
      <c r="K145" s="199">
        <f t="shared" si="25"/>
        <v>10953</v>
      </c>
      <c r="L145" s="199">
        <f t="shared" si="26"/>
        <v>8095</v>
      </c>
      <c r="M145" s="197">
        <f t="shared" si="16"/>
        <v>2289</v>
      </c>
      <c r="N145" s="369">
        <f t="shared" si="22"/>
        <v>49516</v>
      </c>
      <c r="O145" s="374">
        <v>49516</v>
      </c>
      <c r="P145" s="248"/>
      <c r="Q145" s="222"/>
    </row>
    <row r="146" spans="1:17" ht="13.5" x14ac:dyDescent="0.25">
      <c r="A146" s="376" t="s">
        <v>109</v>
      </c>
      <c r="B146" s="312" t="s">
        <v>204</v>
      </c>
      <c r="C146" s="163">
        <v>830</v>
      </c>
      <c r="D146" s="190" t="s">
        <v>141</v>
      </c>
      <c r="E146" s="157">
        <v>21482</v>
      </c>
      <c r="F146" s="177">
        <v>0</v>
      </c>
      <c r="G146" s="323">
        <f t="shared" si="23"/>
        <v>21482</v>
      </c>
      <c r="H146" s="178">
        <v>3</v>
      </c>
      <c r="I146" s="198">
        <v>69031</v>
      </c>
      <c r="J146" s="196">
        <f t="shared" si="24"/>
        <v>45702</v>
      </c>
      <c r="K146" s="199">
        <f t="shared" si="25"/>
        <v>16430</v>
      </c>
      <c r="L146" s="199">
        <f t="shared" si="26"/>
        <v>10741</v>
      </c>
      <c r="M146" s="197">
        <f t="shared" si="16"/>
        <v>3842</v>
      </c>
      <c r="N146" s="369">
        <f t="shared" si="22"/>
        <v>72873</v>
      </c>
      <c r="O146" s="374">
        <v>72873</v>
      </c>
      <c r="P146" s="248"/>
      <c r="Q146" s="222"/>
    </row>
    <row r="147" spans="1:17" ht="13.5" customHeight="1" thickBot="1" x14ac:dyDescent="0.3">
      <c r="A147" s="377" t="s">
        <v>92</v>
      </c>
      <c r="B147" s="313" t="s">
        <v>204</v>
      </c>
      <c r="C147" s="383">
        <v>730</v>
      </c>
      <c r="D147" s="384" t="s">
        <v>142</v>
      </c>
      <c r="E147" s="385">
        <v>21888</v>
      </c>
      <c r="F147" s="386"/>
      <c r="G147" s="387">
        <f t="shared" si="23"/>
        <v>21888</v>
      </c>
      <c r="H147" s="302">
        <v>3</v>
      </c>
      <c r="I147" s="360">
        <v>69384</v>
      </c>
      <c r="J147" s="303">
        <f t="shared" si="24"/>
        <v>45702</v>
      </c>
      <c r="K147" s="350">
        <f t="shared" si="25"/>
        <v>16430</v>
      </c>
      <c r="L147" s="350">
        <f t="shared" si="26"/>
        <v>10944</v>
      </c>
      <c r="M147" s="304">
        <f t="shared" si="16"/>
        <v>3692</v>
      </c>
      <c r="N147" s="372">
        <f t="shared" si="22"/>
        <v>73076</v>
      </c>
      <c r="O147" s="388">
        <v>73076</v>
      </c>
      <c r="P147" s="248"/>
      <c r="Q147" s="222"/>
    </row>
    <row r="148" spans="1:17" ht="13.5" customHeight="1" x14ac:dyDescent="0.25">
      <c r="A148" s="335" t="s">
        <v>1</v>
      </c>
      <c r="B148" s="329" t="s">
        <v>205</v>
      </c>
      <c r="C148" s="329"/>
      <c r="D148" s="330" t="s">
        <v>149</v>
      </c>
      <c r="E148" s="331">
        <v>513</v>
      </c>
      <c r="F148" s="331">
        <v>0</v>
      </c>
      <c r="G148" s="332">
        <f>SUBTOTAL(9,E148:F148)</f>
        <v>513</v>
      </c>
      <c r="H148" s="331"/>
      <c r="I148" s="287">
        <v>5467</v>
      </c>
      <c r="J148" s="289"/>
      <c r="K148" s="333"/>
      <c r="L148" s="275">
        <f>ROUND(G148*12.54,0)</f>
        <v>6433</v>
      </c>
      <c r="M148" s="334">
        <f t="shared" si="16"/>
        <v>966</v>
      </c>
      <c r="N148" s="368">
        <f>ROUND(12.54*G148,0)</f>
        <v>6433</v>
      </c>
      <c r="O148" s="440">
        <f>SUBTOTAL(9,N148:N156)</f>
        <v>130454</v>
      </c>
      <c r="P148" s="249"/>
      <c r="Q148" s="223"/>
    </row>
    <row r="149" spans="1:17" ht="13.5" customHeight="1" x14ac:dyDescent="0.25">
      <c r="A149" s="344" t="s">
        <v>1</v>
      </c>
      <c r="B149" s="171" t="s">
        <v>205</v>
      </c>
      <c r="C149" s="171"/>
      <c r="D149" s="191" t="s">
        <v>153</v>
      </c>
      <c r="E149" s="192">
        <v>887</v>
      </c>
      <c r="F149" s="192">
        <v>0</v>
      </c>
      <c r="G149" s="324">
        <f t="shared" ref="G149:G159" si="27">SUBTOTAL(9,E149:F149)</f>
        <v>887</v>
      </c>
      <c r="H149" s="192"/>
      <c r="I149" s="198">
        <v>10243</v>
      </c>
      <c r="J149" s="199"/>
      <c r="K149" s="183"/>
      <c r="L149" s="275">
        <f t="shared" ref="L149:L204" si="28">ROUND(G149*12.54,0)</f>
        <v>11123</v>
      </c>
      <c r="M149" s="229">
        <f t="shared" ref="M149:M162" si="29">N149-I149</f>
        <v>880</v>
      </c>
      <c r="N149" s="369">
        <f t="shared" ref="N149:N204" si="30">ROUND(12.54*G149,0)</f>
        <v>11123</v>
      </c>
      <c r="O149" s="440"/>
      <c r="P149" s="249"/>
      <c r="Q149" s="223"/>
    </row>
    <row r="150" spans="1:17" ht="13.5" customHeight="1" x14ac:dyDescent="0.25">
      <c r="A150" s="344" t="s">
        <v>1</v>
      </c>
      <c r="B150" s="171" t="s">
        <v>205</v>
      </c>
      <c r="C150" s="171"/>
      <c r="D150" s="191" t="s">
        <v>150</v>
      </c>
      <c r="E150" s="192">
        <v>394</v>
      </c>
      <c r="F150" s="192">
        <v>181</v>
      </c>
      <c r="G150" s="324">
        <f t="shared" si="27"/>
        <v>575</v>
      </c>
      <c r="H150" s="192"/>
      <c r="I150" s="198">
        <v>4518</v>
      </c>
      <c r="J150" s="199"/>
      <c r="K150" s="183"/>
      <c r="L150" s="275">
        <f t="shared" si="28"/>
        <v>7211</v>
      </c>
      <c r="M150" s="229">
        <f t="shared" si="29"/>
        <v>2693</v>
      </c>
      <c r="N150" s="369">
        <f t="shared" si="30"/>
        <v>7211</v>
      </c>
      <c r="O150" s="440"/>
      <c r="P150" s="249"/>
      <c r="Q150" s="223"/>
    </row>
    <row r="151" spans="1:17" ht="13.5" customHeight="1" x14ac:dyDescent="0.25">
      <c r="A151" s="344" t="s">
        <v>1</v>
      </c>
      <c r="B151" s="171" t="s">
        <v>205</v>
      </c>
      <c r="C151" s="171"/>
      <c r="D151" s="191" t="s">
        <v>221</v>
      </c>
      <c r="E151" s="192">
        <v>1516</v>
      </c>
      <c r="F151" s="192">
        <v>111</v>
      </c>
      <c r="G151" s="324">
        <f t="shared" si="27"/>
        <v>1627</v>
      </c>
      <c r="H151" s="192"/>
      <c r="I151" s="198">
        <v>16510</v>
      </c>
      <c r="J151" s="199"/>
      <c r="K151" s="183"/>
      <c r="L151" s="275">
        <f t="shared" si="28"/>
        <v>20403</v>
      </c>
      <c r="M151" s="229">
        <f t="shared" si="29"/>
        <v>3893</v>
      </c>
      <c r="N151" s="369">
        <f t="shared" si="30"/>
        <v>20403</v>
      </c>
      <c r="O151" s="440"/>
      <c r="P151" s="249"/>
      <c r="Q151" s="223"/>
    </row>
    <row r="152" spans="1:17" ht="13.5" customHeight="1" x14ac:dyDescent="0.25">
      <c r="A152" s="344" t="s">
        <v>1</v>
      </c>
      <c r="B152" s="171" t="s">
        <v>205</v>
      </c>
      <c r="C152" s="171"/>
      <c r="D152" s="191" t="s">
        <v>151</v>
      </c>
      <c r="E152" s="192">
        <v>3744</v>
      </c>
      <c r="F152" s="192">
        <v>659</v>
      </c>
      <c r="G152" s="324">
        <f t="shared" si="27"/>
        <v>4403</v>
      </c>
      <c r="H152" s="192"/>
      <c r="I152" s="198">
        <v>39555</v>
      </c>
      <c r="J152" s="199"/>
      <c r="K152" s="183"/>
      <c r="L152" s="275">
        <f t="shared" si="28"/>
        <v>55214</v>
      </c>
      <c r="M152" s="229">
        <f t="shared" si="29"/>
        <v>15659</v>
      </c>
      <c r="N152" s="369">
        <f t="shared" si="30"/>
        <v>55214</v>
      </c>
      <c r="O152" s="440"/>
      <c r="P152" s="249"/>
      <c r="Q152" s="223"/>
    </row>
    <row r="153" spans="1:17" ht="13.5" customHeight="1" x14ac:dyDescent="0.25">
      <c r="A153" s="344" t="s">
        <v>1</v>
      </c>
      <c r="B153" s="171" t="s">
        <v>205</v>
      </c>
      <c r="C153" s="171"/>
      <c r="D153" s="191" t="s">
        <v>152</v>
      </c>
      <c r="E153" s="192">
        <v>468</v>
      </c>
      <c r="F153" s="192">
        <v>138</v>
      </c>
      <c r="G153" s="324">
        <f t="shared" si="27"/>
        <v>606</v>
      </c>
      <c r="H153" s="192"/>
      <c r="I153" s="198">
        <v>5333</v>
      </c>
      <c r="J153" s="199"/>
      <c r="K153" s="183"/>
      <c r="L153" s="275">
        <f t="shared" si="28"/>
        <v>7599</v>
      </c>
      <c r="M153" s="229">
        <f t="shared" si="29"/>
        <v>2266</v>
      </c>
      <c r="N153" s="369">
        <f t="shared" si="30"/>
        <v>7599</v>
      </c>
      <c r="O153" s="440"/>
      <c r="P153" s="249"/>
      <c r="Q153" s="223"/>
    </row>
    <row r="154" spans="1:17" ht="15" customHeight="1" x14ac:dyDescent="0.25">
      <c r="A154" s="344" t="s">
        <v>1</v>
      </c>
      <c r="B154" s="171" t="s">
        <v>205</v>
      </c>
      <c r="C154" s="171"/>
      <c r="D154" s="191" t="s">
        <v>154</v>
      </c>
      <c r="E154" s="192">
        <v>1721</v>
      </c>
      <c r="F154" s="192">
        <v>0</v>
      </c>
      <c r="G154" s="324">
        <f t="shared" si="27"/>
        <v>1721</v>
      </c>
      <c r="H154" s="192"/>
      <c r="I154" s="198">
        <v>14656</v>
      </c>
      <c r="J154" s="199"/>
      <c r="K154" s="183"/>
      <c r="L154" s="275">
        <f t="shared" si="28"/>
        <v>21581</v>
      </c>
      <c r="M154" s="229">
        <f t="shared" si="29"/>
        <v>6925</v>
      </c>
      <c r="N154" s="369">
        <f t="shared" si="30"/>
        <v>21581</v>
      </c>
      <c r="O154" s="440"/>
      <c r="P154" s="249"/>
      <c r="Q154" s="223"/>
    </row>
    <row r="155" spans="1:17" ht="15.75" customHeight="1" x14ac:dyDescent="0.25">
      <c r="A155" s="344" t="s">
        <v>1</v>
      </c>
      <c r="B155" s="171" t="s">
        <v>205</v>
      </c>
      <c r="C155" s="171"/>
      <c r="D155" s="191" t="s">
        <v>229</v>
      </c>
      <c r="E155" s="192">
        <v>0</v>
      </c>
      <c r="F155" s="192">
        <v>39</v>
      </c>
      <c r="G155" s="324">
        <f t="shared" si="27"/>
        <v>39</v>
      </c>
      <c r="H155" s="192"/>
      <c r="I155" s="198">
        <v>0</v>
      </c>
      <c r="J155" s="199"/>
      <c r="K155" s="183"/>
      <c r="L155" s="275">
        <f t="shared" si="28"/>
        <v>489</v>
      </c>
      <c r="M155" s="229">
        <f t="shared" si="29"/>
        <v>489</v>
      </c>
      <c r="N155" s="369">
        <f t="shared" si="30"/>
        <v>489</v>
      </c>
      <c r="O155" s="440"/>
      <c r="P155" s="249"/>
      <c r="Q155" s="223"/>
    </row>
    <row r="156" spans="1:17" s="201" customFormat="1" ht="15" customHeight="1" thickBot="1" x14ac:dyDescent="0.3">
      <c r="A156" s="409" t="s">
        <v>1</v>
      </c>
      <c r="B156" s="352" t="s">
        <v>205</v>
      </c>
      <c r="C156" s="351"/>
      <c r="D156" s="353" t="s">
        <v>230</v>
      </c>
      <c r="E156" s="400">
        <v>0</v>
      </c>
      <c r="F156" s="400">
        <v>32</v>
      </c>
      <c r="G156" s="354">
        <f t="shared" si="27"/>
        <v>32</v>
      </c>
      <c r="H156" s="400"/>
      <c r="I156" s="401">
        <v>0</v>
      </c>
      <c r="J156" s="327"/>
      <c r="K156" s="402"/>
      <c r="L156" s="418">
        <f t="shared" si="28"/>
        <v>401</v>
      </c>
      <c r="M156" s="403">
        <f t="shared" si="29"/>
        <v>401</v>
      </c>
      <c r="N156" s="370">
        <f t="shared" si="30"/>
        <v>401</v>
      </c>
      <c r="O156" s="440"/>
      <c r="P156" s="277"/>
      <c r="Q156" s="278"/>
    </row>
    <row r="157" spans="1:17" ht="13.5" customHeight="1" x14ac:dyDescent="0.25">
      <c r="A157" s="411" t="s">
        <v>147</v>
      </c>
      <c r="B157" s="335" t="s">
        <v>205</v>
      </c>
      <c r="C157" s="358"/>
      <c r="D157" s="337" t="s">
        <v>155</v>
      </c>
      <c r="E157" s="338">
        <v>234</v>
      </c>
      <c r="F157" s="338">
        <v>0</v>
      </c>
      <c r="G157" s="339">
        <f t="shared" si="27"/>
        <v>234</v>
      </c>
      <c r="H157" s="338"/>
      <c r="I157" s="340">
        <v>3060</v>
      </c>
      <c r="J157" s="341"/>
      <c r="K157" s="342"/>
      <c r="L157" s="267">
        <f t="shared" si="28"/>
        <v>2934</v>
      </c>
      <c r="M157" s="343">
        <f t="shared" si="29"/>
        <v>-126</v>
      </c>
      <c r="N157" s="371">
        <f t="shared" si="30"/>
        <v>2934</v>
      </c>
      <c r="O157" s="449">
        <f>SUBTOTAL(9,N157:N159)</f>
        <v>32215</v>
      </c>
      <c r="P157" s="249"/>
      <c r="Q157" s="223"/>
    </row>
    <row r="158" spans="1:17" ht="13.5" customHeight="1" x14ac:dyDescent="0.25">
      <c r="A158" s="412" t="s">
        <v>147</v>
      </c>
      <c r="B158" s="344" t="s">
        <v>205</v>
      </c>
      <c r="C158" s="194"/>
      <c r="D158" s="191" t="s">
        <v>219</v>
      </c>
      <c r="E158" s="192">
        <v>111</v>
      </c>
      <c r="F158" s="192">
        <v>0</v>
      </c>
      <c r="G158" s="324">
        <f t="shared" si="27"/>
        <v>111</v>
      </c>
      <c r="H158" s="192"/>
      <c r="I158" s="198">
        <v>887.50166000000002</v>
      </c>
      <c r="J158" s="199"/>
      <c r="K158" s="183"/>
      <c r="L158" s="275">
        <f t="shared" si="28"/>
        <v>1392</v>
      </c>
      <c r="M158" s="229">
        <f t="shared" si="29"/>
        <v>504.49833999999998</v>
      </c>
      <c r="N158" s="369">
        <f t="shared" si="30"/>
        <v>1392</v>
      </c>
      <c r="O158" s="440"/>
      <c r="P158" s="249"/>
      <c r="Q158" s="223"/>
    </row>
    <row r="159" spans="1:17" ht="13.5" customHeight="1" thickBot="1" x14ac:dyDescent="0.3">
      <c r="A159" s="413" t="s">
        <v>147</v>
      </c>
      <c r="B159" s="345" t="s">
        <v>205</v>
      </c>
      <c r="C159" s="347"/>
      <c r="D159" s="279" t="s">
        <v>156</v>
      </c>
      <c r="E159" s="348">
        <v>1815</v>
      </c>
      <c r="F159" s="348">
        <v>409</v>
      </c>
      <c r="G159" s="349">
        <f t="shared" si="27"/>
        <v>2224</v>
      </c>
      <c r="H159" s="348"/>
      <c r="I159" s="360">
        <v>21167</v>
      </c>
      <c r="J159" s="350"/>
      <c r="K159" s="361"/>
      <c r="L159" s="419">
        <f t="shared" si="28"/>
        <v>27889</v>
      </c>
      <c r="M159" s="362">
        <f t="shared" si="29"/>
        <v>6722</v>
      </c>
      <c r="N159" s="372">
        <f t="shared" si="30"/>
        <v>27889</v>
      </c>
      <c r="O159" s="448"/>
      <c r="P159" s="249"/>
      <c r="Q159" s="223"/>
    </row>
    <row r="160" spans="1:17" ht="13.5" x14ac:dyDescent="0.25">
      <c r="A160" s="410" t="s">
        <v>148</v>
      </c>
      <c r="B160" s="329" t="s">
        <v>205</v>
      </c>
      <c r="C160" s="328"/>
      <c r="D160" s="330" t="s">
        <v>157</v>
      </c>
      <c r="E160" s="331">
        <v>487</v>
      </c>
      <c r="F160" s="331">
        <v>86</v>
      </c>
      <c r="G160" s="332">
        <f>E160+F160</f>
        <v>573</v>
      </c>
      <c r="H160" s="331"/>
      <c r="I160" s="287">
        <v>5074</v>
      </c>
      <c r="J160" s="289"/>
      <c r="K160" s="333"/>
      <c r="L160" s="275">
        <f t="shared" si="28"/>
        <v>7185</v>
      </c>
      <c r="M160" s="334">
        <f t="shared" si="29"/>
        <v>2111</v>
      </c>
      <c r="N160" s="368">
        <f t="shared" si="30"/>
        <v>7185</v>
      </c>
      <c r="O160" s="440">
        <f>SUBTOTAL(9,N160:N161)</f>
        <v>7687</v>
      </c>
      <c r="P160" s="249"/>
      <c r="Q160" s="223"/>
    </row>
    <row r="161" spans="1:17" ht="14.25" thickBot="1" x14ac:dyDescent="0.3">
      <c r="A161" s="404" t="s">
        <v>148</v>
      </c>
      <c r="B161" s="352" t="s">
        <v>205</v>
      </c>
      <c r="C161" s="351"/>
      <c r="D161" s="353" t="s">
        <v>231</v>
      </c>
      <c r="E161" s="400">
        <v>0</v>
      </c>
      <c r="F161" s="400">
        <v>40</v>
      </c>
      <c r="G161" s="354">
        <f t="shared" ref="G161:G204" si="31">E161+F161</f>
        <v>40</v>
      </c>
      <c r="H161" s="400"/>
      <c r="I161" s="326">
        <v>0</v>
      </c>
      <c r="J161" s="327"/>
      <c r="K161" s="355"/>
      <c r="L161" s="418">
        <f t="shared" si="28"/>
        <v>502</v>
      </c>
      <c r="M161" s="356">
        <f t="shared" si="29"/>
        <v>502</v>
      </c>
      <c r="N161" s="370">
        <f t="shared" si="30"/>
        <v>502</v>
      </c>
      <c r="O161" s="440"/>
      <c r="P161" s="249"/>
      <c r="Q161" s="223"/>
    </row>
    <row r="162" spans="1:17" ht="13.5" customHeight="1" x14ac:dyDescent="0.25">
      <c r="A162" s="357" t="s">
        <v>36</v>
      </c>
      <c r="B162" s="336" t="s">
        <v>205</v>
      </c>
      <c r="C162" s="358"/>
      <c r="D162" s="337" t="s">
        <v>158</v>
      </c>
      <c r="E162" s="338">
        <v>242</v>
      </c>
      <c r="F162" s="338">
        <v>60</v>
      </c>
      <c r="G162" s="339">
        <f t="shared" si="31"/>
        <v>302</v>
      </c>
      <c r="H162" s="338"/>
      <c r="I162" s="340">
        <v>2404</v>
      </c>
      <c r="J162" s="341"/>
      <c r="K162" s="342"/>
      <c r="L162" s="267">
        <f t="shared" si="28"/>
        <v>3787</v>
      </c>
      <c r="M162" s="343">
        <f t="shared" si="29"/>
        <v>1383</v>
      </c>
      <c r="N162" s="371">
        <f t="shared" si="30"/>
        <v>3787</v>
      </c>
      <c r="O162" s="449">
        <f>SUBTOTAL(9,N162:N171)</f>
        <v>77410</v>
      </c>
      <c r="P162" s="249"/>
      <c r="Q162" s="223"/>
    </row>
    <row r="163" spans="1:17" ht="13.5" customHeight="1" x14ac:dyDescent="0.25">
      <c r="A163" s="406" t="s">
        <v>36</v>
      </c>
      <c r="B163" s="171" t="s">
        <v>205</v>
      </c>
      <c r="C163" s="194"/>
      <c r="D163" s="191" t="s">
        <v>214</v>
      </c>
      <c r="E163" s="192">
        <v>18</v>
      </c>
      <c r="F163" s="192">
        <v>0</v>
      </c>
      <c r="G163" s="324">
        <f t="shared" si="31"/>
        <v>18</v>
      </c>
      <c r="H163" s="192"/>
      <c r="I163" s="198">
        <v>146</v>
      </c>
      <c r="J163" s="199"/>
      <c r="K163" s="183"/>
      <c r="L163" s="275">
        <f t="shared" si="28"/>
        <v>226</v>
      </c>
      <c r="M163" s="229">
        <f t="shared" ref="M163:M204" si="32">N163-I163</f>
        <v>80</v>
      </c>
      <c r="N163" s="369">
        <f t="shared" si="30"/>
        <v>226</v>
      </c>
      <c r="O163" s="440"/>
      <c r="P163" s="249"/>
      <c r="Q163" s="223"/>
    </row>
    <row r="164" spans="1:17" ht="13.5" customHeight="1" x14ac:dyDescent="0.25">
      <c r="A164" s="406" t="s">
        <v>36</v>
      </c>
      <c r="B164" s="171" t="s">
        <v>205</v>
      </c>
      <c r="C164" s="194"/>
      <c r="D164" s="191" t="s">
        <v>159</v>
      </c>
      <c r="E164" s="192">
        <v>64</v>
      </c>
      <c r="F164" s="192">
        <v>12</v>
      </c>
      <c r="G164" s="324">
        <f t="shared" si="31"/>
        <v>76</v>
      </c>
      <c r="H164" s="192"/>
      <c r="I164" s="198">
        <v>620</v>
      </c>
      <c r="J164" s="199"/>
      <c r="K164" s="183"/>
      <c r="L164" s="275">
        <f t="shared" si="28"/>
        <v>953</v>
      </c>
      <c r="M164" s="229">
        <f t="shared" si="32"/>
        <v>333</v>
      </c>
      <c r="N164" s="369">
        <f t="shared" si="30"/>
        <v>953</v>
      </c>
      <c r="O164" s="440"/>
      <c r="P164" s="249"/>
      <c r="Q164" s="223"/>
    </row>
    <row r="165" spans="1:17" ht="13.5" customHeight="1" x14ac:dyDescent="0.25">
      <c r="A165" s="406" t="s">
        <v>36</v>
      </c>
      <c r="B165" s="171" t="s">
        <v>205</v>
      </c>
      <c r="C165" s="194"/>
      <c r="D165" s="191" t="s">
        <v>160</v>
      </c>
      <c r="E165" s="195">
        <v>1826</v>
      </c>
      <c r="F165" s="195">
        <v>57</v>
      </c>
      <c r="G165" s="324">
        <f t="shared" si="31"/>
        <v>1883</v>
      </c>
      <c r="H165" s="195"/>
      <c r="I165" s="198">
        <v>17578</v>
      </c>
      <c r="J165" s="199"/>
      <c r="K165" s="183"/>
      <c r="L165" s="275">
        <f t="shared" si="28"/>
        <v>23613</v>
      </c>
      <c r="M165" s="229">
        <f t="shared" si="32"/>
        <v>6035</v>
      </c>
      <c r="N165" s="369">
        <f t="shared" si="30"/>
        <v>23613</v>
      </c>
      <c r="O165" s="440"/>
      <c r="P165" s="249"/>
      <c r="Q165" s="223"/>
    </row>
    <row r="166" spans="1:17" ht="13.5" customHeight="1" x14ac:dyDescent="0.25">
      <c r="A166" s="406" t="s">
        <v>36</v>
      </c>
      <c r="B166" s="171" t="s">
        <v>205</v>
      </c>
      <c r="C166" s="194"/>
      <c r="D166" s="191" t="s">
        <v>161</v>
      </c>
      <c r="E166" s="193">
        <v>3148</v>
      </c>
      <c r="F166" s="193">
        <v>340</v>
      </c>
      <c r="G166" s="324">
        <f t="shared" si="31"/>
        <v>3488</v>
      </c>
      <c r="H166" s="193"/>
      <c r="I166" s="198">
        <v>35659</v>
      </c>
      <c r="J166" s="199"/>
      <c r="K166" s="183"/>
      <c r="L166" s="275">
        <f t="shared" si="28"/>
        <v>43740</v>
      </c>
      <c r="M166" s="229">
        <f t="shared" si="32"/>
        <v>8081</v>
      </c>
      <c r="N166" s="369">
        <f t="shared" si="30"/>
        <v>43740</v>
      </c>
      <c r="O166" s="440"/>
      <c r="P166" s="249"/>
      <c r="Q166" s="223"/>
    </row>
    <row r="167" spans="1:17" ht="13.5" customHeight="1" x14ac:dyDescent="0.25">
      <c r="A167" s="406" t="s">
        <v>36</v>
      </c>
      <c r="B167" s="171" t="s">
        <v>205</v>
      </c>
      <c r="C167" s="194"/>
      <c r="D167" s="191" t="s">
        <v>162</v>
      </c>
      <c r="E167" s="193">
        <v>186</v>
      </c>
      <c r="F167" s="193">
        <v>53</v>
      </c>
      <c r="G167" s="324">
        <f t="shared" si="31"/>
        <v>239</v>
      </c>
      <c r="H167" s="193"/>
      <c r="I167" s="198">
        <v>1919</v>
      </c>
      <c r="J167" s="199"/>
      <c r="K167" s="183"/>
      <c r="L167" s="275">
        <f t="shared" si="28"/>
        <v>2997</v>
      </c>
      <c r="M167" s="229">
        <f t="shared" si="32"/>
        <v>1078</v>
      </c>
      <c r="N167" s="369">
        <f t="shared" si="30"/>
        <v>2997</v>
      </c>
      <c r="O167" s="440"/>
      <c r="P167" s="249"/>
      <c r="Q167" s="223"/>
    </row>
    <row r="168" spans="1:17" ht="13.5" customHeight="1" x14ac:dyDescent="0.25">
      <c r="A168" s="406" t="s">
        <v>36</v>
      </c>
      <c r="B168" s="171" t="s">
        <v>205</v>
      </c>
      <c r="C168" s="194"/>
      <c r="D168" s="191" t="s">
        <v>232</v>
      </c>
      <c r="E168" s="193">
        <v>0</v>
      </c>
      <c r="F168" s="193">
        <v>62</v>
      </c>
      <c r="G168" s="324">
        <f t="shared" si="31"/>
        <v>62</v>
      </c>
      <c r="H168" s="193"/>
      <c r="I168" s="198">
        <v>0</v>
      </c>
      <c r="J168" s="199"/>
      <c r="K168" s="183"/>
      <c r="L168" s="275">
        <f t="shared" si="28"/>
        <v>777</v>
      </c>
      <c r="M168" s="229">
        <f t="shared" si="32"/>
        <v>777</v>
      </c>
      <c r="N168" s="369">
        <f t="shared" si="30"/>
        <v>777</v>
      </c>
      <c r="O168" s="440"/>
      <c r="P168" s="249"/>
      <c r="Q168" s="223"/>
    </row>
    <row r="169" spans="1:17" ht="13.5" customHeight="1" x14ac:dyDescent="0.25">
      <c r="A169" s="406" t="s">
        <v>36</v>
      </c>
      <c r="B169" s="171" t="s">
        <v>205</v>
      </c>
      <c r="C169" s="194"/>
      <c r="D169" s="191" t="s">
        <v>233</v>
      </c>
      <c r="E169" s="193">
        <v>0</v>
      </c>
      <c r="F169" s="193">
        <v>28</v>
      </c>
      <c r="G169" s="324">
        <f t="shared" si="31"/>
        <v>28</v>
      </c>
      <c r="H169" s="193"/>
      <c r="I169" s="198">
        <v>0</v>
      </c>
      <c r="J169" s="199"/>
      <c r="K169" s="183"/>
      <c r="L169" s="275">
        <f t="shared" si="28"/>
        <v>351</v>
      </c>
      <c r="M169" s="229">
        <f t="shared" si="32"/>
        <v>351</v>
      </c>
      <c r="N169" s="369">
        <f t="shared" si="30"/>
        <v>351</v>
      </c>
      <c r="O169" s="440"/>
      <c r="P169" s="249"/>
      <c r="Q169" s="223"/>
    </row>
    <row r="170" spans="1:17" ht="13.5" customHeight="1" x14ac:dyDescent="0.25">
      <c r="A170" s="406" t="s">
        <v>36</v>
      </c>
      <c r="B170" s="171" t="s">
        <v>205</v>
      </c>
      <c r="C170" s="194"/>
      <c r="D170" s="191" t="s">
        <v>234</v>
      </c>
      <c r="E170" s="193">
        <v>0</v>
      </c>
      <c r="F170" s="193">
        <v>27</v>
      </c>
      <c r="G170" s="324">
        <f t="shared" si="31"/>
        <v>27</v>
      </c>
      <c r="H170" s="193"/>
      <c r="I170" s="198">
        <v>0</v>
      </c>
      <c r="J170" s="199"/>
      <c r="K170" s="183"/>
      <c r="L170" s="275">
        <f t="shared" si="28"/>
        <v>339</v>
      </c>
      <c r="M170" s="229">
        <f t="shared" si="32"/>
        <v>339</v>
      </c>
      <c r="N170" s="369">
        <f t="shared" si="30"/>
        <v>339</v>
      </c>
      <c r="O170" s="440"/>
      <c r="P170" s="249"/>
      <c r="Q170" s="223"/>
    </row>
    <row r="171" spans="1:17" ht="13.5" customHeight="1" thickBot="1" x14ac:dyDescent="0.3">
      <c r="A171" s="359" t="s">
        <v>36</v>
      </c>
      <c r="B171" s="346" t="s">
        <v>205</v>
      </c>
      <c r="C171" s="347"/>
      <c r="D171" s="279" t="s">
        <v>235</v>
      </c>
      <c r="E171" s="407">
        <v>0</v>
      </c>
      <c r="F171" s="407">
        <v>50</v>
      </c>
      <c r="G171" s="349">
        <f t="shared" si="31"/>
        <v>50</v>
      </c>
      <c r="H171" s="407"/>
      <c r="I171" s="360">
        <v>0</v>
      </c>
      <c r="J171" s="350"/>
      <c r="K171" s="361"/>
      <c r="L171" s="419">
        <f t="shared" si="28"/>
        <v>627</v>
      </c>
      <c r="M171" s="362">
        <f t="shared" si="32"/>
        <v>627</v>
      </c>
      <c r="N171" s="372">
        <f t="shared" si="30"/>
        <v>627</v>
      </c>
      <c r="O171" s="448"/>
      <c r="P171" s="249"/>
      <c r="Q171" s="223"/>
    </row>
    <row r="172" spans="1:17" ht="13.5" customHeight="1" x14ac:dyDescent="0.25">
      <c r="A172" s="405" t="s">
        <v>53</v>
      </c>
      <c r="B172" s="329" t="s">
        <v>205</v>
      </c>
      <c r="C172" s="306"/>
      <c r="D172" s="330" t="s">
        <v>163</v>
      </c>
      <c r="E172" s="364">
        <v>300</v>
      </c>
      <c r="F172" s="364">
        <v>82</v>
      </c>
      <c r="G172" s="332">
        <f t="shared" si="31"/>
        <v>382</v>
      </c>
      <c r="H172" s="364"/>
      <c r="I172" s="287">
        <v>2126</v>
      </c>
      <c r="J172" s="289"/>
      <c r="K172" s="333"/>
      <c r="L172" s="275">
        <f t="shared" si="28"/>
        <v>4790</v>
      </c>
      <c r="M172" s="334">
        <f t="shared" si="32"/>
        <v>2664</v>
      </c>
      <c r="N172" s="368">
        <f t="shared" si="30"/>
        <v>4790</v>
      </c>
      <c r="O172" s="440">
        <f>SUBTOTAL(9,N172:N180)</f>
        <v>75993</v>
      </c>
      <c r="P172" s="249"/>
      <c r="Q172" s="223"/>
    </row>
    <row r="173" spans="1:17" ht="13.5" customHeight="1" x14ac:dyDescent="0.25">
      <c r="A173" s="297" t="s">
        <v>53</v>
      </c>
      <c r="B173" s="171" t="s">
        <v>205</v>
      </c>
      <c r="C173" s="185"/>
      <c r="D173" s="191" t="s">
        <v>164</v>
      </c>
      <c r="E173" s="193">
        <v>372</v>
      </c>
      <c r="F173" s="193">
        <v>72</v>
      </c>
      <c r="G173" s="324">
        <f t="shared" si="31"/>
        <v>444</v>
      </c>
      <c r="H173" s="193"/>
      <c r="I173" s="198">
        <v>3497</v>
      </c>
      <c r="J173" s="199"/>
      <c r="K173" s="183"/>
      <c r="L173" s="275">
        <f t="shared" si="28"/>
        <v>5568</v>
      </c>
      <c r="M173" s="229">
        <f t="shared" si="32"/>
        <v>2071</v>
      </c>
      <c r="N173" s="369">
        <f t="shared" si="30"/>
        <v>5568</v>
      </c>
      <c r="O173" s="440"/>
      <c r="P173" s="249"/>
      <c r="Q173" s="223"/>
    </row>
    <row r="174" spans="1:17" ht="13.5" customHeight="1" x14ac:dyDescent="0.25">
      <c r="A174" s="297" t="s">
        <v>53</v>
      </c>
      <c r="B174" s="171" t="s">
        <v>205</v>
      </c>
      <c r="C174" s="185"/>
      <c r="D174" s="191" t="s">
        <v>165</v>
      </c>
      <c r="E174" s="193">
        <v>389</v>
      </c>
      <c r="F174" s="193">
        <v>0</v>
      </c>
      <c r="G174" s="324">
        <f t="shared" si="31"/>
        <v>389</v>
      </c>
      <c r="H174" s="193"/>
      <c r="I174" s="198">
        <v>3900</v>
      </c>
      <c r="J174" s="199"/>
      <c r="K174" s="183"/>
      <c r="L174" s="275">
        <f t="shared" si="28"/>
        <v>4878</v>
      </c>
      <c r="M174" s="229">
        <f t="shared" si="32"/>
        <v>978</v>
      </c>
      <c r="N174" s="369">
        <f t="shared" si="30"/>
        <v>4878</v>
      </c>
      <c r="O174" s="440"/>
      <c r="P174" s="249"/>
      <c r="Q174" s="223"/>
    </row>
    <row r="175" spans="1:17" ht="13.5" customHeight="1" x14ac:dyDescent="0.25">
      <c r="A175" s="297" t="s">
        <v>53</v>
      </c>
      <c r="B175" s="171" t="s">
        <v>205</v>
      </c>
      <c r="C175" s="185"/>
      <c r="D175" s="191" t="s">
        <v>167</v>
      </c>
      <c r="E175" s="193">
        <v>3639</v>
      </c>
      <c r="F175" s="193">
        <v>446</v>
      </c>
      <c r="G175" s="324">
        <f t="shared" si="31"/>
        <v>4085</v>
      </c>
      <c r="H175" s="193"/>
      <c r="I175" s="198">
        <v>39807</v>
      </c>
      <c r="J175" s="199"/>
      <c r="K175" s="183"/>
      <c r="L175" s="275">
        <f t="shared" si="28"/>
        <v>51226</v>
      </c>
      <c r="M175" s="229">
        <f t="shared" si="32"/>
        <v>11419</v>
      </c>
      <c r="N175" s="369">
        <f t="shared" si="30"/>
        <v>51226</v>
      </c>
      <c r="O175" s="440"/>
      <c r="P175" s="249"/>
      <c r="Q175" s="223"/>
    </row>
    <row r="176" spans="1:17" ht="13.5" customHeight="1" x14ac:dyDescent="0.25">
      <c r="A176" s="297" t="s">
        <v>53</v>
      </c>
      <c r="B176" s="171" t="s">
        <v>205</v>
      </c>
      <c r="C176" s="185"/>
      <c r="D176" s="191" t="s">
        <v>166</v>
      </c>
      <c r="E176" s="193">
        <v>414</v>
      </c>
      <c r="F176" s="193">
        <v>143</v>
      </c>
      <c r="G176" s="324">
        <f t="shared" si="31"/>
        <v>557</v>
      </c>
      <c r="H176" s="193"/>
      <c r="I176" s="198">
        <v>4229</v>
      </c>
      <c r="J176" s="199"/>
      <c r="K176" s="183"/>
      <c r="L176" s="275">
        <f t="shared" si="28"/>
        <v>6985</v>
      </c>
      <c r="M176" s="229">
        <f t="shared" si="32"/>
        <v>2756</v>
      </c>
      <c r="N176" s="369">
        <f t="shared" si="30"/>
        <v>6985</v>
      </c>
      <c r="O176" s="440"/>
      <c r="P176" s="249"/>
      <c r="Q176" s="223"/>
    </row>
    <row r="177" spans="1:17" ht="13.5" customHeight="1" x14ac:dyDescent="0.25">
      <c r="A177" s="297" t="s">
        <v>53</v>
      </c>
      <c r="B177" s="171" t="s">
        <v>205</v>
      </c>
      <c r="C177" s="185"/>
      <c r="D177" s="191" t="s">
        <v>216</v>
      </c>
      <c r="E177" s="193">
        <v>61</v>
      </c>
      <c r="F177" s="193">
        <v>21</v>
      </c>
      <c r="G177" s="324">
        <f t="shared" si="31"/>
        <v>82</v>
      </c>
      <c r="H177" s="193"/>
      <c r="I177" s="198">
        <v>465</v>
      </c>
      <c r="J177" s="199"/>
      <c r="K177" s="183"/>
      <c r="L177" s="275">
        <f t="shared" si="28"/>
        <v>1028</v>
      </c>
      <c r="M177" s="229">
        <f t="shared" si="32"/>
        <v>563</v>
      </c>
      <c r="N177" s="369">
        <f t="shared" si="30"/>
        <v>1028</v>
      </c>
      <c r="O177" s="440"/>
      <c r="P177" s="249"/>
      <c r="Q177" s="223"/>
    </row>
    <row r="178" spans="1:17" ht="13.5" customHeight="1" x14ac:dyDescent="0.25">
      <c r="A178" s="297" t="s">
        <v>53</v>
      </c>
      <c r="B178" s="171" t="s">
        <v>205</v>
      </c>
      <c r="C178" s="185"/>
      <c r="D178" s="191" t="s">
        <v>236</v>
      </c>
      <c r="E178" s="193">
        <v>0</v>
      </c>
      <c r="F178" s="193">
        <v>40</v>
      </c>
      <c r="G178" s="324">
        <f t="shared" si="31"/>
        <v>40</v>
      </c>
      <c r="H178" s="193"/>
      <c r="I178" s="198">
        <v>0</v>
      </c>
      <c r="J178" s="199"/>
      <c r="K178" s="183"/>
      <c r="L178" s="275">
        <f t="shared" si="28"/>
        <v>502</v>
      </c>
      <c r="M178" s="229">
        <f t="shared" si="32"/>
        <v>502</v>
      </c>
      <c r="N178" s="369">
        <f t="shared" si="30"/>
        <v>502</v>
      </c>
      <c r="O178" s="440"/>
      <c r="P178" s="249"/>
      <c r="Q178" s="223"/>
    </row>
    <row r="179" spans="1:17" ht="13.5" customHeight="1" x14ac:dyDescent="0.25">
      <c r="A179" s="297" t="s">
        <v>53</v>
      </c>
      <c r="B179" s="171" t="s">
        <v>205</v>
      </c>
      <c r="C179" s="185"/>
      <c r="D179" s="191" t="s">
        <v>237</v>
      </c>
      <c r="E179" s="193">
        <v>0</v>
      </c>
      <c r="F179" s="193">
        <v>40</v>
      </c>
      <c r="G179" s="324">
        <f t="shared" si="31"/>
        <v>40</v>
      </c>
      <c r="H179" s="193"/>
      <c r="I179" s="198">
        <v>0</v>
      </c>
      <c r="J179" s="199"/>
      <c r="K179" s="183"/>
      <c r="L179" s="275">
        <f t="shared" si="28"/>
        <v>502</v>
      </c>
      <c r="M179" s="229">
        <f t="shared" si="32"/>
        <v>502</v>
      </c>
      <c r="N179" s="369">
        <f t="shared" si="30"/>
        <v>502</v>
      </c>
      <c r="O179" s="440"/>
      <c r="P179" s="249"/>
      <c r="Q179" s="223"/>
    </row>
    <row r="180" spans="1:17" ht="13.5" customHeight="1" thickBot="1" x14ac:dyDescent="0.3">
      <c r="A180" s="367" t="s">
        <v>53</v>
      </c>
      <c r="B180" s="352" t="s">
        <v>205</v>
      </c>
      <c r="C180" s="280"/>
      <c r="D180" s="353" t="s">
        <v>238</v>
      </c>
      <c r="E180" s="363">
        <v>0</v>
      </c>
      <c r="F180" s="363">
        <v>41</v>
      </c>
      <c r="G180" s="354">
        <f t="shared" si="31"/>
        <v>41</v>
      </c>
      <c r="H180" s="363"/>
      <c r="I180" s="326">
        <v>0</v>
      </c>
      <c r="J180" s="327"/>
      <c r="K180" s="355"/>
      <c r="L180" s="418">
        <f t="shared" si="28"/>
        <v>514</v>
      </c>
      <c r="M180" s="356">
        <f t="shared" si="32"/>
        <v>514</v>
      </c>
      <c r="N180" s="370">
        <f t="shared" si="30"/>
        <v>514</v>
      </c>
      <c r="O180" s="440"/>
      <c r="P180" s="249"/>
      <c r="Q180" s="223"/>
    </row>
    <row r="181" spans="1:17" ht="13.5" customHeight="1" x14ac:dyDescent="0.25">
      <c r="A181" s="290" t="s">
        <v>77</v>
      </c>
      <c r="B181" s="336" t="s">
        <v>205</v>
      </c>
      <c r="C181" s="365"/>
      <c r="D181" s="337" t="s">
        <v>168</v>
      </c>
      <c r="E181" s="366">
        <v>71</v>
      </c>
      <c r="F181" s="366">
        <v>0</v>
      </c>
      <c r="G181" s="339">
        <f t="shared" si="31"/>
        <v>71</v>
      </c>
      <c r="H181" s="366"/>
      <c r="I181" s="340">
        <v>992</v>
      </c>
      <c r="J181" s="341"/>
      <c r="K181" s="342"/>
      <c r="L181" s="267">
        <f t="shared" si="28"/>
        <v>890</v>
      </c>
      <c r="M181" s="343">
        <f t="shared" si="32"/>
        <v>-102</v>
      </c>
      <c r="N181" s="371">
        <f t="shared" si="30"/>
        <v>890</v>
      </c>
      <c r="O181" s="449">
        <f>SUBTOTAL(9,N181:N184)</f>
        <v>57997</v>
      </c>
      <c r="P181" s="249"/>
      <c r="Q181" s="223"/>
    </row>
    <row r="182" spans="1:17" ht="13.5" customHeight="1" x14ac:dyDescent="0.25">
      <c r="A182" s="297" t="s">
        <v>77</v>
      </c>
      <c r="B182" s="171" t="s">
        <v>205</v>
      </c>
      <c r="C182" s="185"/>
      <c r="D182" s="191" t="s">
        <v>169</v>
      </c>
      <c r="E182" s="193">
        <v>2703</v>
      </c>
      <c r="F182" s="193">
        <v>408</v>
      </c>
      <c r="G182" s="324">
        <f t="shared" si="31"/>
        <v>3111</v>
      </c>
      <c r="H182" s="193"/>
      <c r="I182" s="198">
        <v>27780</v>
      </c>
      <c r="J182" s="199"/>
      <c r="K182" s="183"/>
      <c r="L182" s="275">
        <f t="shared" si="28"/>
        <v>39012</v>
      </c>
      <c r="M182" s="229">
        <f t="shared" si="32"/>
        <v>11232</v>
      </c>
      <c r="N182" s="369">
        <f t="shared" si="30"/>
        <v>39012</v>
      </c>
      <c r="O182" s="440"/>
      <c r="P182" s="249"/>
      <c r="Q182" s="223"/>
    </row>
    <row r="183" spans="1:17" ht="13.5" customHeight="1" x14ac:dyDescent="0.25">
      <c r="A183" s="297" t="s">
        <v>77</v>
      </c>
      <c r="B183" s="171" t="s">
        <v>205</v>
      </c>
      <c r="C183" s="185"/>
      <c r="D183" s="191" t="s">
        <v>170</v>
      </c>
      <c r="E183" s="193">
        <v>1035</v>
      </c>
      <c r="F183" s="193">
        <v>0</v>
      </c>
      <c r="G183" s="324">
        <f t="shared" si="31"/>
        <v>1035</v>
      </c>
      <c r="H183" s="193"/>
      <c r="I183" s="198">
        <v>11336</v>
      </c>
      <c r="J183" s="199"/>
      <c r="K183" s="183"/>
      <c r="L183" s="275">
        <f t="shared" si="28"/>
        <v>12979</v>
      </c>
      <c r="M183" s="229">
        <f t="shared" si="32"/>
        <v>1643</v>
      </c>
      <c r="N183" s="369">
        <f t="shared" si="30"/>
        <v>12979</v>
      </c>
      <c r="O183" s="440"/>
      <c r="P183" s="249"/>
      <c r="Q183" s="223"/>
    </row>
    <row r="184" spans="1:17" ht="13.5" customHeight="1" thickBot="1" x14ac:dyDescent="0.3">
      <c r="A184" s="298" t="s">
        <v>77</v>
      </c>
      <c r="B184" s="346" t="s">
        <v>205</v>
      </c>
      <c r="C184" s="408"/>
      <c r="D184" s="279" t="s">
        <v>171</v>
      </c>
      <c r="E184" s="407">
        <v>408</v>
      </c>
      <c r="F184" s="407">
        <v>0</v>
      </c>
      <c r="G184" s="349">
        <f t="shared" si="31"/>
        <v>408</v>
      </c>
      <c r="H184" s="407"/>
      <c r="I184" s="360">
        <v>4106</v>
      </c>
      <c r="J184" s="350"/>
      <c r="K184" s="361"/>
      <c r="L184" s="419">
        <f t="shared" si="28"/>
        <v>5116</v>
      </c>
      <c r="M184" s="362">
        <f t="shared" si="32"/>
        <v>1010</v>
      </c>
      <c r="N184" s="372">
        <f t="shared" si="30"/>
        <v>5116</v>
      </c>
      <c r="O184" s="448"/>
      <c r="P184" s="249"/>
      <c r="Q184" s="223"/>
    </row>
    <row r="185" spans="1:17" ht="13.5" customHeight="1" x14ac:dyDescent="0.25">
      <c r="A185" s="405" t="s">
        <v>109</v>
      </c>
      <c r="B185" s="329" t="s">
        <v>205</v>
      </c>
      <c r="C185" s="306"/>
      <c r="D185" s="330" t="s">
        <v>173</v>
      </c>
      <c r="E185" s="364">
        <v>843</v>
      </c>
      <c r="F185" s="364">
        <v>144</v>
      </c>
      <c r="G185" s="332">
        <f t="shared" si="31"/>
        <v>987</v>
      </c>
      <c r="H185" s="364"/>
      <c r="I185" s="287">
        <v>8159</v>
      </c>
      <c r="J185" s="289"/>
      <c r="K185" s="333"/>
      <c r="L185" s="275">
        <f t="shared" si="28"/>
        <v>12377</v>
      </c>
      <c r="M185" s="334">
        <f t="shared" si="32"/>
        <v>4218</v>
      </c>
      <c r="N185" s="368">
        <f t="shared" si="30"/>
        <v>12377</v>
      </c>
      <c r="O185" s="440">
        <f>SUBTOTAL(9,N185:N189)</f>
        <v>132723</v>
      </c>
      <c r="P185" s="249"/>
      <c r="Q185" s="223"/>
    </row>
    <row r="186" spans="1:17" ht="13.5" customHeight="1" x14ac:dyDescent="0.25">
      <c r="A186" s="297" t="s">
        <v>109</v>
      </c>
      <c r="B186" s="171" t="s">
        <v>205</v>
      </c>
      <c r="C186" s="185"/>
      <c r="D186" s="191" t="s">
        <v>172</v>
      </c>
      <c r="E186" s="193">
        <v>239</v>
      </c>
      <c r="F186" s="193">
        <v>0</v>
      </c>
      <c r="G186" s="324">
        <f t="shared" si="31"/>
        <v>239</v>
      </c>
      <c r="H186" s="193"/>
      <c r="I186" s="198">
        <v>3168</v>
      </c>
      <c r="J186" s="199"/>
      <c r="K186" s="183"/>
      <c r="L186" s="275">
        <f t="shared" si="28"/>
        <v>2997</v>
      </c>
      <c r="M186" s="229">
        <f t="shared" si="32"/>
        <v>-171</v>
      </c>
      <c r="N186" s="369">
        <f t="shared" si="30"/>
        <v>2997</v>
      </c>
      <c r="O186" s="440"/>
      <c r="P186" s="249"/>
      <c r="Q186" s="223"/>
    </row>
    <row r="187" spans="1:17" ht="13.5" customHeight="1" x14ac:dyDescent="0.25">
      <c r="A187" s="297" t="s">
        <v>109</v>
      </c>
      <c r="B187" s="171" t="s">
        <v>205</v>
      </c>
      <c r="C187" s="185"/>
      <c r="D187" s="191" t="s">
        <v>174</v>
      </c>
      <c r="E187" s="193">
        <v>5901</v>
      </c>
      <c r="F187" s="193">
        <v>685</v>
      </c>
      <c r="G187" s="324">
        <f t="shared" si="31"/>
        <v>6586</v>
      </c>
      <c r="H187" s="193"/>
      <c r="I187" s="198">
        <v>64492</v>
      </c>
      <c r="J187" s="199"/>
      <c r="K187" s="183"/>
      <c r="L187" s="275">
        <f t="shared" si="28"/>
        <v>82588</v>
      </c>
      <c r="M187" s="229">
        <f t="shared" si="32"/>
        <v>18096</v>
      </c>
      <c r="N187" s="369">
        <f t="shared" si="30"/>
        <v>82588</v>
      </c>
      <c r="O187" s="440"/>
      <c r="P187" s="249"/>
      <c r="Q187" s="223"/>
    </row>
    <row r="188" spans="1:17" ht="13.5" customHeight="1" x14ac:dyDescent="0.25">
      <c r="A188" s="297" t="s">
        <v>109</v>
      </c>
      <c r="B188" s="171" t="s">
        <v>205</v>
      </c>
      <c r="C188" s="185"/>
      <c r="D188" s="191" t="s">
        <v>218</v>
      </c>
      <c r="E188" s="193">
        <v>2554</v>
      </c>
      <c r="F188" s="193">
        <v>147</v>
      </c>
      <c r="G188" s="324">
        <f t="shared" si="31"/>
        <v>2701</v>
      </c>
      <c r="H188" s="193"/>
      <c r="I188" s="198">
        <v>26868</v>
      </c>
      <c r="J188" s="199"/>
      <c r="K188" s="183"/>
      <c r="L188" s="275">
        <f t="shared" si="28"/>
        <v>33871</v>
      </c>
      <c r="M188" s="229">
        <f t="shared" si="32"/>
        <v>7003</v>
      </c>
      <c r="N188" s="369">
        <f t="shared" si="30"/>
        <v>33871</v>
      </c>
      <c r="O188" s="440"/>
      <c r="P188" s="249"/>
      <c r="Q188" s="223"/>
    </row>
    <row r="189" spans="1:17" ht="13.5" customHeight="1" thickBot="1" x14ac:dyDescent="0.3">
      <c r="A189" s="367" t="s">
        <v>109</v>
      </c>
      <c r="B189" s="352" t="s">
        <v>205</v>
      </c>
      <c r="C189" s="280"/>
      <c r="D189" s="353" t="s">
        <v>239</v>
      </c>
      <c r="E189" s="363">
        <v>0</v>
      </c>
      <c r="F189" s="363">
        <v>71</v>
      </c>
      <c r="G189" s="354">
        <f t="shared" si="31"/>
        <v>71</v>
      </c>
      <c r="H189" s="363"/>
      <c r="I189" s="326">
        <v>0</v>
      </c>
      <c r="J189" s="327"/>
      <c r="K189" s="355"/>
      <c r="L189" s="418">
        <f t="shared" si="28"/>
        <v>890</v>
      </c>
      <c r="M189" s="356">
        <f t="shared" si="32"/>
        <v>890</v>
      </c>
      <c r="N189" s="370">
        <f t="shared" si="30"/>
        <v>890</v>
      </c>
      <c r="O189" s="440"/>
      <c r="P189" s="249"/>
      <c r="Q189" s="223"/>
    </row>
    <row r="190" spans="1:17" ht="13.5" customHeight="1" x14ac:dyDescent="0.25">
      <c r="A190" s="290" t="s">
        <v>92</v>
      </c>
      <c r="B190" s="336" t="s">
        <v>205</v>
      </c>
      <c r="C190" s="365"/>
      <c r="D190" s="337" t="s">
        <v>217</v>
      </c>
      <c r="E190" s="366">
        <v>32</v>
      </c>
      <c r="F190" s="366">
        <v>70</v>
      </c>
      <c r="G190" s="339">
        <f t="shared" si="31"/>
        <v>102</v>
      </c>
      <c r="H190" s="366"/>
      <c r="I190" s="340">
        <v>227</v>
      </c>
      <c r="J190" s="341"/>
      <c r="K190" s="342"/>
      <c r="L190" s="267">
        <f t="shared" si="28"/>
        <v>1279</v>
      </c>
      <c r="M190" s="343">
        <f t="shared" si="32"/>
        <v>1052</v>
      </c>
      <c r="N190" s="371">
        <f t="shared" si="30"/>
        <v>1279</v>
      </c>
      <c r="O190" s="449">
        <f>SUBTOTAL(9,N190:N204)</f>
        <v>139846</v>
      </c>
      <c r="P190" s="249"/>
      <c r="Q190" s="223"/>
    </row>
    <row r="191" spans="1:17" ht="13.5" customHeight="1" x14ac:dyDescent="0.25">
      <c r="A191" s="297" t="s">
        <v>92</v>
      </c>
      <c r="B191" s="171" t="s">
        <v>205</v>
      </c>
      <c r="C191" s="185"/>
      <c r="D191" s="191" t="s">
        <v>175</v>
      </c>
      <c r="E191" s="193">
        <v>1556</v>
      </c>
      <c r="F191" s="193">
        <v>217</v>
      </c>
      <c r="G191" s="324">
        <f t="shared" si="31"/>
        <v>1773</v>
      </c>
      <c r="H191" s="193"/>
      <c r="I191" s="198">
        <v>15120</v>
      </c>
      <c r="J191" s="199"/>
      <c r="K191" s="183"/>
      <c r="L191" s="275">
        <f t="shared" si="28"/>
        <v>22233</v>
      </c>
      <c r="M191" s="229">
        <f t="shared" si="32"/>
        <v>7113</v>
      </c>
      <c r="N191" s="369">
        <f t="shared" si="30"/>
        <v>22233</v>
      </c>
      <c r="O191" s="440"/>
      <c r="P191" s="249"/>
      <c r="Q191" s="223"/>
    </row>
    <row r="192" spans="1:17" ht="13.5" customHeight="1" x14ac:dyDescent="0.25">
      <c r="A192" s="297" t="s">
        <v>92</v>
      </c>
      <c r="B192" s="171" t="s">
        <v>205</v>
      </c>
      <c r="C192" s="185"/>
      <c r="D192" s="191" t="s">
        <v>176</v>
      </c>
      <c r="E192" s="193">
        <v>7092</v>
      </c>
      <c r="F192" s="193">
        <v>786</v>
      </c>
      <c r="G192" s="324">
        <f t="shared" si="31"/>
        <v>7878</v>
      </c>
      <c r="H192" s="193"/>
      <c r="I192" s="198">
        <v>76445</v>
      </c>
      <c r="J192" s="199"/>
      <c r="K192" s="183"/>
      <c r="L192" s="275">
        <f t="shared" si="28"/>
        <v>98790</v>
      </c>
      <c r="M192" s="229">
        <f t="shared" si="32"/>
        <v>22345</v>
      </c>
      <c r="N192" s="369">
        <f t="shared" si="30"/>
        <v>98790</v>
      </c>
      <c r="O192" s="440"/>
      <c r="P192" s="249"/>
      <c r="Q192" s="223"/>
    </row>
    <row r="193" spans="1:17" ht="13.5" customHeight="1" x14ac:dyDescent="0.25">
      <c r="A193" s="297" t="s">
        <v>92</v>
      </c>
      <c r="B193" s="171" t="s">
        <v>205</v>
      </c>
      <c r="C193" s="185"/>
      <c r="D193" s="191" t="s">
        <v>177</v>
      </c>
      <c r="E193" s="193">
        <v>129</v>
      </c>
      <c r="F193" s="193">
        <v>0</v>
      </c>
      <c r="G193" s="324">
        <f t="shared" si="31"/>
        <v>129</v>
      </c>
      <c r="H193" s="193"/>
      <c r="I193" s="198">
        <v>1393</v>
      </c>
      <c r="J193" s="199"/>
      <c r="K193" s="183"/>
      <c r="L193" s="275">
        <f t="shared" si="28"/>
        <v>1618</v>
      </c>
      <c r="M193" s="229">
        <f t="shared" si="32"/>
        <v>225</v>
      </c>
      <c r="N193" s="369">
        <f t="shared" si="30"/>
        <v>1618</v>
      </c>
      <c r="O193" s="440"/>
      <c r="P193" s="249"/>
      <c r="Q193" s="223"/>
    </row>
    <row r="194" spans="1:17" ht="13.5" customHeight="1" x14ac:dyDescent="0.25">
      <c r="A194" s="297" t="s">
        <v>92</v>
      </c>
      <c r="B194" s="171" t="s">
        <v>205</v>
      </c>
      <c r="C194" s="185"/>
      <c r="D194" s="191" t="s">
        <v>178</v>
      </c>
      <c r="E194" s="193">
        <v>185</v>
      </c>
      <c r="F194" s="193">
        <v>0</v>
      </c>
      <c r="G194" s="324">
        <f t="shared" si="31"/>
        <v>185</v>
      </c>
      <c r="H194" s="193"/>
      <c r="I194" s="198">
        <v>1610</v>
      </c>
      <c r="J194" s="199"/>
      <c r="K194" s="183"/>
      <c r="L194" s="275">
        <f t="shared" si="28"/>
        <v>2320</v>
      </c>
      <c r="M194" s="229">
        <f t="shared" si="32"/>
        <v>710</v>
      </c>
      <c r="N194" s="369">
        <f t="shared" si="30"/>
        <v>2320</v>
      </c>
      <c r="O194" s="440"/>
      <c r="P194" s="249"/>
      <c r="Q194" s="223"/>
    </row>
    <row r="195" spans="1:17" ht="13.5" customHeight="1" x14ac:dyDescent="0.25">
      <c r="A195" s="297" t="s">
        <v>92</v>
      </c>
      <c r="B195" s="171" t="s">
        <v>205</v>
      </c>
      <c r="C195" s="185"/>
      <c r="D195" s="191" t="s">
        <v>215</v>
      </c>
      <c r="E195" s="193">
        <v>136</v>
      </c>
      <c r="F195" s="193">
        <v>0</v>
      </c>
      <c r="G195" s="324">
        <f t="shared" si="31"/>
        <v>136</v>
      </c>
      <c r="H195" s="193"/>
      <c r="I195" s="198">
        <v>1497</v>
      </c>
      <c r="J195" s="199"/>
      <c r="K195" s="183"/>
      <c r="L195" s="275">
        <f t="shared" si="28"/>
        <v>1705</v>
      </c>
      <c r="M195" s="229">
        <f t="shared" si="32"/>
        <v>208</v>
      </c>
      <c r="N195" s="369">
        <f t="shared" si="30"/>
        <v>1705</v>
      </c>
      <c r="O195" s="440"/>
      <c r="P195" s="249"/>
      <c r="Q195" s="223"/>
    </row>
    <row r="196" spans="1:17" ht="13.5" customHeight="1" x14ac:dyDescent="0.25">
      <c r="A196" s="297" t="s">
        <v>92</v>
      </c>
      <c r="B196" s="171" t="s">
        <v>205</v>
      </c>
      <c r="C196" s="185"/>
      <c r="D196" s="191" t="s">
        <v>220</v>
      </c>
      <c r="E196" s="193">
        <v>185</v>
      </c>
      <c r="F196" s="193">
        <v>29</v>
      </c>
      <c r="G196" s="324">
        <f t="shared" si="31"/>
        <v>214</v>
      </c>
      <c r="H196" s="193"/>
      <c r="I196" s="198">
        <v>1826</v>
      </c>
      <c r="J196" s="199"/>
      <c r="K196" s="183"/>
      <c r="L196" s="275">
        <f t="shared" si="28"/>
        <v>2684</v>
      </c>
      <c r="M196" s="229">
        <f t="shared" si="32"/>
        <v>858</v>
      </c>
      <c r="N196" s="369">
        <f t="shared" si="30"/>
        <v>2684</v>
      </c>
      <c r="O196" s="440"/>
      <c r="P196" s="249"/>
      <c r="Q196" s="223"/>
    </row>
    <row r="197" spans="1:17" ht="13.5" customHeight="1" x14ac:dyDescent="0.25">
      <c r="A197" s="297" t="s">
        <v>92</v>
      </c>
      <c r="B197" s="171" t="s">
        <v>205</v>
      </c>
      <c r="C197" s="185"/>
      <c r="D197" s="191" t="s">
        <v>179</v>
      </c>
      <c r="E197" s="193">
        <v>253</v>
      </c>
      <c r="F197" s="193">
        <v>87</v>
      </c>
      <c r="G197" s="324">
        <f t="shared" si="31"/>
        <v>340</v>
      </c>
      <c r="H197" s="193"/>
      <c r="I197" s="198">
        <v>2909</v>
      </c>
      <c r="J197" s="199"/>
      <c r="K197" s="183"/>
      <c r="L197" s="275">
        <f t="shared" si="28"/>
        <v>4264</v>
      </c>
      <c r="M197" s="229">
        <f t="shared" si="32"/>
        <v>1355</v>
      </c>
      <c r="N197" s="369">
        <f t="shared" si="30"/>
        <v>4264</v>
      </c>
      <c r="O197" s="440"/>
      <c r="P197" s="249"/>
      <c r="Q197" s="223"/>
    </row>
    <row r="198" spans="1:17" ht="13.5" customHeight="1" x14ac:dyDescent="0.25">
      <c r="A198" s="297" t="s">
        <v>92</v>
      </c>
      <c r="B198" s="171" t="s">
        <v>205</v>
      </c>
      <c r="C198" s="185"/>
      <c r="D198" s="191" t="s">
        <v>240</v>
      </c>
      <c r="E198" s="193">
        <v>0</v>
      </c>
      <c r="F198" s="193">
        <v>47</v>
      </c>
      <c r="G198" s="324">
        <f t="shared" si="31"/>
        <v>47</v>
      </c>
      <c r="H198" s="193"/>
      <c r="I198" s="198">
        <v>0</v>
      </c>
      <c r="J198" s="199"/>
      <c r="K198" s="183"/>
      <c r="L198" s="275">
        <f t="shared" si="28"/>
        <v>589</v>
      </c>
      <c r="M198" s="229">
        <f t="shared" si="32"/>
        <v>589</v>
      </c>
      <c r="N198" s="369">
        <f t="shared" si="30"/>
        <v>589</v>
      </c>
      <c r="O198" s="440"/>
      <c r="P198" s="249"/>
      <c r="Q198" s="223"/>
    </row>
    <row r="199" spans="1:17" ht="13.5" customHeight="1" x14ac:dyDescent="0.25">
      <c r="A199" s="297" t="s">
        <v>92</v>
      </c>
      <c r="B199" s="171" t="s">
        <v>205</v>
      </c>
      <c r="C199" s="185"/>
      <c r="D199" s="191" t="s">
        <v>241</v>
      </c>
      <c r="E199" s="193">
        <v>0</v>
      </c>
      <c r="F199" s="193">
        <v>44</v>
      </c>
      <c r="G199" s="324">
        <f t="shared" si="31"/>
        <v>44</v>
      </c>
      <c r="H199" s="193"/>
      <c r="I199" s="198">
        <v>0</v>
      </c>
      <c r="J199" s="199"/>
      <c r="K199" s="183"/>
      <c r="L199" s="275">
        <f t="shared" si="28"/>
        <v>552</v>
      </c>
      <c r="M199" s="229">
        <f t="shared" si="32"/>
        <v>552</v>
      </c>
      <c r="N199" s="369">
        <f t="shared" si="30"/>
        <v>552</v>
      </c>
      <c r="O199" s="440"/>
      <c r="P199" s="249"/>
      <c r="Q199" s="223"/>
    </row>
    <row r="200" spans="1:17" ht="13.5" customHeight="1" x14ac:dyDescent="0.25">
      <c r="A200" s="297" t="s">
        <v>92</v>
      </c>
      <c r="B200" s="171" t="s">
        <v>205</v>
      </c>
      <c r="C200" s="185"/>
      <c r="D200" s="191" t="s">
        <v>242</v>
      </c>
      <c r="E200" s="193">
        <v>0</v>
      </c>
      <c r="F200" s="193">
        <v>41</v>
      </c>
      <c r="G200" s="324">
        <f t="shared" si="31"/>
        <v>41</v>
      </c>
      <c r="H200" s="193"/>
      <c r="I200" s="198">
        <v>0</v>
      </c>
      <c r="J200" s="199"/>
      <c r="K200" s="183"/>
      <c r="L200" s="275">
        <f t="shared" si="28"/>
        <v>514</v>
      </c>
      <c r="M200" s="229">
        <f t="shared" si="32"/>
        <v>514</v>
      </c>
      <c r="N200" s="369">
        <f t="shared" si="30"/>
        <v>514</v>
      </c>
      <c r="O200" s="440"/>
      <c r="P200" s="249"/>
      <c r="Q200" s="223"/>
    </row>
    <row r="201" spans="1:17" ht="13.5" customHeight="1" x14ac:dyDescent="0.25">
      <c r="A201" s="297" t="s">
        <v>92</v>
      </c>
      <c r="B201" s="171" t="s">
        <v>205</v>
      </c>
      <c r="C201" s="185"/>
      <c r="D201" s="191" t="s">
        <v>243</v>
      </c>
      <c r="E201" s="193">
        <v>0</v>
      </c>
      <c r="F201" s="193">
        <v>34</v>
      </c>
      <c r="G201" s="324">
        <f t="shared" si="31"/>
        <v>34</v>
      </c>
      <c r="H201" s="193"/>
      <c r="I201" s="198">
        <v>0</v>
      </c>
      <c r="J201" s="199"/>
      <c r="K201" s="183"/>
      <c r="L201" s="275">
        <f t="shared" si="28"/>
        <v>426</v>
      </c>
      <c r="M201" s="229">
        <f t="shared" si="32"/>
        <v>426</v>
      </c>
      <c r="N201" s="369">
        <f t="shared" si="30"/>
        <v>426</v>
      </c>
      <c r="O201" s="440"/>
      <c r="P201" s="249"/>
      <c r="Q201" s="223"/>
    </row>
    <row r="202" spans="1:17" ht="13.5" customHeight="1" x14ac:dyDescent="0.25">
      <c r="A202" s="297" t="s">
        <v>92</v>
      </c>
      <c r="B202" s="171" t="s">
        <v>205</v>
      </c>
      <c r="C202" s="185"/>
      <c r="D202" s="191" t="s">
        <v>244</v>
      </c>
      <c r="E202" s="193">
        <v>0</v>
      </c>
      <c r="F202" s="193">
        <v>42</v>
      </c>
      <c r="G202" s="324">
        <f t="shared" si="31"/>
        <v>42</v>
      </c>
      <c r="H202" s="193"/>
      <c r="I202" s="198">
        <v>0</v>
      </c>
      <c r="J202" s="199"/>
      <c r="K202" s="183"/>
      <c r="L202" s="275">
        <f t="shared" si="28"/>
        <v>527</v>
      </c>
      <c r="M202" s="229">
        <f t="shared" si="32"/>
        <v>527</v>
      </c>
      <c r="N202" s="369">
        <f t="shared" si="30"/>
        <v>527</v>
      </c>
      <c r="O202" s="440"/>
      <c r="P202" s="249"/>
      <c r="Q202" s="223"/>
    </row>
    <row r="203" spans="1:17" ht="13.5" customHeight="1" x14ac:dyDescent="0.25">
      <c r="A203" s="297" t="s">
        <v>92</v>
      </c>
      <c r="B203" s="171" t="s">
        <v>205</v>
      </c>
      <c r="C203" s="185"/>
      <c r="D203" s="191" t="s">
        <v>245</v>
      </c>
      <c r="E203" s="193">
        <v>0</v>
      </c>
      <c r="F203" s="193">
        <v>31</v>
      </c>
      <c r="G203" s="324">
        <f t="shared" si="31"/>
        <v>31</v>
      </c>
      <c r="H203" s="193"/>
      <c r="I203" s="198">
        <v>0</v>
      </c>
      <c r="J203" s="199"/>
      <c r="K203" s="183"/>
      <c r="L203" s="275">
        <f t="shared" si="28"/>
        <v>389</v>
      </c>
      <c r="M203" s="229">
        <f t="shared" si="32"/>
        <v>389</v>
      </c>
      <c r="N203" s="369">
        <f t="shared" si="30"/>
        <v>389</v>
      </c>
      <c r="O203" s="440"/>
      <c r="P203" s="249"/>
      <c r="Q203" s="223"/>
    </row>
    <row r="204" spans="1:17" ht="14.25" thickBot="1" x14ac:dyDescent="0.3">
      <c r="A204" s="298" t="s">
        <v>92</v>
      </c>
      <c r="B204" s="346" t="s">
        <v>205</v>
      </c>
      <c r="C204" s="408"/>
      <c r="D204" s="417" t="s">
        <v>180</v>
      </c>
      <c r="E204" s="407">
        <v>88</v>
      </c>
      <c r="F204" s="407">
        <v>68</v>
      </c>
      <c r="G204" s="349">
        <f t="shared" si="31"/>
        <v>156</v>
      </c>
      <c r="H204" s="407"/>
      <c r="I204" s="360">
        <v>764</v>
      </c>
      <c r="J204" s="350"/>
      <c r="K204" s="361"/>
      <c r="L204" s="419">
        <f t="shared" si="28"/>
        <v>1956</v>
      </c>
      <c r="M204" s="362">
        <f t="shared" si="32"/>
        <v>1192</v>
      </c>
      <c r="N204" s="372">
        <f t="shared" si="30"/>
        <v>1956</v>
      </c>
      <c r="O204" s="448"/>
      <c r="P204" s="249"/>
      <c r="Q204" s="223"/>
    </row>
    <row r="205" spans="1:17" ht="1.5" hidden="1" customHeight="1" thickBot="1" x14ac:dyDescent="0.3">
      <c r="A205" s="414"/>
      <c r="B205" s="415"/>
      <c r="C205" s="415"/>
      <c r="D205" s="415"/>
      <c r="E205" s="415"/>
      <c r="F205" s="415"/>
      <c r="G205" s="415"/>
      <c r="H205" s="416"/>
      <c r="I205" s="216"/>
      <c r="J205" s="216"/>
      <c r="K205" s="216"/>
      <c r="L205" s="216"/>
      <c r="M205" s="216"/>
      <c r="N205" s="216"/>
      <c r="O205" s="216"/>
      <c r="P205" s="250"/>
      <c r="Q205" s="224"/>
    </row>
    <row r="206" spans="1:17" ht="13.5" hidden="1" x14ac:dyDescent="0.25">
      <c r="A206" s="215"/>
      <c r="I206" s="200"/>
      <c r="J206" s="200"/>
      <c r="K206" s="200"/>
      <c r="L206" s="200"/>
      <c r="M206" s="200"/>
      <c r="N206" s="200"/>
      <c r="O206" s="200"/>
      <c r="P206" s="251"/>
      <c r="Q206" s="200"/>
    </row>
    <row r="207" spans="1:17" ht="14.25" hidden="1" thickBot="1" x14ac:dyDescent="0.25">
      <c r="A207" s="442"/>
      <c r="B207" s="443"/>
      <c r="C207" s="444"/>
      <c r="D207" s="236"/>
      <c r="E207" s="235"/>
      <c r="F207" s="235"/>
      <c r="G207" s="235"/>
      <c r="H207" s="237"/>
      <c r="I207" s="238"/>
      <c r="M207" s="235"/>
      <c r="N207" s="235"/>
      <c r="O207" s="235"/>
    </row>
    <row r="208" spans="1:17" ht="14.25" hidden="1" thickBot="1" x14ac:dyDescent="0.25">
      <c r="A208" s="159"/>
      <c r="B208" s="159"/>
      <c r="C208" s="159"/>
      <c r="D208" s="230" t="s">
        <v>206</v>
      </c>
      <c r="E208" s="433">
        <f t="shared" ref="E208:N208" si="33">SUM(E5:E139)</f>
        <v>357526</v>
      </c>
      <c r="F208" s="433">
        <f t="shared" si="33"/>
        <v>118448</v>
      </c>
      <c r="G208" s="433">
        <f t="shared" si="33"/>
        <v>475974</v>
      </c>
      <c r="H208" s="433">
        <f t="shared" si="33"/>
        <v>254</v>
      </c>
      <c r="I208" s="232">
        <f t="shared" si="33"/>
        <v>4215781</v>
      </c>
      <c r="J208" s="432">
        <f t="shared" si="33"/>
        <v>3869436</v>
      </c>
      <c r="K208" s="432">
        <f t="shared" si="33"/>
        <v>1391065</v>
      </c>
      <c r="L208" s="432">
        <f t="shared" si="33"/>
        <v>238020</v>
      </c>
      <c r="M208" s="431">
        <f t="shared" si="33"/>
        <v>1282740</v>
      </c>
      <c r="N208" s="431">
        <f t="shared" si="33"/>
        <v>5498521</v>
      </c>
      <c r="O208" s="233"/>
      <c r="P208" s="253"/>
      <c r="Q208" s="225"/>
    </row>
    <row r="209" spans="1:17" ht="14.25" hidden="1" thickBot="1" x14ac:dyDescent="0.25">
      <c r="A209" s="164"/>
      <c r="B209" s="168"/>
      <c r="C209" s="165"/>
      <c r="D209" s="160" t="s">
        <v>207</v>
      </c>
      <c r="E209" s="161">
        <f>SUM(E140:E147)</f>
        <v>152155</v>
      </c>
      <c r="F209" s="161">
        <f t="shared" ref="F209:G209" si="34">SUM(F140:F147)</f>
        <v>0</v>
      </c>
      <c r="G209" s="161">
        <f t="shared" si="34"/>
        <v>152155</v>
      </c>
      <c r="H209" s="218">
        <f t="shared" ref="H209:N209" si="35">SUM(H140:H147)</f>
        <v>20</v>
      </c>
      <c r="I209" s="162">
        <f t="shared" si="35"/>
        <v>463321</v>
      </c>
      <c r="J209" s="174">
        <f t="shared" si="35"/>
        <v>304680</v>
      </c>
      <c r="K209" s="174">
        <f t="shared" si="35"/>
        <v>109532</v>
      </c>
      <c r="L209" s="175">
        <f t="shared" si="35"/>
        <v>76079</v>
      </c>
      <c r="M209" s="176">
        <f t="shared" si="35"/>
        <v>26970</v>
      </c>
      <c r="N209" s="176">
        <f t="shared" si="35"/>
        <v>490291</v>
      </c>
      <c r="O209" s="176"/>
      <c r="P209" s="253"/>
      <c r="Q209" s="225"/>
    </row>
    <row r="210" spans="1:17" ht="14.25" hidden="1" thickBot="1" x14ac:dyDescent="0.3">
      <c r="A210" s="166"/>
      <c r="B210" s="170"/>
      <c r="C210" s="169"/>
      <c r="D210" s="173" t="s">
        <v>208</v>
      </c>
      <c r="E210" s="179">
        <f>SUM(E148:E204)</f>
        <v>45959</v>
      </c>
      <c r="F210" s="179">
        <f t="shared" ref="F210:H210" si="36">SUM(F148:F204)</f>
        <v>6220</v>
      </c>
      <c r="G210" s="179">
        <f t="shared" si="36"/>
        <v>52179</v>
      </c>
      <c r="H210" s="179">
        <f t="shared" si="36"/>
        <v>0</v>
      </c>
      <c r="I210" s="180">
        <f>SUM(I148:I204)</f>
        <v>487512.50166000001</v>
      </c>
      <c r="J210" s="180">
        <f t="shared" ref="J210:L210" si="37">SUM(J148:J204)</f>
        <v>0</v>
      </c>
      <c r="K210" s="180">
        <f t="shared" si="37"/>
        <v>0</v>
      </c>
      <c r="L210" s="180">
        <f t="shared" si="37"/>
        <v>654325</v>
      </c>
      <c r="M210" s="228">
        <f>SUM(M148:M204)</f>
        <v>166812.49833999999</v>
      </c>
      <c r="N210" s="228">
        <f>SUM(N148:N204)</f>
        <v>654325</v>
      </c>
      <c r="O210" s="228"/>
      <c r="P210" s="254"/>
      <c r="Q210" s="226"/>
    </row>
    <row r="211" spans="1:17" ht="13.5" x14ac:dyDescent="0.25">
      <c r="B211" t="s">
        <v>134</v>
      </c>
      <c r="E211" s="239">
        <f>E208+E209+E210</f>
        <v>555640</v>
      </c>
      <c r="F211" s="239">
        <f t="shared" ref="F211:M211" si="38">F208+F209+F210</f>
        <v>124668</v>
      </c>
      <c r="G211" s="239">
        <f t="shared" si="38"/>
        <v>680308</v>
      </c>
      <c r="H211" s="239">
        <f t="shared" si="38"/>
        <v>274</v>
      </c>
      <c r="I211" s="239">
        <f t="shared" si="38"/>
        <v>5166614.5016599996</v>
      </c>
      <c r="J211" s="239">
        <f t="shared" si="38"/>
        <v>4174116</v>
      </c>
      <c r="K211" s="239">
        <f t="shared" si="38"/>
        <v>1500597</v>
      </c>
      <c r="L211" s="239">
        <f t="shared" si="38"/>
        <v>968424</v>
      </c>
      <c r="M211" s="239">
        <f t="shared" si="38"/>
        <v>1476522.4983399999</v>
      </c>
      <c r="N211" s="239">
        <f t="shared" ref="N211" si="39">SUBTOTAL(9,N208:O210)</f>
        <v>0</v>
      </c>
      <c r="O211" s="239"/>
      <c r="P211" s="255"/>
      <c r="Q211" s="227"/>
    </row>
    <row r="212" spans="1:17" s="231" customFormat="1" ht="17.25" customHeight="1" x14ac:dyDescent="0.2">
      <c r="A212" s="445"/>
      <c r="B212" s="446"/>
      <c r="C212" s="447"/>
      <c r="D212" s="240"/>
      <c r="E212" s="241"/>
      <c r="F212" s="241"/>
      <c r="G212" s="241"/>
      <c r="H212" s="241"/>
      <c r="I212" s="241"/>
      <c r="J212" s="325"/>
      <c r="K212" s="241"/>
      <c r="L212" s="241"/>
      <c r="M212" s="241"/>
      <c r="N212" s="241"/>
      <c r="O212" s="241"/>
      <c r="P212" s="256"/>
      <c r="Q212" s="234"/>
    </row>
  </sheetData>
  <autoFilter ref="A3:O210">
    <filterColumn colId="0">
      <filters>
        <filter val="BA"/>
        <filter val="BB"/>
        <filter val="KE"/>
        <filter val="NR"/>
        <filter val="PO"/>
        <filter val="TC"/>
        <filter val="TV"/>
        <filter val="ZA"/>
      </filters>
    </filterColumn>
  </autoFilter>
  <mergeCells count="19">
    <mergeCell ref="O162:O171"/>
    <mergeCell ref="O172:O180"/>
    <mergeCell ref="O181:O184"/>
    <mergeCell ref="O185:O189"/>
    <mergeCell ref="A1:O1"/>
    <mergeCell ref="A207:C207"/>
    <mergeCell ref="A212:C212"/>
    <mergeCell ref="O148:O156"/>
    <mergeCell ref="O5:O19"/>
    <mergeCell ref="O20:O30"/>
    <mergeCell ref="O31:O43"/>
    <mergeCell ref="O44:O59"/>
    <mergeCell ref="O60:O83"/>
    <mergeCell ref="O84:O98"/>
    <mergeCell ref="O99:O120"/>
    <mergeCell ref="O121:O139"/>
    <mergeCell ref="O157:O159"/>
    <mergeCell ref="O160:O161"/>
    <mergeCell ref="O190:O204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53" fitToHeight="3" orientation="portrait" r:id="rId1"/>
  <rowBreaks count="3" manualBreakCount="3">
    <brk id="53" max="14" man="1"/>
    <brk id="104" max="14" man="1"/>
    <brk id="156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E1013F-80CF-4302-99D4-50BA02A035D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cirkev -web</vt:lpstr>
      <vt:lpstr>VUC-web</vt:lpstr>
      <vt:lpstr>obce-web</vt:lpstr>
      <vt:lpstr>KT rozpisu</vt:lpstr>
      <vt:lpstr>Tabuľka pre úpravu rozpočtu</vt:lpstr>
      <vt:lpstr>Hárok2</vt:lpstr>
      <vt:lpstr>'obce-web'!Názvy_tlače</vt:lpstr>
      <vt:lpstr>'Tabuľka pre úpravu rozpočtu'!Názvy_tlače</vt:lpstr>
      <vt:lpstr>'Tabuľka pre úpravu rozpočtu'!Oblasť_tlače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2025-03-13T09:57:58Z</cp:lastPrinted>
  <dcterms:created xsi:type="dcterms:W3CDTF">2020-12-28T09:08:32Z</dcterms:created>
  <dcterms:modified xsi:type="dcterms:W3CDTF">2025-03-17T07:13:26Z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