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Documents\2025\EDU ZBER\Nový priečinok\databaza po opravach\"/>
    </mc:Choice>
  </mc:AlternateContent>
  <bookViews>
    <workbookView xWindow="0" yWindow="0" windowWidth="28800" windowHeight="11700" firstSheet="4" activeTab="4"/>
  </bookViews>
  <sheets>
    <sheet name="cirkev -web" sheetId="8" state="hidden" r:id="rId1"/>
    <sheet name="VUC-web" sheetId="7" state="hidden" r:id="rId2"/>
    <sheet name="obce-web" sheetId="6" state="hidden" r:id="rId3"/>
    <sheet name="KT rozpisu" sheetId="15" state="hidden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rozpočtu'!$A$3:$O$210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rozpočtu'!$A$1:$O$206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0" i="13" l="1"/>
  <c r="G210" i="13"/>
  <c r="H210" i="13"/>
  <c r="I210" i="13"/>
  <c r="J210" i="13"/>
  <c r="K210" i="13"/>
  <c r="L210" i="13"/>
  <c r="M210" i="13"/>
  <c r="E210" i="13"/>
  <c r="N210" i="13"/>
  <c r="J209" i="13" l="1"/>
  <c r="K209" i="13"/>
  <c r="L209" i="13"/>
  <c r="H209" i="13"/>
  <c r="F209" i="13"/>
  <c r="G209" i="13"/>
  <c r="F208" i="13"/>
  <c r="G208" i="13"/>
  <c r="F207" i="13"/>
  <c r="G207" i="13"/>
  <c r="G160" i="13" l="1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L177" i="13" s="1"/>
  <c r="G178" i="13"/>
  <c r="L178" i="13" s="1"/>
  <c r="G179" i="13"/>
  <c r="L179" i="13" s="1"/>
  <c r="G180" i="13"/>
  <c r="G181" i="13"/>
  <c r="G182" i="13"/>
  <c r="G183" i="13"/>
  <c r="G184" i="13"/>
  <c r="G185" i="13"/>
  <c r="G186" i="13"/>
  <c r="G187" i="13"/>
  <c r="G188" i="13"/>
  <c r="L188" i="13" s="1"/>
  <c r="G189" i="13"/>
  <c r="G190" i="13"/>
  <c r="G191" i="13"/>
  <c r="G192" i="13"/>
  <c r="G193" i="13"/>
  <c r="G194" i="13"/>
  <c r="G195" i="13"/>
  <c r="G196" i="13"/>
  <c r="G197" i="13"/>
  <c r="L197" i="13" s="1"/>
  <c r="G198" i="13"/>
  <c r="L198" i="13" s="1"/>
  <c r="G199" i="13"/>
  <c r="L199" i="13" s="1"/>
  <c r="G200" i="13"/>
  <c r="L200" i="13" s="1"/>
  <c r="G201" i="13"/>
  <c r="L201" i="13" s="1"/>
  <c r="G202" i="13"/>
  <c r="L202" i="13" s="1"/>
  <c r="G203" i="13"/>
  <c r="G159" i="13"/>
  <c r="G158" i="13"/>
  <c r="G157" i="13"/>
  <c r="G156" i="13"/>
  <c r="G148" i="13"/>
  <c r="G149" i="13"/>
  <c r="G150" i="13"/>
  <c r="G151" i="13"/>
  <c r="G152" i="13"/>
  <c r="G153" i="13"/>
  <c r="G154" i="13"/>
  <c r="L154" i="13" s="1"/>
  <c r="G155" i="13"/>
  <c r="L155" i="13" s="1"/>
  <c r="G147" i="13"/>
  <c r="J146" i="13"/>
  <c r="K146" i="13" s="1"/>
  <c r="J140" i="13"/>
  <c r="K140" i="13" s="1"/>
  <c r="J141" i="13"/>
  <c r="K141" i="13" s="1"/>
  <c r="J142" i="13"/>
  <c r="K142" i="13" s="1"/>
  <c r="J143" i="13"/>
  <c r="K143" i="13" s="1"/>
  <c r="J144" i="13"/>
  <c r="K144" i="13" s="1"/>
  <c r="J145" i="13"/>
  <c r="K145" i="13" s="1"/>
  <c r="J139" i="13"/>
  <c r="K139" i="13" s="1"/>
  <c r="G140" i="13"/>
  <c r="L140" i="13" s="1"/>
  <c r="G141" i="13"/>
  <c r="L141" i="13" s="1"/>
  <c r="G142" i="13"/>
  <c r="L142" i="13" s="1"/>
  <c r="G143" i="13"/>
  <c r="L143" i="13" s="1"/>
  <c r="G144" i="13"/>
  <c r="L144" i="13" s="1"/>
  <c r="G145" i="13"/>
  <c r="L145" i="13" s="1"/>
  <c r="G146" i="13"/>
  <c r="L146" i="13" s="1"/>
  <c r="G139" i="13"/>
  <c r="L139" i="13" s="1"/>
  <c r="N183" i="13" l="1"/>
  <c r="L183" i="13"/>
  <c r="N157" i="13"/>
  <c r="L157" i="13"/>
  <c r="N190" i="13"/>
  <c r="L190" i="13"/>
  <c r="N182" i="13"/>
  <c r="L182" i="13"/>
  <c r="N174" i="13"/>
  <c r="L174" i="13"/>
  <c r="N166" i="13"/>
  <c r="L166" i="13"/>
  <c r="N153" i="13"/>
  <c r="L153" i="13"/>
  <c r="N158" i="13"/>
  <c r="L158" i="13"/>
  <c r="N189" i="13"/>
  <c r="L189" i="13"/>
  <c r="N181" i="13"/>
  <c r="L181" i="13"/>
  <c r="N173" i="13"/>
  <c r="L173" i="13"/>
  <c r="N165" i="13"/>
  <c r="L165" i="13"/>
  <c r="N152" i="13"/>
  <c r="L152" i="13"/>
  <c r="N159" i="13"/>
  <c r="L159" i="13"/>
  <c r="N196" i="13"/>
  <c r="L196" i="13"/>
  <c r="N172" i="13"/>
  <c r="L172" i="13"/>
  <c r="N151" i="13"/>
  <c r="L151" i="13"/>
  <c r="N195" i="13"/>
  <c r="L195" i="13"/>
  <c r="N187" i="13"/>
  <c r="L187" i="13"/>
  <c r="N171" i="13"/>
  <c r="L171" i="13"/>
  <c r="N163" i="13"/>
  <c r="L163" i="13"/>
  <c r="N191" i="13"/>
  <c r="L191" i="13"/>
  <c r="N167" i="13"/>
  <c r="M167" i="13" s="1"/>
  <c r="L167" i="13"/>
  <c r="N180" i="13"/>
  <c r="L180" i="13"/>
  <c r="N164" i="13"/>
  <c r="L164" i="13"/>
  <c r="N150" i="13"/>
  <c r="L150" i="13"/>
  <c r="N194" i="13"/>
  <c r="L194" i="13"/>
  <c r="N186" i="13"/>
  <c r="O184" i="13" s="1"/>
  <c r="L186" i="13"/>
  <c r="N170" i="13"/>
  <c r="M170" i="13" s="1"/>
  <c r="L170" i="13"/>
  <c r="N162" i="13"/>
  <c r="L162" i="13"/>
  <c r="N156" i="13"/>
  <c r="L156" i="13"/>
  <c r="N149" i="13"/>
  <c r="L149" i="13"/>
  <c r="N193" i="13"/>
  <c r="L193" i="13"/>
  <c r="N185" i="13"/>
  <c r="L185" i="13"/>
  <c r="N169" i="13"/>
  <c r="M169" i="13" s="1"/>
  <c r="L169" i="13"/>
  <c r="N161" i="13"/>
  <c r="L161" i="13"/>
  <c r="N175" i="13"/>
  <c r="L175" i="13"/>
  <c r="N147" i="13"/>
  <c r="L147" i="13"/>
  <c r="N148" i="13"/>
  <c r="L148" i="13"/>
  <c r="N192" i="13"/>
  <c r="L192" i="13"/>
  <c r="N184" i="13"/>
  <c r="L184" i="13"/>
  <c r="N176" i="13"/>
  <c r="L176" i="13"/>
  <c r="N168" i="13"/>
  <c r="M168" i="13" s="1"/>
  <c r="L168" i="13"/>
  <c r="N160" i="13"/>
  <c r="M160" i="13" s="1"/>
  <c r="L160" i="13"/>
  <c r="N203" i="13"/>
  <c r="L203" i="13"/>
  <c r="N199" i="13"/>
  <c r="M199" i="13" s="1"/>
  <c r="N154" i="13"/>
  <c r="N197" i="13"/>
  <c r="N188" i="13"/>
  <c r="M188" i="13" s="1"/>
  <c r="O180" i="13"/>
  <c r="N155" i="13"/>
  <c r="M155" i="13" s="1"/>
  <c r="N198" i="13"/>
  <c r="M198" i="13" s="1"/>
  <c r="N179" i="13"/>
  <c r="M179" i="13" s="1"/>
  <c r="N178" i="13"/>
  <c r="M178" i="13" s="1"/>
  <c r="N201" i="13"/>
  <c r="M201" i="13" s="1"/>
  <c r="N177" i="13"/>
  <c r="O161" i="13"/>
  <c r="M202" i="13"/>
  <c r="N202" i="13"/>
  <c r="N200" i="13"/>
  <c r="M200" i="13" s="1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5" i="13"/>
  <c r="O156" i="13" l="1"/>
  <c r="O147" i="13"/>
  <c r="O171" i="13"/>
  <c r="O159" i="13"/>
  <c r="O189" i="13"/>
  <c r="M177" i="13"/>
  <c r="M197" i="13"/>
  <c r="M154" i="13"/>
  <c r="K19" i="13"/>
  <c r="G6" i="13" l="1"/>
  <c r="L6" i="13" s="1"/>
  <c r="G7" i="13"/>
  <c r="L7" i="13" s="1"/>
  <c r="G8" i="13"/>
  <c r="L8" i="13" s="1"/>
  <c r="G9" i="13"/>
  <c r="L9" i="13" s="1"/>
  <c r="G10" i="13"/>
  <c r="L10" i="13" s="1"/>
  <c r="G11" i="13"/>
  <c r="L11" i="13" s="1"/>
  <c r="G12" i="13"/>
  <c r="L12" i="13" s="1"/>
  <c r="G13" i="13"/>
  <c r="L13" i="13" s="1"/>
  <c r="G14" i="13"/>
  <c r="L14" i="13" s="1"/>
  <c r="G15" i="13"/>
  <c r="L15" i="13" s="1"/>
  <c r="G16" i="13"/>
  <c r="L16" i="13" s="1"/>
  <c r="G17" i="13"/>
  <c r="L17" i="13" s="1"/>
  <c r="G18" i="13"/>
  <c r="L18" i="13" s="1"/>
  <c r="G19" i="13"/>
  <c r="L19" i="13" s="1"/>
  <c r="N19" i="13" s="1"/>
  <c r="M19" i="13" s="1"/>
  <c r="G20" i="13"/>
  <c r="L20" i="13" s="1"/>
  <c r="G21" i="13"/>
  <c r="L21" i="13" s="1"/>
  <c r="G22" i="13"/>
  <c r="L22" i="13" s="1"/>
  <c r="G23" i="13"/>
  <c r="L23" i="13" s="1"/>
  <c r="G24" i="13"/>
  <c r="L24" i="13" s="1"/>
  <c r="G25" i="13"/>
  <c r="L25" i="13" s="1"/>
  <c r="G26" i="13"/>
  <c r="L26" i="13" s="1"/>
  <c r="G27" i="13"/>
  <c r="L27" i="13" s="1"/>
  <c r="G28" i="13"/>
  <c r="L28" i="13" s="1"/>
  <c r="G29" i="13"/>
  <c r="L29" i="13" s="1"/>
  <c r="G30" i="13"/>
  <c r="L30" i="13" s="1"/>
  <c r="G31" i="13"/>
  <c r="L31" i="13" s="1"/>
  <c r="G32" i="13"/>
  <c r="L32" i="13" s="1"/>
  <c r="G33" i="13"/>
  <c r="L33" i="13" s="1"/>
  <c r="G34" i="13"/>
  <c r="L34" i="13" s="1"/>
  <c r="G35" i="13"/>
  <c r="L35" i="13" s="1"/>
  <c r="G36" i="13"/>
  <c r="L36" i="13" s="1"/>
  <c r="G37" i="13"/>
  <c r="L37" i="13" s="1"/>
  <c r="G38" i="13"/>
  <c r="L38" i="13" s="1"/>
  <c r="G39" i="13"/>
  <c r="L39" i="13" s="1"/>
  <c r="G40" i="13"/>
  <c r="L40" i="13" s="1"/>
  <c r="G41" i="13"/>
  <c r="L41" i="13" s="1"/>
  <c r="G42" i="13"/>
  <c r="L42" i="13" s="1"/>
  <c r="G43" i="13"/>
  <c r="L43" i="13" s="1"/>
  <c r="G44" i="13"/>
  <c r="L44" i="13" s="1"/>
  <c r="G45" i="13"/>
  <c r="L45" i="13" s="1"/>
  <c r="G46" i="13"/>
  <c r="L46" i="13" s="1"/>
  <c r="G47" i="13"/>
  <c r="L47" i="13" s="1"/>
  <c r="G48" i="13"/>
  <c r="L48" i="13" s="1"/>
  <c r="G49" i="13"/>
  <c r="L49" i="13" s="1"/>
  <c r="G50" i="13"/>
  <c r="L50" i="13" s="1"/>
  <c r="G51" i="13"/>
  <c r="L51" i="13" s="1"/>
  <c r="G52" i="13"/>
  <c r="L52" i="13" s="1"/>
  <c r="G53" i="13"/>
  <c r="L53" i="13" s="1"/>
  <c r="G54" i="13"/>
  <c r="L54" i="13" s="1"/>
  <c r="G55" i="13"/>
  <c r="L55" i="13" s="1"/>
  <c r="G56" i="13"/>
  <c r="L56" i="13" s="1"/>
  <c r="G57" i="13"/>
  <c r="L57" i="13" s="1"/>
  <c r="G58" i="13"/>
  <c r="L58" i="13" s="1"/>
  <c r="G59" i="13"/>
  <c r="L59" i="13" s="1"/>
  <c r="G60" i="13"/>
  <c r="L60" i="13" s="1"/>
  <c r="G61" i="13"/>
  <c r="L61" i="13" s="1"/>
  <c r="G62" i="13"/>
  <c r="L62" i="13" s="1"/>
  <c r="G63" i="13"/>
  <c r="L63" i="13" s="1"/>
  <c r="G64" i="13"/>
  <c r="L64" i="13" s="1"/>
  <c r="G65" i="13"/>
  <c r="L65" i="13" s="1"/>
  <c r="G66" i="13"/>
  <c r="L66" i="13" s="1"/>
  <c r="G67" i="13"/>
  <c r="L67" i="13" s="1"/>
  <c r="G68" i="13"/>
  <c r="L68" i="13" s="1"/>
  <c r="G69" i="13"/>
  <c r="L69" i="13" s="1"/>
  <c r="G70" i="13"/>
  <c r="L70" i="13" s="1"/>
  <c r="G71" i="13"/>
  <c r="L71" i="13" s="1"/>
  <c r="G72" i="13"/>
  <c r="L72" i="13" s="1"/>
  <c r="G73" i="13"/>
  <c r="L73" i="13" s="1"/>
  <c r="G74" i="13"/>
  <c r="L74" i="13" s="1"/>
  <c r="G75" i="13"/>
  <c r="L75" i="13" s="1"/>
  <c r="G76" i="13"/>
  <c r="L76" i="13" s="1"/>
  <c r="G77" i="13"/>
  <c r="L77" i="13" s="1"/>
  <c r="G78" i="13"/>
  <c r="L78" i="13" s="1"/>
  <c r="G79" i="13"/>
  <c r="L79" i="13" s="1"/>
  <c r="G80" i="13"/>
  <c r="L80" i="13" s="1"/>
  <c r="G81" i="13"/>
  <c r="L81" i="13" s="1"/>
  <c r="G82" i="13"/>
  <c r="L82" i="13" s="1"/>
  <c r="G83" i="13"/>
  <c r="L83" i="13" s="1"/>
  <c r="G84" i="13"/>
  <c r="L84" i="13" s="1"/>
  <c r="G85" i="13"/>
  <c r="L85" i="13" s="1"/>
  <c r="G86" i="13"/>
  <c r="L86" i="13" s="1"/>
  <c r="G87" i="13"/>
  <c r="L87" i="13" s="1"/>
  <c r="G88" i="13"/>
  <c r="L88" i="13" s="1"/>
  <c r="G89" i="13"/>
  <c r="L89" i="13" s="1"/>
  <c r="G90" i="13"/>
  <c r="L90" i="13" s="1"/>
  <c r="G91" i="13"/>
  <c r="L91" i="13" s="1"/>
  <c r="G92" i="13"/>
  <c r="L92" i="13" s="1"/>
  <c r="G93" i="13"/>
  <c r="L93" i="13" s="1"/>
  <c r="G94" i="13"/>
  <c r="L94" i="13" s="1"/>
  <c r="G95" i="13"/>
  <c r="L95" i="13" s="1"/>
  <c r="G96" i="13"/>
  <c r="L96" i="13" s="1"/>
  <c r="G97" i="13"/>
  <c r="L97" i="13" s="1"/>
  <c r="G98" i="13"/>
  <c r="L98" i="13" s="1"/>
  <c r="G99" i="13"/>
  <c r="L99" i="13" s="1"/>
  <c r="G100" i="13"/>
  <c r="L100" i="13" s="1"/>
  <c r="G101" i="13"/>
  <c r="L101" i="13" s="1"/>
  <c r="G102" i="13"/>
  <c r="L102" i="13" s="1"/>
  <c r="G103" i="13"/>
  <c r="L103" i="13" s="1"/>
  <c r="G104" i="13"/>
  <c r="L104" i="13" s="1"/>
  <c r="G105" i="13"/>
  <c r="L105" i="13" s="1"/>
  <c r="G106" i="13"/>
  <c r="L106" i="13" s="1"/>
  <c r="G107" i="13"/>
  <c r="L107" i="13" s="1"/>
  <c r="G108" i="13"/>
  <c r="L108" i="13" s="1"/>
  <c r="G109" i="13"/>
  <c r="L109" i="13" s="1"/>
  <c r="G110" i="13"/>
  <c r="L110" i="13" s="1"/>
  <c r="G111" i="13"/>
  <c r="L111" i="13" s="1"/>
  <c r="G112" i="13"/>
  <c r="L112" i="13" s="1"/>
  <c r="G113" i="13"/>
  <c r="L113" i="13" s="1"/>
  <c r="G114" i="13"/>
  <c r="L114" i="13" s="1"/>
  <c r="G115" i="13"/>
  <c r="L115" i="13" s="1"/>
  <c r="G116" i="13"/>
  <c r="L116" i="13" s="1"/>
  <c r="G117" i="13"/>
  <c r="L117" i="13" s="1"/>
  <c r="G118" i="13"/>
  <c r="L118" i="13" s="1"/>
  <c r="G119" i="13"/>
  <c r="L119" i="13" s="1"/>
  <c r="G120" i="13"/>
  <c r="L120" i="13" s="1"/>
  <c r="G121" i="13"/>
  <c r="L121" i="13" s="1"/>
  <c r="G122" i="13"/>
  <c r="L122" i="13" s="1"/>
  <c r="G123" i="13"/>
  <c r="L123" i="13" s="1"/>
  <c r="G124" i="13"/>
  <c r="L124" i="13" s="1"/>
  <c r="G125" i="13"/>
  <c r="L125" i="13" s="1"/>
  <c r="G126" i="13"/>
  <c r="L126" i="13" s="1"/>
  <c r="G127" i="13"/>
  <c r="L127" i="13" s="1"/>
  <c r="G128" i="13"/>
  <c r="L128" i="13" s="1"/>
  <c r="G129" i="13"/>
  <c r="L129" i="13" s="1"/>
  <c r="G130" i="13"/>
  <c r="L130" i="13" s="1"/>
  <c r="G131" i="13"/>
  <c r="L131" i="13" s="1"/>
  <c r="G132" i="13"/>
  <c r="L132" i="13" s="1"/>
  <c r="G133" i="13"/>
  <c r="L133" i="13" s="1"/>
  <c r="G134" i="13"/>
  <c r="L134" i="13" s="1"/>
  <c r="G135" i="13"/>
  <c r="L135" i="13" s="1"/>
  <c r="G136" i="13"/>
  <c r="L136" i="13" s="1"/>
  <c r="G137" i="13"/>
  <c r="L137" i="13" s="1"/>
  <c r="G138" i="13"/>
  <c r="L138" i="13" s="1"/>
  <c r="G5" i="13"/>
  <c r="L5" i="13" s="1"/>
  <c r="M203" i="13" l="1"/>
  <c r="M196" i="13"/>
  <c r="M195" i="13"/>
  <c r="M194" i="13"/>
  <c r="M193" i="13"/>
  <c r="M192" i="13"/>
  <c r="M191" i="13"/>
  <c r="M190" i="13"/>
  <c r="M189" i="13"/>
  <c r="M187" i="13"/>
  <c r="M186" i="13"/>
  <c r="M185" i="13"/>
  <c r="M184" i="13"/>
  <c r="M183" i="13"/>
  <c r="M182" i="13"/>
  <c r="M181" i="13"/>
  <c r="M180" i="13"/>
  <c r="M176" i="13"/>
  <c r="M175" i="13"/>
  <c r="M174" i="13"/>
  <c r="M173" i="13"/>
  <c r="M172" i="13"/>
  <c r="M171" i="13"/>
  <c r="M166" i="13"/>
  <c r="M165" i="13"/>
  <c r="M163" i="13"/>
  <c r="M162" i="13"/>
  <c r="M161" i="13"/>
  <c r="M159" i="13"/>
  <c r="M158" i="13"/>
  <c r="M157" i="13"/>
  <c r="M153" i="13"/>
  <c r="M152" i="13"/>
  <c r="M151" i="13"/>
  <c r="M150" i="13"/>
  <c r="M149" i="13"/>
  <c r="M148" i="13"/>
  <c r="M147" i="13"/>
  <c r="I207" i="13" l="1"/>
  <c r="M164" i="13" l="1"/>
  <c r="M156" i="13"/>
  <c r="N209" i="13"/>
  <c r="M209" i="13" l="1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N96" i="13" s="1"/>
  <c r="K97" i="13"/>
  <c r="N97" i="13" s="1"/>
  <c r="K98" i="13"/>
  <c r="N98" i="13" s="1"/>
  <c r="K99" i="13"/>
  <c r="N99" i="13" s="1"/>
  <c r="K100" i="13"/>
  <c r="N100" i="13" s="1"/>
  <c r="K101" i="13"/>
  <c r="N101" i="13" s="1"/>
  <c r="K102" i="13"/>
  <c r="N102" i="13" s="1"/>
  <c r="K103" i="13"/>
  <c r="N103" i="13" s="1"/>
  <c r="K104" i="13"/>
  <c r="N104" i="13" s="1"/>
  <c r="K105" i="13"/>
  <c r="N105" i="13" s="1"/>
  <c r="K106" i="13"/>
  <c r="N106" i="13" s="1"/>
  <c r="K107" i="13"/>
  <c r="N107" i="13" s="1"/>
  <c r="K108" i="13"/>
  <c r="N108" i="13" s="1"/>
  <c r="K109" i="13"/>
  <c r="N109" i="13" s="1"/>
  <c r="K110" i="13"/>
  <c r="N110" i="13" s="1"/>
  <c r="K111" i="13"/>
  <c r="N111" i="13" s="1"/>
  <c r="K112" i="13"/>
  <c r="N112" i="13" s="1"/>
  <c r="K113" i="13"/>
  <c r="N113" i="13" s="1"/>
  <c r="K114" i="13"/>
  <c r="N114" i="13" s="1"/>
  <c r="K115" i="13"/>
  <c r="N115" i="13" s="1"/>
  <c r="K116" i="13"/>
  <c r="N116" i="13" s="1"/>
  <c r="K117" i="13"/>
  <c r="N117" i="13" s="1"/>
  <c r="K118" i="13"/>
  <c r="N118" i="13" s="1"/>
  <c r="K119" i="13"/>
  <c r="N119" i="13" s="1"/>
  <c r="K120" i="13"/>
  <c r="N120" i="13" s="1"/>
  <c r="K121" i="13"/>
  <c r="N121" i="13" s="1"/>
  <c r="K122" i="13"/>
  <c r="N122" i="13" s="1"/>
  <c r="K123" i="13"/>
  <c r="N123" i="13" s="1"/>
  <c r="K124" i="13"/>
  <c r="N124" i="13" s="1"/>
  <c r="K125" i="13"/>
  <c r="N125" i="13" s="1"/>
  <c r="K126" i="13"/>
  <c r="N126" i="13" s="1"/>
  <c r="K127" i="13"/>
  <c r="N127" i="13" s="1"/>
  <c r="K128" i="13"/>
  <c r="N128" i="13" s="1"/>
  <c r="K129" i="13"/>
  <c r="N129" i="13" s="1"/>
  <c r="K130" i="13"/>
  <c r="N130" i="13" s="1"/>
  <c r="K131" i="13"/>
  <c r="N131" i="13" s="1"/>
  <c r="K132" i="13"/>
  <c r="N132" i="13" s="1"/>
  <c r="K133" i="13"/>
  <c r="N133" i="13" s="1"/>
  <c r="K134" i="13"/>
  <c r="N134" i="13" s="1"/>
  <c r="K135" i="13"/>
  <c r="N135" i="13" s="1"/>
  <c r="K136" i="13"/>
  <c r="N136" i="13" s="1"/>
  <c r="K137" i="13"/>
  <c r="N137" i="13" s="1"/>
  <c r="K138" i="13"/>
  <c r="N138" i="13" s="1"/>
  <c r="K5" i="13"/>
  <c r="O98" i="13" l="1"/>
  <c r="O120" i="13"/>
  <c r="N18" i="13"/>
  <c r="M18" i="13" s="1"/>
  <c r="E207" i="13"/>
  <c r="H207" i="13"/>
  <c r="E208" i="13"/>
  <c r="H208" i="13"/>
  <c r="I208" i="13"/>
  <c r="I209" i="13" l="1"/>
  <c r="E209" i="13"/>
  <c r="N145" i="13" l="1"/>
  <c r="M145" i="13" s="1"/>
  <c r="N146" i="13"/>
  <c r="M146" i="13" s="1"/>
  <c r="N140" i="13"/>
  <c r="M140" i="13" s="1"/>
  <c r="J208" i="13"/>
  <c r="L208" i="13"/>
  <c r="N142" i="13" l="1"/>
  <c r="N141" i="13"/>
  <c r="N139" i="13"/>
  <c r="N143" i="13"/>
  <c r="N144" i="13"/>
  <c r="K208" i="13"/>
  <c r="M144" i="13" l="1"/>
  <c r="M141" i="13"/>
  <c r="M142" i="13"/>
  <c r="M143" i="13"/>
  <c r="M139" i="13"/>
  <c r="N208" i="13"/>
  <c r="M208" i="13" l="1"/>
  <c r="N17" i="13" l="1"/>
  <c r="M17" i="13" s="1"/>
  <c r="M118" i="13"/>
  <c r="N32" i="13"/>
  <c r="M32" i="13" s="1"/>
  <c r="N77" i="13"/>
  <c r="M77" i="13" s="1"/>
  <c r="N57" i="13"/>
  <c r="M57" i="13" s="1"/>
  <c r="N55" i="13"/>
  <c r="M55" i="13" s="1"/>
  <c r="N80" i="13"/>
  <c r="M80" i="13" s="1"/>
  <c r="N75" i="13"/>
  <c r="M75" i="13" s="1"/>
  <c r="N23" i="13"/>
  <c r="M23" i="13" s="1"/>
  <c r="N41" i="13"/>
  <c r="M41" i="13" s="1"/>
  <c r="N68" i="13"/>
  <c r="M68" i="13" s="1"/>
  <c r="N15" i="13"/>
  <c r="M15" i="13" s="1"/>
  <c r="N22" i="13"/>
  <c r="M22" i="13" s="1"/>
  <c r="N40" i="13"/>
  <c r="M40" i="13" s="1"/>
  <c r="N95" i="13"/>
  <c r="M95" i="13" s="1"/>
  <c r="M109" i="13"/>
  <c r="N12" i="13"/>
  <c r="M12" i="13" s="1"/>
  <c r="N88" i="13"/>
  <c r="M88" i="13" s="1"/>
  <c r="M119" i="13"/>
  <c r="N44" i="13"/>
  <c r="M116" i="13"/>
  <c r="N58" i="13"/>
  <c r="M58" i="13" s="1"/>
  <c r="N78" i="13"/>
  <c r="M78" i="13" s="1"/>
  <c r="M110" i="13"/>
  <c r="M121" i="13"/>
  <c r="N36" i="13"/>
  <c r="M36" i="13" s="1"/>
  <c r="N91" i="13"/>
  <c r="M91" i="13" s="1"/>
  <c r="N35" i="13"/>
  <c r="M35" i="13" s="1"/>
  <c r="M122" i="13"/>
  <c r="M117" i="13"/>
  <c r="J207" i="13"/>
  <c r="L207" i="13"/>
  <c r="M44" i="13" l="1"/>
  <c r="N47" i="13"/>
  <c r="N10" i="13"/>
  <c r="N46" i="13"/>
  <c r="N73" i="13"/>
  <c r="N87" i="13"/>
  <c r="N61" i="13"/>
  <c r="N48" i="13"/>
  <c r="N74" i="13"/>
  <c r="N14" i="13"/>
  <c r="N72" i="13"/>
  <c r="N85" i="13"/>
  <c r="N56" i="13"/>
  <c r="N33" i="13"/>
  <c r="N69" i="13"/>
  <c r="N81" i="13"/>
  <c r="N53" i="13"/>
  <c r="N45" i="13"/>
  <c r="N82" i="13"/>
  <c r="N67" i="13"/>
  <c r="N9" i="13"/>
  <c r="N34" i="13"/>
  <c r="N79" i="13"/>
  <c r="N5" i="13"/>
  <c r="N13" i="13"/>
  <c r="N83" i="13"/>
  <c r="N71" i="13"/>
  <c r="N90" i="13"/>
  <c r="N65" i="13"/>
  <c r="N52" i="13"/>
  <c r="N43" i="13"/>
  <c r="N38" i="13"/>
  <c r="N37" i="13"/>
  <c r="N31" i="13"/>
  <c r="N66" i="13"/>
  <c r="N86" i="13"/>
  <c r="N93" i="13"/>
  <c r="N64" i="13"/>
  <c r="N51" i="13"/>
  <c r="N11" i="13"/>
  <c r="N16" i="13"/>
  <c r="N76" i="13"/>
  <c r="N25" i="13"/>
  <c r="N39" i="13"/>
  <c r="N30" i="13"/>
  <c r="N94" i="13"/>
  <c r="N63" i="13"/>
  <c r="N50" i="13"/>
  <c r="N27" i="13"/>
  <c r="N6" i="13"/>
  <c r="N28" i="13"/>
  <c r="N29" i="13"/>
  <c r="N70" i="13"/>
  <c r="N89" i="13"/>
  <c r="N54" i="13"/>
  <c r="N8" i="13"/>
  <c r="N42" i="13"/>
  <c r="N84" i="13"/>
  <c r="N62" i="13"/>
  <c r="N49" i="13"/>
  <c r="N92" i="13"/>
  <c r="N26" i="13"/>
  <c r="N7" i="13"/>
  <c r="N24" i="13"/>
  <c r="N21" i="13"/>
  <c r="N59" i="13"/>
  <c r="N60" i="13"/>
  <c r="N20" i="13"/>
  <c r="K207" i="13"/>
  <c r="O44" i="13" l="1"/>
  <c r="O5" i="13"/>
  <c r="O60" i="13"/>
  <c r="O31" i="13"/>
  <c r="O20" i="13"/>
  <c r="O84" i="13"/>
  <c r="M42" i="13"/>
  <c r="M131" i="13"/>
  <c r="M86" i="13"/>
  <c r="M71" i="13"/>
  <c r="M111" i="13"/>
  <c r="M125" i="13"/>
  <c r="M134" i="13"/>
  <c r="M30" i="13"/>
  <c r="M102" i="13"/>
  <c r="M38" i="13"/>
  <c r="M83" i="13"/>
  <c r="M67" i="13"/>
  <c r="M130" i="13"/>
  <c r="M87" i="13"/>
  <c r="M59" i="13"/>
  <c r="M62" i="13"/>
  <c r="M8" i="13"/>
  <c r="M6" i="13"/>
  <c r="M113" i="13"/>
  <c r="M123" i="13"/>
  <c r="M96" i="13"/>
  <c r="M43" i="13"/>
  <c r="M13" i="13"/>
  <c r="M82" i="13"/>
  <c r="M69" i="13"/>
  <c r="M74" i="13"/>
  <c r="M129" i="13"/>
  <c r="M108" i="13"/>
  <c r="M51" i="13"/>
  <c r="M65" i="13"/>
  <c r="M53" i="13"/>
  <c r="M56" i="13"/>
  <c r="M61" i="13"/>
  <c r="M28" i="13"/>
  <c r="M9" i="13"/>
  <c r="M14" i="13"/>
  <c r="M11" i="13"/>
  <c r="M45" i="13"/>
  <c r="M133" i="13"/>
  <c r="M126" i="13"/>
  <c r="M89" i="13"/>
  <c r="M50" i="13"/>
  <c r="M25" i="13"/>
  <c r="M64" i="13"/>
  <c r="M107" i="13"/>
  <c r="M90" i="13"/>
  <c r="M120" i="13"/>
  <c r="M81" i="13"/>
  <c r="M114" i="13"/>
  <c r="M99" i="13"/>
  <c r="M136" i="13"/>
  <c r="M92" i="13"/>
  <c r="M106" i="13"/>
  <c r="M49" i="13"/>
  <c r="M112" i="13"/>
  <c r="M16" i="13"/>
  <c r="M21" i="13"/>
  <c r="M84" i="13"/>
  <c r="M54" i="13"/>
  <c r="M27" i="13"/>
  <c r="M39" i="13"/>
  <c r="M52" i="13"/>
  <c r="M33" i="13"/>
  <c r="M7" i="13"/>
  <c r="M137" i="13"/>
  <c r="M70" i="13"/>
  <c r="M63" i="13"/>
  <c r="M100" i="13"/>
  <c r="M128" i="13"/>
  <c r="M31" i="13"/>
  <c r="M138" i="13"/>
  <c r="M79" i="13"/>
  <c r="M97" i="13"/>
  <c r="M85" i="13"/>
  <c r="M105" i="13"/>
  <c r="M10" i="13"/>
  <c r="M66" i="13"/>
  <c r="M103" i="13"/>
  <c r="M48" i="13"/>
  <c r="M73" i="13"/>
  <c r="M24" i="13"/>
  <c r="M115" i="13"/>
  <c r="M20" i="13"/>
  <c r="M26" i="13"/>
  <c r="M127" i="13"/>
  <c r="M29" i="13"/>
  <c r="M94" i="13"/>
  <c r="M76" i="13"/>
  <c r="M93" i="13"/>
  <c r="M132" i="13"/>
  <c r="M135" i="13"/>
  <c r="M34" i="13"/>
  <c r="M101" i="13"/>
  <c r="M72" i="13"/>
  <c r="M104" i="13"/>
  <c r="M47" i="13"/>
  <c r="M60" i="13"/>
  <c r="M37" i="13"/>
  <c r="M124" i="13"/>
  <c r="M5" i="13"/>
  <c r="M46" i="13"/>
  <c r="M98" i="13"/>
  <c r="N207" i="13"/>
  <c r="M207" i="13" l="1"/>
  <c r="A43" i="8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C45" i="8"/>
  <c r="E139" i="6"/>
  <c r="D139" i="6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<sst xmlns="http://schemas.openxmlformats.org/spreadsheetml/2006/main" count="692" uniqueCount="257">
  <si>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</si>
  <si>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</si>
  <si>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</si>
  <si>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</si>
  <si>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</si>
  <si>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</si>
  <si>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</si>
  <si>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</si>
  <si>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</si>
  <si>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</si>
  <si>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</si>
  <si>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</si>
  <si>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</si>
  <si>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</si>
  <si>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</si>
  <si>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</si>
  <si>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</si>
  <si>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</si>
  <si>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</si>
  <si>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</si>
  <si>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</si>
  <si>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</si>
  <si>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</si>
  <si>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</si>
  <si>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</si>
  <si>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</si>
  <si>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</si>
  <si>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</si>
  <si>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</si>
  <si>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</si>
  <si>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</si>
  <si>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</si>
  <si>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</si>
  <si>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</si>
  <si>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</si>
  <si>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</si>
  <si>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</si>
  <si>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</si>
  <si>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</si>
  <si>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</si>
  <si>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</si>
  <si>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</si>
  <si>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</si>
  <si>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</si>
  <si>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</si>
  <si>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</si>
  <si>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</si>
  <si>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</si>
  <si>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</si>
  <si>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</si>
  <si>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</si>
  <si>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</si>
  <si>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</si>
  <si>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</si>
  <si>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</si>
  <si>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</si>
  <si>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</si>
  <si>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</si>
  <si>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</si>
  <si>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</si>
  <si>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</si>
  <si>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</si>
  <si>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</si>
  <si>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</si>
  <si>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</si>
  <si>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</si>
  <si>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</si>
  <si>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</si>
  <si>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</si>
  <si>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</si>
  <si>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</si>
  <si>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</si>
  <si>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</si>
  <si>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</si>
  <si>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</si>
  <si>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</si>
  <si>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</si>
  <si>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</si>
  <si>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</si>
  <si>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</si>
  <si>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</si>
  <si>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</si>
  <si>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</si>
  <si>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</si>
  <si>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</si>
  <si>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</si>
  <si>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</si>
  <si>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</si>
  <si>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</si>
  <si>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</si>
  <si>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</si>
  <si>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</si>
  <si>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</si>
  <si>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</si>
  <si>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</si>
  <si>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</si>
  <si>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</si>
  <si>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</si>
  <si>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</si>
  <si>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</si>
  <si>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</si>
  <si>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</si>
  <si>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</si>
  <si>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</si>
  <si>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</si>
  <si>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</si>
  <si>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</si>
  <si>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</si>
  <si>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</si>
  <si>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</si>
  <si>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</si>
  <si>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</si>
  <si>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</si>
  <si>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</si>
  <si>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</si>
  <si>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</si>
  <si>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</si>
  <si>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</si>
  <si>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</si>
  <si>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</si>
  <si>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</si>
  <si>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</si>
  <si>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</si>
  <si>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</si>
  <si>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</si>
  <si>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</si>
  <si>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</si>
  <si>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</si>
  <si>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</si>
  <si>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</si>
  <si>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</si>
  <si>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</si>
  <si>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</si>
  <si>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</si>
  <si>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</si>
  <si>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</si>
  <si>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</si>
  <si>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</si>
  <si>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</si>
  <si>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</si>
  <si>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</si>
  <si>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</si>
  <si>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</si>
  <si>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</si>
  <si>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</si>
  <si>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</si>
  <si>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</si>
  <si>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</si>
  <si>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</si>
  <si>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</si>
  <si>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</si>
  <si>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</si>
  <si>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</si>
  <si>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</si>
  <si>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</si>
  <si>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</si>
  <si>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</si>
  <si>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</si>
  <si>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</si>
  <si>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</si>
  <si>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</si>
  <si>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</si>
  <si>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</si>
  <si>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</si>
  <si>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</si>
  <si>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</si>
  <si>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</si>
  <si>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</si>
  <si>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</si>
  <si>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</si>
  <si>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</si>
  <si>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</si>
  <si>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</si>
  <si>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</si>
  <si>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</si>
  <si>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</si>
  <si>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</si>
  <si>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</si>
  <si>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</si>
  <si>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</si>
  <si>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</si>
  <si>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</si>
  <si>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</si>
  <si>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</si>
  <si>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</si>
  <si>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</si>
  <si>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</si>
  <si>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</si>
  <si>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FP v €</t>
  </si>
  <si>
    <t>ŠKOLSKÉ  ÚRADY (OBCE) - ROK 2021</t>
  </si>
  <si>
    <t>ŠKOLSKÉ  ÚRADY (VÚC)- ROK 2021</t>
  </si>
  <si>
    <t>CIRKEVNÍ ZRIAĎOVATELIA - ROK 2021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</si>
  <si>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</si>
  <si>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</si>
  <si>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</si>
  <si>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</si>
  <si>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</si>
  <si>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</si>
  <si>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</si>
  <si>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Číslo škol. úradu</t>
  </si>
  <si>
    <t>Mestská časť Bratislava - Dev. N.Ves</t>
  </si>
  <si>
    <t>Mestská časť Bratislava - Pod.Biskup.</t>
  </si>
  <si>
    <t>Kód zriaďovateľa</t>
  </si>
  <si>
    <t>O</t>
  </si>
  <si>
    <t>V</t>
  </si>
  <si>
    <t>C</t>
  </si>
  <si>
    <t>SPOLU obce</t>
  </si>
  <si>
    <t>SPOLU VÚC</t>
  </si>
  <si>
    <t>SPOLU cirkev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</si>
  <si>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</si>
  <si>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</si>
  <si>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</si>
  <si>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</si>
  <si>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</si>
  <si>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</si>
  <si>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</si>
  <si>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</si>
  <si>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</si>
  <si>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</si>
  <si>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</si>
  <si>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</si>
  <si>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</si>
  <si>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Spolu</t>
  </si>
  <si>
    <t>Mesto Stupava</t>
  </si>
  <si>
    <t>d</t>
  </si>
  <si>
    <t>Obec Ivanka pri Dunaji</t>
  </si>
  <si>
    <t>Žiaci           
k 15.9.2024</t>
  </si>
  <si>
    <t>SR 2025</t>
  </si>
  <si>
    <t>Deti k 15.9.2024</t>
  </si>
  <si>
    <t>Cirkevný zbor Evanjelickej cirkvi augsburského vyznania na Slovensku Svätý Jur</t>
  </si>
  <si>
    <t>Cirkevný zbor Evanjelickej cirkvi augsburského vyznania na Slovensku Bratislava - Petržalka</t>
  </si>
  <si>
    <t>Rímskokatolícka cirkev Farnosť Soblahov</t>
  </si>
  <si>
    <t>Reformovaná kresťanská cirkev na Slovensku – Cirkevný zbor Komárno</t>
  </si>
  <si>
    <t>Reformovaná kresťanská cirkev na Slovensku Cirkevný zbor Vlčany</t>
  </si>
  <si>
    <t>Reformovaná kresťanská cirkev na Slovensku Cirkevný zbor Pribeta</t>
  </si>
  <si>
    <t>Reformovaná kresťanská cirkev na Slovensku Cirkevný zbor Chotín</t>
  </si>
  <si>
    <t>Cirkevný zbor ECAV na Slovensku Žilina</t>
  </si>
  <si>
    <t>Liptovsko-oravský seniorát Evanjelickej cirkvi a. v. na Slovensku</t>
  </si>
  <si>
    <t>Cirkevný zbor ECAV na Slovensku Liptovský Hrádok</t>
  </si>
  <si>
    <t>Kongregácia sestier služobníc Nepoškvrnenej Panny Márie</t>
  </si>
  <si>
    <t>Cirkevný zbor Evanjelickej cirkvi augsburského vyznania na Slovensku Košice - Terasa</t>
  </si>
  <si>
    <t>Cirkevný zbor Evanjelickej cirkvi a. v. na Slovensku Spišská Nová Ves</t>
  </si>
  <si>
    <t>Košický seniorát Evanjelickej cirkvi augsburského vyznania na Slovensku</t>
  </si>
  <si>
    <t>Reformovaná kresťanská cirkev na Slovensku, Maďarský cirkevný zbor Košice</t>
  </si>
  <si>
    <t>Reformovaná kresťanská cirkev na Slovensku Cirkevný zbor Kráľovský Chlmec</t>
  </si>
  <si>
    <t>Reformovaná kresťanská cirkev na Slovensku, Cirkevný zbor Veľké Kapušany</t>
  </si>
  <si>
    <t>SPOLU RÚŠS</t>
  </si>
  <si>
    <t>Obec Moravské Lieskové</t>
  </si>
  <si>
    <t>3=1+2</t>
  </si>
  <si>
    <t>6=4*1269,50*12</t>
  </si>
  <si>
    <t>7=6*0,3595</t>
  </si>
  <si>
    <t>8=3*0,5</t>
  </si>
  <si>
    <t>10=6+7+8</t>
  </si>
  <si>
    <t>9=10-5</t>
  </si>
  <si>
    <t>ŠKOLSKÉ  ÚRADY 2025 - úprava rozpočtu pre školské úrady k 1.1.2025 - verzia V_1</t>
  </si>
  <si>
    <t>Úprava rozpočtu V_1</t>
  </si>
  <si>
    <t>Upravený rozpočet V_1 2024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</si>
</sst>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9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ont="1" applyFill="1" applyBorder="1" applyAlignment="1">
      <alignment wrapText="1"/>
    </xf>
    <xf numFmtId="3" fontId="0" fillId="3" borderId="18" xfId="0" applyNumberFormat="1" applyFill="1" applyBorder="1" applyAlignment="1">
      <alignment wrapText="1"/>
    </xf>
    <xf numFmtId="3" fontId="0" fillId="0" borderId="18" xfId="0" applyNumberFormat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Fon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1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5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5" borderId="41" xfId="0" applyNumberFormat="1" applyFon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36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Border="1"/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23" xfId="0" applyFont="1" applyFill="1" applyBorder="1" applyAlignment="1">
      <alignment horizontal="left" indent="2"/>
    </xf>
    <xf numFmtId="0" fontId="0" fillId="0" borderId="13" xfId="0" applyFont="1" applyFill="1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horizontal="center" vertical="center" wrapText="1"/>
    </xf>
    <xf numFmtId="164" fontId="0" fillId="5" borderId="7" xfId="0" applyNumberFormat="1" applyFont="1" applyFill="1" applyBorder="1" applyAlignment="1">
      <alignment horizontal="center" vertical="center" wrapText="1"/>
    </xf>
    <xf numFmtId="164" fontId="0" fillId="5" borderId="46" xfId="0" applyNumberFormat="1" applyFont="1" applyFill="1" applyBorder="1" applyAlignment="1">
      <alignment horizontal="center" vertical="center" wrapText="1"/>
    </xf>
    <xf numFmtId="164" fontId="0" fillId="5" borderId="17" xfId="0" applyNumberFormat="1" applyFont="1" applyFill="1" applyBorder="1" applyAlignment="1">
      <alignment horizontal="center" vertical="center" wrapText="1"/>
    </xf>
    <xf numFmtId="164" fontId="0" fillId="5" borderId="42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left" indent="2"/>
    </xf>
    <xf numFmtId="164" fontId="0" fillId="5" borderId="44" xfId="0" applyNumberFormat="1" applyFont="1" applyFill="1" applyBorder="1" applyAlignment="1">
      <alignment horizontal="center" vertical="center" wrapText="1"/>
    </xf>
    <xf numFmtId="0" fontId="0" fillId="0" borderId="31" xfId="0" applyFont="1" applyBorder="1"/>
    <xf numFmtId="3" fontId="0" fillId="0" borderId="40" xfId="0" applyNumberFormat="1" applyFont="1" applyBorder="1"/>
    <xf numFmtId="3" fontId="0" fillId="0" borderId="40" xfId="0" applyNumberFormat="1" applyBorder="1"/>
    <xf numFmtId="0" fontId="0" fillId="0" borderId="43" xfId="0" applyFont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0" fontId="0" fillId="0" borderId="31" xfId="0" applyFont="1" applyFill="1" applyBorder="1"/>
    <xf numFmtId="3" fontId="0" fillId="0" borderId="40" xfId="0" applyNumberFormat="1" applyFont="1" applyFill="1" applyBorder="1"/>
    <xf numFmtId="3" fontId="0" fillId="0" borderId="29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Font="1" applyBorder="1" applyAlignment="1">
      <alignment horizontal="center" wrapText="1"/>
    </xf>
    <xf numFmtId="3" fontId="0" fillId="0" borderId="18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 wrapText="1"/>
    </xf>
    <xf numFmtId="3" fontId="0" fillId="7" borderId="19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wrapText="1"/>
    </xf>
    <xf numFmtId="3" fontId="0" fillId="7" borderId="35" xfId="0" applyNumberFormat="1" applyFont="1" applyFill="1" applyBorder="1" applyAlignment="1">
      <alignment horizontal="right" wrapText="1"/>
    </xf>
    <xf numFmtId="3" fontId="0" fillId="7" borderId="19" xfId="0" applyNumberFormat="1" applyFont="1" applyFill="1" applyBorder="1" applyAlignment="1">
      <alignment horizontal="right" wrapText="1"/>
    </xf>
    <xf numFmtId="3" fontId="0" fillId="7" borderId="16" xfId="0" applyNumberFormat="1" applyFont="1" applyFill="1" applyBorder="1" applyAlignment="1">
      <alignment horizontal="right" wrapText="1"/>
    </xf>
    <xf numFmtId="3" fontId="0" fillId="7" borderId="36" xfId="0" applyNumberFormat="1" applyFont="1" applyFill="1" applyBorder="1" applyAlignment="1">
      <alignment horizontal="right" wrapText="1"/>
    </xf>
    <xf numFmtId="3" fontId="0" fillId="7" borderId="18" xfId="0" applyNumberFormat="1" applyFont="1" applyFill="1" applyBorder="1" applyAlignment="1">
      <alignment horizontal="right"/>
    </xf>
    <xf numFmtId="3" fontId="0" fillId="7" borderId="18" xfId="0" applyNumberFormat="1" applyFont="1" applyFill="1" applyBorder="1"/>
    <xf numFmtId="3" fontId="0" fillId="7" borderId="35" xfId="0" applyNumberFormat="1" applyFont="1" applyFill="1" applyBorder="1"/>
    <xf numFmtId="3" fontId="0" fillId="7" borderId="19" xfId="0" applyNumberFormat="1" applyFont="1" applyFill="1" applyBorder="1"/>
    <xf numFmtId="3" fontId="0" fillId="7" borderId="36" xfId="0" applyNumberFormat="1" applyFont="1" applyFill="1" applyBorder="1"/>
    <xf numFmtId="3" fontId="0" fillId="0" borderId="52" xfId="0" applyNumberFormat="1" applyBorder="1"/>
    <xf numFmtId="0" fontId="1" fillId="0" borderId="0" xfId="0" applyFont="1" applyAlignment="1">
      <alignment horizontal="center"/>
    </xf>
    <xf numFmtId="3" fontId="8" fillId="0" borderId="4" xfId="0" applyNumberFormat="1" applyFont="1" applyBorder="1"/>
    <xf numFmtId="3" fontId="8" fillId="0" borderId="4" xfId="0" applyNumberFormat="1" applyFont="1" applyFill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vertical="center"/>
    </xf>
    <xf numFmtId="0" fontId="9" fillId="6" borderId="53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0" fontId="9" fillId="6" borderId="16" xfId="0" applyFont="1" applyFill="1" applyBorder="1" applyAlignment="1">
      <alignment vertical="center"/>
    </xf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9" fillId="6" borderId="50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3" fontId="9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3" fontId="9" fillId="4" borderId="16" xfId="0" applyNumberFormat="1" applyFont="1" applyFill="1" applyBorder="1" applyAlignment="1">
      <alignment horizontal="right" vertical="center"/>
    </xf>
    <xf numFmtId="0" fontId="9" fillId="6" borderId="0" xfId="0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3" fontId="9" fillId="0" borderId="0" xfId="0" applyNumberFormat="1" applyFont="1" applyBorder="1" applyAlignment="1">
      <alignment horizontal="right" vertical="center"/>
    </xf>
    <xf numFmtId="3" fontId="9" fillId="2" borderId="0" xfId="0" applyNumberFormat="1" applyFont="1" applyFill="1" applyBorder="1" applyAlignment="1">
      <alignment vertical="center"/>
    </xf>
    <xf numFmtId="0" fontId="2" fillId="0" borderId="0" xfId="0" applyFont="1" applyBorder="1"/>
    <xf numFmtId="3" fontId="8" fillId="0" borderId="0" xfId="0" applyNumberFormat="1" applyFont="1" applyBorder="1"/>
    <xf numFmtId="3" fontId="9" fillId="0" borderId="50" xfId="0" applyNumberFormat="1" applyFont="1" applyBorder="1"/>
    <xf numFmtId="3" fontId="9" fillId="0" borderId="4" xfId="0" applyNumberFormat="1" applyFont="1" applyFill="1" applyBorder="1"/>
    <xf numFmtId="0" fontId="9" fillId="4" borderId="54" xfId="0" applyFont="1" applyFill="1" applyBorder="1" applyAlignment="1">
      <alignment vertical="center"/>
    </xf>
    <xf numFmtId="0" fontId="0" fillId="0" borderId="4" xfId="0" applyBorder="1"/>
    <xf numFmtId="3" fontId="9" fillId="4" borderId="24" xfId="0" applyNumberFormat="1" applyFont="1" applyFill="1" applyBorder="1" applyAlignment="1">
      <alignment vertical="center"/>
    </xf>
    <xf numFmtId="3" fontId="9" fillId="9" borderId="24" xfId="0" applyNumberFormat="1" applyFont="1" applyFill="1" applyBorder="1" applyAlignment="1">
      <alignment vertical="center"/>
    </xf>
    <xf numFmtId="3" fontId="9" fillId="2" borderId="24" xfId="0" applyNumberFormat="1" applyFont="1" applyFill="1" applyBorder="1" applyAlignment="1">
      <alignment vertical="center"/>
    </xf>
    <xf numFmtId="0" fontId="2" fillId="0" borderId="4" xfId="0" applyFont="1" applyBorder="1"/>
    <xf numFmtId="3" fontId="2" fillId="0" borderId="4" xfId="0" applyNumberFormat="1" applyFont="1" applyBorder="1"/>
    <xf numFmtId="0" fontId="2" fillId="0" borderId="5" xfId="0" applyFont="1" applyBorder="1"/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3" fontId="8" fillId="0" borderId="9" xfId="0" applyNumberFormat="1" applyFont="1" applyBorder="1"/>
    <xf numFmtId="0" fontId="0" fillId="8" borderId="4" xfId="0" applyFill="1" applyBorder="1"/>
    <xf numFmtId="3" fontId="2" fillId="8" borderId="4" xfId="0" applyNumberFormat="1" applyFont="1" applyFill="1" applyBorder="1"/>
    <xf numFmtId="3" fontId="9" fillId="0" borderId="9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9" fillId="6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Fill="1" applyBorder="1"/>
    <xf numFmtId="2" fontId="9" fillId="0" borderId="0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9" fillId="2" borderId="0" xfId="0" applyNumberFormat="1" applyFont="1" applyFill="1" applyBorder="1" applyAlignment="1">
      <alignment vertical="center"/>
    </xf>
    <xf numFmtId="2" fontId="9" fillId="0" borderId="0" xfId="0" applyNumberFormat="1" applyFont="1" applyBorder="1"/>
    <xf numFmtId="2" fontId="8" fillId="0" borderId="0" xfId="0" applyNumberFormat="1" applyFont="1" applyBorder="1"/>
    <xf numFmtId="2" fontId="2" fillId="0" borderId="4" xfId="0" applyNumberFormat="1" applyFont="1" applyBorder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2" fillId="0" borderId="51" xfId="0" applyNumberFormat="1" applyFont="1" applyFill="1" applyBorder="1"/>
    <xf numFmtId="3" fontId="12" fillId="0" borderId="33" xfId="0" applyNumberFormat="1" applyFont="1" applyFill="1" applyBorder="1"/>
    <xf numFmtId="3" fontId="12" fillId="0" borderId="4" xfId="0" applyNumberFormat="1" applyFont="1" applyFill="1" applyBorder="1"/>
    <xf numFmtId="3" fontId="12" fillId="0" borderId="5" xfId="0" applyNumberFormat="1" applyFont="1" applyFill="1" applyBorder="1"/>
    <xf numFmtId="3" fontId="12" fillId="0" borderId="9" xfId="0" applyNumberFormat="1" applyFont="1" applyFill="1" applyBorder="1"/>
    <xf numFmtId="3" fontId="12" fillId="0" borderId="25" xfId="0" applyNumberFormat="1" applyFont="1" applyFill="1" applyBorder="1"/>
    <xf numFmtId="3" fontId="12" fillId="0" borderId="22" xfId="0" applyNumberFormat="1" applyFont="1" applyFill="1" applyBorder="1"/>
    <xf numFmtId="3" fontId="12" fillId="0" borderId="23" xfId="0" applyNumberFormat="1" applyFont="1" applyFill="1" applyBorder="1"/>
    <xf numFmtId="3" fontId="8" fillId="0" borderId="51" xfId="0" applyNumberFormat="1" applyFont="1" applyFill="1" applyBorder="1"/>
    <xf numFmtId="3" fontId="8" fillId="0" borderId="33" xfId="0" applyNumberFormat="1" applyFont="1" applyFill="1" applyBorder="1"/>
    <xf numFmtId="3" fontId="8" fillId="0" borderId="5" xfId="0" applyNumberFormat="1" applyFont="1" applyFill="1" applyBorder="1"/>
    <xf numFmtId="3" fontId="8" fillId="0" borderId="9" xfId="0" applyNumberFormat="1" applyFont="1" applyFill="1" applyBorder="1"/>
    <xf numFmtId="3" fontId="8" fillId="0" borderId="25" xfId="0" applyNumberFormat="1" applyFont="1" applyFill="1" applyBorder="1"/>
    <xf numFmtId="3" fontId="8" fillId="0" borderId="22" xfId="0" applyNumberFormat="1" applyFont="1" applyFill="1" applyBorder="1"/>
    <xf numFmtId="3" fontId="13" fillId="0" borderId="4" xfId="0" applyNumberFormat="1" applyFont="1" applyFill="1" applyBorder="1"/>
    <xf numFmtId="3" fontId="13" fillId="0" borderId="5" xfId="0" applyNumberFormat="1" applyFont="1" applyFill="1" applyBorder="1"/>
    <xf numFmtId="3" fontId="12" fillId="0" borderId="2" xfId="0" applyNumberFormat="1" applyFont="1" applyFill="1" applyBorder="1"/>
    <xf numFmtId="3" fontId="12" fillId="0" borderId="3" xfId="0" applyNumberFormat="1" applyFont="1" applyFill="1" applyBorder="1"/>
    <xf numFmtId="3" fontId="8" fillId="0" borderId="2" xfId="0" applyNumberFormat="1" applyFont="1" applyFill="1" applyBorder="1"/>
    <xf numFmtId="3" fontId="8" fillId="0" borderId="3" xfId="0" applyNumberFormat="1" applyFont="1" applyFill="1" applyBorder="1"/>
    <xf numFmtId="2" fontId="9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8" fillId="0" borderId="22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8" fillId="5" borderId="9" xfId="0" applyFont="1" applyFill="1" applyBorder="1"/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vertical="center"/>
    </xf>
    <xf numFmtId="3" fontId="8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/>
    </xf>
    <xf numFmtId="0" fontId="8" fillId="5" borderId="51" xfId="0" applyFont="1" applyFill="1" applyBorder="1"/>
    <xf numFmtId="3" fontId="8" fillId="0" borderId="51" xfId="0" applyNumberFormat="1" applyFont="1" applyFill="1" applyBorder="1" applyAlignment="1">
      <alignment horizontal="center" vertical="center"/>
    </xf>
    <xf numFmtId="3" fontId="8" fillId="0" borderId="51" xfId="0" applyNumberFormat="1" applyFont="1" applyFill="1" applyBorder="1" applyAlignment="1">
      <alignment horizontal="right" wrapText="1"/>
    </xf>
    <xf numFmtId="3" fontId="9" fillId="0" borderId="51" xfId="0" applyNumberFormat="1" applyFont="1" applyFill="1" applyBorder="1" applyAlignment="1">
      <alignment horizontal="right" wrapText="1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/>
    </xf>
    <xf numFmtId="0" fontId="8" fillId="0" borderId="22" xfId="0" applyFont="1" applyBorder="1"/>
    <xf numFmtId="3" fontId="8" fillId="0" borderId="22" xfId="0" applyNumberFormat="1" applyFont="1" applyFill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right" wrapText="1"/>
    </xf>
    <xf numFmtId="3" fontId="9" fillId="0" borderId="22" xfId="0" applyNumberFormat="1" applyFont="1" applyFill="1" applyBorder="1" applyAlignment="1">
      <alignment horizontal="right" wrapText="1"/>
    </xf>
    <xf numFmtId="0" fontId="8" fillId="0" borderId="9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/>
    <xf numFmtId="3" fontId="8" fillId="0" borderId="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51" xfId="0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9" fillId="5" borderId="22" xfId="0" applyNumberFormat="1" applyFont="1" applyFill="1" applyBorder="1" applyAlignment="1">
      <alignment wrapText="1"/>
    </xf>
    <xf numFmtId="0" fontId="8" fillId="5" borderId="2" xfId="0" applyFont="1" applyFill="1" applyBorder="1"/>
    <xf numFmtId="0" fontId="8" fillId="5" borderId="22" xfId="0" applyFont="1" applyFill="1" applyBorder="1"/>
    <xf numFmtId="3" fontId="8" fillId="5" borderId="5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wrapText="1"/>
    </xf>
    <xf numFmtId="3" fontId="9" fillId="0" borderId="9" xfId="0" applyNumberFormat="1" applyFont="1" applyBorder="1" applyAlignment="1">
      <alignment horizontal="right" wrapText="1"/>
    </xf>
    <xf numFmtId="3" fontId="9" fillId="0" borderId="51" xfId="0" applyNumberFormat="1" applyFont="1" applyBorder="1" applyAlignment="1">
      <alignment horizontal="right" wrapText="1"/>
    </xf>
    <xf numFmtId="3" fontId="9" fillId="0" borderId="2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vertical="center" wrapText="1"/>
    </xf>
    <xf numFmtId="3" fontId="9" fillId="5" borderId="4" xfId="0" applyNumberFormat="1" applyFont="1" applyFill="1" applyBorder="1" applyAlignment="1">
      <alignment horizontal="right" vertical="center" wrapText="1"/>
    </xf>
    <xf numFmtId="3" fontId="2" fillId="8" borderId="4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vertical="center"/>
    </xf>
    <xf numFmtId="3" fontId="8" fillId="0" borderId="9" xfId="0" applyNumberFormat="1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3" fontId="8" fillId="5" borderId="2" xfId="0" applyNumberFormat="1" applyFont="1" applyFill="1" applyBorder="1" applyAlignment="1">
      <alignment horizontal="right" vertical="center" wrapText="1"/>
    </xf>
    <xf numFmtId="3" fontId="9" fillId="5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/>
    <xf numFmtId="3" fontId="9" fillId="0" borderId="2" xfId="0" applyNumberFormat="1" applyFont="1" applyFill="1" applyBorder="1"/>
    <xf numFmtId="0" fontId="8" fillId="5" borderId="43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left" vertical="center"/>
    </xf>
    <xf numFmtId="3" fontId="8" fillId="5" borderId="51" xfId="0" applyNumberFormat="1" applyFont="1" applyFill="1" applyBorder="1" applyAlignment="1">
      <alignment horizontal="right" vertical="center" wrapText="1"/>
    </xf>
    <xf numFmtId="3" fontId="9" fillId="5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Fill="1" applyBorder="1" applyAlignment="1">
      <alignment vertical="center"/>
    </xf>
    <xf numFmtId="3" fontId="8" fillId="0" borderId="51" xfId="0" applyNumberFormat="1" applyFont="1" applyFill="1" applyBorder="1" applyAlignment="1">
      <alignment horizontal="right" vertical="center" wrapText="1"/>
    </xf>
    <xf numFmtId="0" fontId="8" fillId="0" borderId="51" xfId="0" applyFont="1" applyFill="1" applyBorder="1"/>
    <xf numFmtId="3" fontId="9" fillId="0" borderId="51" xfId="0" applyNumberFormat="1" applyFont="1" applyFill="1" applyBorder="1"/>
    <xf numFmtId="0" fontId="8" fillId="5" borderId="1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horizontal="right" vertical="center" wrapText="1"/>
    </xf>
    <xf numFmtId="3" fontId="9" fillId="5" borderId="22" xfId="0" applyNumberFormat="1" applyFont="1" applyFill="1" applyBorder="1" applyAlignment="1">
      <alignment horizontal="right" vertical="center" wrapText="1"/>
    </xf>
    <xf numFmtId="3" fontId="8" fillId="0" borderId="22" xfId="0" applyNumberFormat="1" applyFont="1" applyFill="1" applyBorder="1" applyAlignment="1">
      <alignment horizontal="right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3" fontId="9" fillId="5" borderId="9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/>
    <xf numFmtId="3" fontId="9" fillId="0" borderId="9" xfId="0" applyNumberFormat="1" applyFont="1" applyFill="1" applyBorder="1"/>
    <xf numFmtId="0" fontId="8" fillId="5" borderId="43" xfId="0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vertical="center"/>
    </xf>
    <xf numFmtId="0" fontId="8" fillId="0" borderId="22" xfId="0" applyFont="1" applyFill="1" applyBorder="1"/>
    <xf numFmtId="3" fontId="9" fillId="0" borderId="22" xfId="0" applyNumberFormat="1" applyFont="1" applyFill="1" applyBorder="1"/>
    <xf numFmtId="3" fontId="8" fillId="5" borderId="9" xfId="0" applyNumberFormat="1" applyFont="1" applyFill="1" applyBorder="1" applyAlignment="1">
      <alignment vertical="center"/>
    </xf>
    <xf numFmtId="3" fontId="8" fillId="5" borderId="2" xfId="0" applyNumberFormat="1" applyFont="1" applyFill="1" applyBorder="1" applyAlignment="1">
      <alignment vertical="center"/>
    </xf>
    <xf numFmtId="0" fontId="8" fillId="0" borderId="51" xfId="0" applyFont="1" applyBorder="1" applyAlignment="1">
      <alignment horizontal="center" vertical="center"/>
    </xf>
    <xf numFmtId="3" fontId="8" fillId="5" borderId="5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5" xfId="0" applyNumberFormat="1" applyFont="1" applyFill="1" applyBorder="1" applyAlignment="1">
      <alignment horizontal="right" wrapText="1"/>
    </xf>
    <xf numFmtId="3" fontId="9" fillId="0" borderId="33" xfId="0" applyNumberFormat="1" applyFont="1" applyFill="1" applyBorder="1" applyAlignment="1">
      <alignment horizontal="right" wrapText="1"/>
    </xf>
    <xf numFmtId="3" fontId="9" fillId="0" borderId="23" xfId="0" applyNumberFormat="1" applyFont="1" applyFill="1" applyBorder="1" applyAlignment="1">
      <alignment horizontal="right" wrapText="1"/>
    </xf>
    <xf numFmtId="0" fontId="9" fillId="6" borderId="16" xfId="0" applyFont="1" applyFill="1" applyBorder="1" applyAlignment="1">
      <alignment horizontal="center" vertical="center" wrapText="1"/>
    </xf>
    <xf numFmtId="3" fontId="9" fillId="0" borderId="18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left" vertical="center" wrapText="1"/>
    </xf>
    <xf numFmtId="3" fontId="8" fillId="0" borderId="51" xfId="0" applyNumberFormat="1" applyFont="1" applyBorder="1"/>
    <xf numFmtId="3" fontId="8" fillId="0" borderId="51" xfId="0" applyNumberFormat="1" applyFont="1" applyBorder="1" applyAlignment="1">
      <alignment horizontal="right" vertical="center" wrapText="1"/>
    </xf>
    <xf numFmtId="3" fontId="9" fillId="0" borderId="51" xfId="0" applyNumberFormat="1" applyFont="1" applyBorder="1" applyAlignment="1">
      <alignment horizontal="right" vertical="center" wrapText="1"/>
    </xf>
    <xf numFmtId="3" fontId="9" fillId="0" borderId="34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3" fontId="8" fillId="0" borderId="22" xfId="0" applyNumberFormat="1" applyFont="1" applyBorder="1"/>
    <xf numFmtId="3" fontId="8" fillId="5" borderId="2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35" xfId="0" applyNumberFormat="1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3" fontId="13" fillId="0" borderId="2" xfId="0" applyNumberFormat="1" applyFont="1" applyFill="1" applyBorder="1"/>
    <xf numFmtId="3" fontId="13" fillId="0" borderId="3" xfId="0" applyNumberFormat="1" applyFont="1" applyFill="1" applyBorder="1"/>
    <xf numFmtId="0" fontId="9" fillId="6" borderId="14" xfId="0" applyFont="1" applyFill="1" applyBorder="1" applyAlignment="1">
      <alignment horizontal="center" vertical="center" wrapText="1"/>
    </xf>
    <xf numFmtId="0" fontId="9" fillId="6" borderId="56" xfId="0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vertical="center" wrapText="1"/>
    </xf>
    <xf numFmtId="0" fontId="8" fillId="0" borderId="9" xfId="0" applyFont="1" applyFill="1" applyBorder="1" applyAlignment="1">
      <alignment wrapText="1"/>
    </xf>
    <xf numFmtId="3" fontId="9" fillId="0" borderId="9" xfId="0" applyNumberFormat="1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8" fillId="5" borderId="58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0" borderId="8" xfId="0" applyFont="1" applyBorder="1"/>
    <xf numFmtId="0" fontId="9" fillId="0" borderId="60" xfId="0" applyFont="1" applyBorder="1" applyAlignment="1">
      <alignment horizontal="center" vertical="center"/>
    </xf>
    <xf numFmtId="0" fontId="8" fillId="0" borderId="59" xfId="0" applyFont="1" applyFill="1" applyBorder="1" applyAlignment="1">
      <alignment horizontal="left" vertical="center"/>
    </xf>
    <xf numFmtId="3" fontId="8" fillId="0" borderId="52" xfId="0" applyNumberFormat="1" applyFont="1" applyFill="1" applyBorder="1"/>
    <xf numFmtId="3" fontId="8" fillId="0" borderId="59" xfId="0" applyNumberFormat="1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3" fontId="9" fillId="0" borderId="20" xfId="0" applyNumberFormat="1" applyFont="1" applyFill="1" applyBorder="1" applyAlignment="1">
      <alignment horizontal="center" vertical="center" wrapText="1"/>
    </xf>
    <xf numFmtId="3" fontId="9" fillId="0" borderId="24" xfId="0" applyNumberFormat="1" applyFont="1" applyFill="1" applyBorder="1" applyAlignment="1">
      <alignment horizontal="center" vertical="center" wrapText="1"/>
    </xf>
    <xf numFmtId="3" fontId="9" fillId="0" borderId="5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9" fillId="5" borderId="54" xfId="0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horizontal="center" vertical="center"/>
    </xf>
    <xf numFmtId="0" fontId="9" fillId="5" borderId="55" xfId="0" applyFont="1" applyFill="1" applyBorder="1" applyAlignment="1">
      <alignment horizontal="center" vertical="center"/>
    </xf>
  </cellXfs>
  <cellStyles count="2">
    <cellStyle name="Normálna" xfId="0" builtinId="0"/>
    <cellStyle name="normálne_R-2006" xfId="1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líková Mária" refreshedDate="45016.465051851854" createdVersion="6" refreshedVersion="6" minRefreshableVersion="3" recordCount="184">
  <cacheSource type="worksheet">
    <worksheetSource ref="E58:F79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424" t="s">
        <v>191</v>
      </c>
      <c r="B1" s="424"/>
      <c r="C1" s="424"/>
      <c r="D1" s="424"/>
      <c r="E1" s="424"/>
    </row>
    <row r="2" spans="1:21" ht="15.95" customHeight="1" thickBot="1" x14ac:dyDescent="0.25">
      <c r="A2" s="60"/>
      <c r="B2" s="60"/>
      <c r="C2" s="60"/>
      <c r="D2" s="60"/>
      <c r="E2" s="60"/>
    </row>
    <row r="3" spans="1:21" ht="39" thickBot="1" x14ac:dyDescent="0.25">
      <c r="A3" s="34" t="s">
        <v>132</v>
      </c>
      <c r="B3" s="31" t="s">
        <v>182</v>
      </c>
      <c r="C3" s="114" t="s">
        <v>143</v>
      </c>
      <c r="D3" s="107" t="s">
        <v>146</v>
      </c>
      <c r="E3" s="24" t="s">
        <v>181</v>
      </c>
      <c r="F3" s="24" t="s">
        <v>192</v>
      </c>
    </row>
    <row r="4" spans="1:21" s="32" customFormat="1" x14ac:dyDescent="0.2">
      <c r="A4" s="36" t="e">
        <f>#REF!</f>
        <v>#REF!</v>
      </c>
      <c r="B4" s="118" t="e">
        <f>#REF!</f>
        <v>#REF!</v>
      </c>
      <c r="C4" s="143">
        <v>530</v>
      </c>
      <c r="D4" s="119" t="e">
        <f>#REF!</f>
        <v>#REF!</v>
      </c>
      <c r="E4" s="47" t="e">
        <f>#REF!</f>
        <v>#REF!</v>
      </c>
      <c r="F4" s="131" t="e">
        <f>IF(A4&lt;&gt;A5,SUMIF($A$4:A4,A4,$E$4:E4),"")</f>
        <v>#REF!</v>
      </c>
      <c r="G4" s="134"/>
      <c r="H4" s="57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5" spans="1:21" s="32" customFormat="1" x14ac:dyDescent="0.2">
      <c r="A5" s="37" t="e">
        <f>#REF!</f>
        <v>#REF!</v>
      </c>
      <c r="B5" s="51" t="e">
        <f>#REF!</f>
        <v>#REF!</v>
      </c>
      <c r="C5" s="144">
        <v>993</v>
      </c>
      <c r="D5" s="109" t="e">
        <f>#REF!</f>
        <v>#REF!</v>
      </c>
      <c r="E5" s="48" t="e">
        <f>#REF!</f>
        <v>#REF!</v>
      </c>
      <c r="F5" s="131" t="e">
        <f>IF(A5&lt;&gt;A6,SUMIF($A$4:A5,A5,$E$4:E5),"")</f>
        <v>#REF!</v>
      </c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</row>
    <row r="6" spans="1:21" s="32" customFormat="1" x14ac:dyDescent="0.2">
      <c r="A6" s="38" t="e">
        <f>#REF!</f>
        <v>#REF!</v>
      </c>
      <c r="B6" s="51" t="e">
        <f>#REF!</f>
        <v>#REF!</v>
      </c>
      <c r="C6" s="144">
        <v>438</v>
      </c>
      <c r="D6" s="109" t="e">
        <f>#REF!</f>
        <v>#REF!</v>
      </c>
      <c r="E6" s="48" t="e">
        <f>#REF!</f>
        <v>#REF!</v>
      </c>
      <c r="F6" s="131" t="e">
        <f>IF(A6&lt;&gt;A7,SUMIF($A$4:A6,A6,$E$4:E6),"")</f>
        <v>#REF!</v>
      </c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</row>
    <row r="7" spans="1:21" s="32" customFormat="1" x14ac:dyDescent="0.2">
      <c r="A7" s="37" t="e">
        <f>#REF!</f>
        <v>#REF!</v>
      </c>
      <c r="B7" s="51" t="e">
        <f>#REF!</f>
        <v>#REF!</v>
      </c>
      <c r="C7" s="144">
        <v>1587</v>
      </c>
      <c r="D7" s="109" t="e">
        <f>#REF!</f>
        <v>#REF!</v>
      </c>
      <c r="E7" s="48" t="e">
        <f>#REF!</f>
        <v>#REF!</v>
      </c>
      <c r="F7" s="131" t="e">
        <f>IF(A7&lt;&gt;A8,SUMIF($A$4:A7,A7,$E$4:E7),"")</f>
        <v>#REF!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</row>
    <row r="8" spans="1:21" s="32" customFormat="1" x14ac:dyDescent="0.2">
      <c r="A8" s="38" t="e">
        <f>#REF!</f>
        <v>#REF!</v>
      </c>
      <c r="B8" s="51" t="e">
        <f>#REF!</f>
        <v>#REF!</v>
      </c>
      <c r="C8" s="145">
        <v>3612</v>
      </c>
      <c r="D8" s="109" t="e">
        <f>#REF!</f>
        <v>#REF!</v>
      </c>
      <c r="E8" s="48" t="e">
        <f>#REF!</f>
        <v>#REF!</v>
      </c>
      <c r="F8" s="131" t="e">
        <f>IF(A8&lt;&gt;A9,SUMIF($A$4:A8,A8,$E$4:E8),"")</f>
        <v>#REF!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</row>
    <row r="9" spans="1:21" s="32" customFormat="1" x14ac:dyDescent="0.2">
      <c r="A9" s="37" t="e">
        <f>#REF!</f>
        <v>#REF!</v>
      </c>
      <c r="B9" s="51" t="e">
        <f>#REF!</f>
        <v>#REF!</v>
      </c>
      <c r="C9" s="145">
        <v>517</v>
      </c>
      <c r="D9" s="109" t="e">
        <f>#REF!</f>
        <v>#REF!</v>
      </c>
      <c r="E9" s="48" t="e">
        <f>#REF!</f>
        <v>#REF!</v>
      </c>
      <c r="F9" s="131" t="e">
        <f>IF(A9&lt;&gt;A10,SUMIF($A$4:A9,A9,$E$4:E9),"")</f>
        <v>#REF!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21" s="32" customFormat="1" ht="13.5" thickBot="1" x14ac:dyDescent="0.25">
      <c r="A10" s="101" t="e">
        <f>#REF!</f>
        <v>#REF!</v>
      </c>
      <c r="B10" s="105" t="e">
        <f>#REF!</f>
        <v>#REF!</v>
      </c>
      <c r="C10" s="146">
        <v>1421</v>
      </c>
      <c r="D10" s="110" t="e">
        <f>#REF!</f>
        <v>#REF!</v>
      </c>
      <c r="E10" s="49" t="e">
        <f>#REF!</f>
        <v>#REF!</v>
      </c>
      <c r="F10" s="132" t="e">
        <f>IF(A10&lt;&gt;A11,SUMIF($A$4:A10,A10,$E$4:E10),"")</f>
        <v>#REF!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</row>
    <row r="11" spans="1:21" s="32" customFormat="1" x14ac:dyDescent="0.2">
      <c r="A11" s="100" t="e">
        <f>#REF!</f>
        <v>#REF!</v>
      </c>
      <c r="B11" s="52" t="e">
        <f>#REF!</f>
        <v>#REF!</v>
      </c>
      <c r="C11" s="147">
        <v>300</v>
      </c>
      <c r="D11" s="108" t="e">
        <f>#REF!</f>
        <v>#REF!</v>
      </c>
      <c r="E11" s="116" t="e">
        <f>#REF!</f>
        <v>#REF!</v>
      </c>
      <c r="F11" s="131" t="e">
        <f>IF(A11&lt;&gt;A12,SUMIF($A$4:A11,A11,$E$4:E11),"")</f>
        <v>#REF!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21" s="32" customFormat="1" x14ac:dyDescent="0.2">
      <c r="A12" s="39" t="e">
        <f>#REF!</f>
        <v>#REF!</v>
      </c>
      <c r="B12" s="51" t="e">
        <f>#REF!</f>
        <v>#REF!</v>
      </c>
      <c r="C12" s="147">
        <v>86</v>
      </c>
      <c r="D12" s="109" t="e">
        <f>#REF!</f>
        <v>#REF!</v>
      </c>
      <c r="E12" s="48" t="e">
        <f>#REF!</f>
        <v>#REF!</v>
      </c>
      <c r="F12" s="131" t="e">
        <f>IF(A12&lt;&gt;A13,SUMIF($A$4:A12,A12,$E$4:E12),"")</f>
        <v>#REF!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1" s="32" customFormat="1" ht="13.5" thickBot="1" x14ac:dyDescent="0.25">
      <c r="A13" s="102" t="e">
        <f>#REF!</f>
        <v>#REF!</v>
      </c>
      <c r="B13" s="105" t="e">
        <f>#REF!</f>
        <v>#REF!</v>
      </c>
      <c r="C13" s="146">
        <v>1963</v>
      </c>
      <c r="D13" s="110" t="e">
        <f>#REF!</f>
        <v>#REF!</v>
      </c>
      <c r="E13" s="49" t="e">
        <f>#REF!</f>
        <v>#REF!</v>
      </c>
      <c r="F13" s="132" t="e">
        <f>IF(A13&lt;&gt;A14,SUMIF($A$4:A13,A13,$E$4:E13),"")</f>
        <v>#REF!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s="32" customFormat="1" ht="13.5" thickBot="1" x14ac:dyDescent="0.25">
      <c r="A14" s="103" t="e">
        <f>#REF!</f>
        <v>#REF!</v>
      </c>
      <c r="B14" s="106" t="e">
        <f>#REF!</f>
        <v>#REF!</v>
      </c>
      <c r="C14" s="148">
        <v>460</v>
      </c>
      <c r="D14" s="111" t="e">
        <f>#REF!</f>
        <v>#REF!</v>
      </c>
      <c r="E14" s="117" t="e">
        <f>#REF!</f>
        <v>#REF!</v>
      </c>
      <c r="F14" s="133" t="e">
        <f>IF(A14&lt;&gt;A15,SUMIF($A$4:A14,A14,$E$4:E14),"")</f>
        <v>#REF!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</row>
    <row r="15" spans="1:21" s="32" customFormat="1" x14ac:dyDescent="0.2">
      <c r="A15" s="100" t="e">
        <f>#REF!</f>
        <v>#REF!</v>
      </c>
      <c r="B15" s="52" t="e">
        <f>#REF!</f>
        <v>#REF!</v>
      </c>
      <c r="C15" s="147">
        <v>233</v>
      </c>
      <c r="D15" s="108" t="e">
        <f>#REF!</f>
        <v>#REF!</v>
      </c>
      <c r="E15" s="116" t="e">
        <f>#REF!</f>
        <v>#REF!</v>
      </c>
      <c r="F15" s="131" t="e">
        <f>IF(A15&lt;&gt;A16,SUMIF($A$4:A15,A15,$E$4:E15),"")</f>
        <v>#REF!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</row>
    <row r="16" spans="1:21" s="32" customFormat="1" x14ac:dyDescent="0.2">
      <c r="A16" s="39" t="e">
        <f>#REF!</f>
        <v>#REF!</v>
      </c>
      <c r="B16" s="51" t="e">
        <f>#REF!</f>
        <v>#REF!</v>
      </c>
      <c r="C16" s="145">
        <v>0</v>
      </c>
      <c r="D16" s="109" t="e">
        <f>#REF!</f>
        <v>#REF!</v>
      </c>
      <c r="E16" s="48" t="e">
        <f>#REF!</f>
        <v>#REF!</v>
      </c>
      <c r="F16" s="131" t="e">
        <f>IF(A16&lt;&gt;A17,SUMIF($A$4:A16,A16,$E$4:E16),"")</f>
        <v>#REF!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</row>
    <row r="17" spans="1:21" s="32" customFormat="1" x14ac:dyDescent="0.2">
      <c r="A17" s="39" t="e">
        <f>#REF!</f>
        <v>#REF!</v>
      </c>
      <c r="B17" s="51" t="e">
        <f>#REF!</f>
        <v>#REF!</v>
      </c>
      <c r="C17" s="149">
        <v>14</v>
      </c>
      <c r="D17" s="112" t="e">
        <f>#REF!</f>
        <v>#REF!</v>
      </c>
      <c r="E17" s="48" t="e">
        <f>#REF!</f>
        <v>#REF!</v>
      </c>
      <c r="F17" s="131" t="e">
        <f>IF(A17&lt;&gt;A18,SUMIF($A$4:A17,A17,$E$4:E17),"")</f>
        <v>#REF!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1:21" s="32" customFormat="1" x14ac:dyDescent="0.2">
      <c r="A18" s="39" t="e">
        <f>#REF!</f>
        <v>#REF!</v>
      </c>
      <c r="B18" s="51" t="e">
        <f>#REF!</f>
        <v>#REF!</v>
      </c>
      <c r="C18" s="145">
        <v>60</v>
      </c>
      <c r="D18" s="109" t="e">
        <f>#REF!</f>
        <v>#REF!</v>
      </c>
      <c r="E18" s="48" t="e">
        <f>#REF!</f>
        <v>#REF!</v>
      </c>
      <c r="F18" s="131" t="e">
        <f>IF(A18&lt;&gt;A19,SUMIF($A$4:A18,A18,$E$4:E18),"")</f>
        <v>#REF!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</row>
    <row r="19" spans="1:21" x14ac:dyDescent="0.2">
      <c r="A19" s="39" t="e">
        <f>#REF!</f>
        <v>#REF!</v>
      </c>
      <c r="B19" s="51" t="e">
        <f>#REF!</f>
        <v>#REF!</v>
      </c>
      <c r="C19" s="150">
        <v>1666</v>
      </c>
      <c r="D19" s="109" t="e">
        <f>#REF!</f>
        <v>#REF!</v>
      </c>
      <c r="E19" s="48" t="e">
        <f>#REF!</f>
        <v>#REF!</v>
      </c>
      <c r="F19" s="131" t="e">
        <f>IF(A19&lt;&gt;A20,SUMIF($A$4:A19,A19,$E$4:E19),"")</f>
        <v>#REF!</v>
      </c>
      <c r="G19" s="134"/>
    </row>
    <row r="20" spans="1:21" x14ac:dyDescent="0.2">
      <c r="A20" s="39" t="e">
        <f>#REF!</f>
        <v>#REF!</v>
      </c>
      <c r="B20" s="51" t="e">
        <f>#REF!</f>
        <v>#REF!</v>
      </c>
      <c r="C20" s="151">
        <v>3237</v>
      </c>
      <c r="D20" s="109" t="e">
        <f>#REF!</f>
        <v>#REF!</v>
      </c>
      <c r="E20" s="48" t="e">
        <f>#REF!</f>
        <v>#REF!</v>
      </c>
      <c r="F20" s="131" t="e">
        <f>IF(A20&lt;&gt;A21,SUMIF($A$4:A20,A20,$E$4:E20),"")</f>
        <v>#REF!</v>
      </c>
      <c r="G20" s="134"/>
    </row>
    <row r="21" spans="1:21" ht="13.5" thickBot="1" x14ac:dyDescent="0.25">
      <c r="A21" s="102" t="e">
        <f>#REF!</f>
        <v>#REF!</v>
      </c>
      <c r="B21" s="105" t="e">
        <f>#REF!</f>
        <v>#REF!</v>
      </c>
      <c r="C21" s="152">
        <v>186</v>
      </c>
      <c r="D21" s="110" t="e">
        <f>#REF!</f>
        <v>#REF!</v>
      </c>
      <c r="E21" s="49" t="e">
        <f>#REF!</f>
        <v>#REF!</v>
      </c>
      <c r="F21" s="132" t="e">
        <f>IF(A21&lt;&gt;A22,SUMIF($A$4:A21,A21,$E$4:E21),"")</f>
        <v>#REF!</v>
      </c>
      <c r="G21" s="134"/>
    </row>
    <row r="22" spans="1:21" x14ac:dyDescent="0.2">
      <c r="A22" s="104" t="e">
        <f>#REF!</f>
        <v>#REF!</v>
      </c>
      <c r="B22" s="52" t="e">
        <f>#REF!</f>
        <v>#REF!</v>
      </c>
      <c r="C22" s="153">
        <v>206</v>
      </c>
      <c r="D22" s="108" t="e">
        <f>#REF!</f>
        <v>#REF!</v>
      </c>
      <c r="E22" s="116" t="e">
        <f>#REF!</f>
        <v>#REF!</v>
      </c>
      <c r="F22" s="131" t="e">
        <f>IF(A22&lt;&gt;A23,SUMIF($A$4:A22,A22,$E$4:E22),"")</f>
        <v>#REF!</v>
      </c>
      <c r="G22" s="134"/>
    </row>
    <row r="23" spans="1:21" x14ac:dyDescent="0.2">
      <c r="A23" s="40" t="e">
        <f>#REF!</f>
        <v>#REF!</v>
      </c>
      <c r="B23" s="51" t="e">
        <f>#REF!</f>
        <v>#REF!</v>
      </c>
      <c r="C23" s="151">
        <v>339</v>
      </c>
      <c r="D23" s="109" t="e">
        <f>#REF!</f>
        <v>#REF!</v>
      </c>
      <c r="E23" s="48" t="e">
        <f>#REF!</f>
        <v>#REF!</v>
      </c>
      <c r="F23" s="131" t="e">
        <f>IF(A23&lt;&gt;A24,SUMIF($A$4:A23,A23,$E$4:E23),"")</f>
        <v>#REF!</v>
      </c>
      <c r="G23" s="134"/>
    </row>
    <row r="24" spans="1:21" x14ac:dyDescent="0.2">
      <c r="A24" s="40" t="e">
        <f>#REF!</f>
        <v>#REF!</v>
      </c>
      <c r="B24" s="51" t="e">
        <f>#REF!</f>
        <v>#REF!</v>
      </c>
      <c r="C24" s="151">
        <v>378</v>
      </c>
      <c r="D24" s="109" t="e">
        <f>#REF!</f>
        <v>#REF!</v>
      </c>
      <c r="E24" s="48" t="e">
        <f>#REF!</f>
        <v>#REF!</v>
      </c>
      <c r="F24" s="131" t="e">
        <f>IF(A24&lt;&gt;A25,SUMIF($A$4:A24,A24,$E$4:E24),"")</f>
        <v>#REF!</v>
      </c>
      <c r="G24" s="134"/>
    </row>
    <row r="25" spans="1:21" x14ac:dyDescent="0.2">
      <c r="A25" s="40" t="e">
        <f>#REF!</f>
        <v>#REF!</v>
      </c>
      <c r="B25" s="51" t="e">
        <f>#REF!</f>
        <v>#REF!</v>
      </c>
      <c r="C25" s="151">
        <v>3723</v>
      </c>
      <c r="D25" s="109" t="e">
        <f>#REF!</f>
        <v>#REF!</v>
      </c>
      <c r="E25" s="48">
        <v>43150</v>
      </c>
      <c r="F25" s="120" t="e">
        <f>IF(A25&lt;&gt;A26,SUMIF($A$4:A25,A25,$E$4:E25),"")</f>
        <v>#REF!</v>
      </c>
      <c r="G25" s="134"/>
    </row>
    <row r="26" spans="1:21" x14ac:dyDescent="0.2">
      <c r="A26" s="40" t="e">
        <f>#REF!</f>
        <v>#REF!</v>
      </c>
      <c r="B26" s="51" t="e">
        <f>#REF!</f>
        <v>#REF!</v>
      </c>
      <c r="C26" s="151">
        <v>410</v>
      </c>
      <c r="D26" s="109" t="e">
        <f>#REF!</f>
        <v>#REF!</v>
      </c>
      <c r="E26" s="48">
        <v>4762</v>
      </c>
      <c r="F26" s="120" t="e">
        <f>IF(A26&lt;&gt;A27,SUMIF($A$4:A26,A26,$E$4:E26),"")</f>
        <v>#REF!</v>
      </c>
      <c r="G26" s="134"/>
    </row>
    <row r="27" spans="1:21" ht="13.5" thickBot="1" x14ac:dyDescent="0.25">
      <c r="A27" s="41" t="e">
        <f>#REF!</f>
        <v>#REF!</v>
      </c>
      <c r="B27" s="105" t="e">
        <f>#REF!</f>
        <v>#REF!</v>
      </c>
      <c r="C27" s="152">
        <v>45</v>
      </c>
      <c r="D27" s="110" t="e">
        <f>#REF!</f>
        <v>#REF!</v>
      </c>
      <c r="E27" s="49" t="e">
        <f>#REF!</f>
        <v>#REF!</v>
      </c>
      <c r="F27" s="121" t="e">
        <f>IF(A27&lt;&gt;A28,SUMIF($A$4:A27,A27,$E$4:E27),"")</f>
        <v>#REF!</v>
      </c>
      <c r="G27" s="134"/>
    </row>
    <row r="28" spans="1:21" x14ac:dyDescent="0.2">
      <c r="A28" s="104" t="e">
        <f>#REF!</f>
        <v>#REF!</v>
      </c>
      <c r="B28" s="52" t="e">
        <f>#REF!</f>
        <v>#REF!</v>
      </c>
      <c r="C28" s="153">
        <v>96</v>
      </c>
      <c r="D28" s="108" t="e">
        <f>#REF!</f>
        <v>#REF!</v>
      </c>
      <c r="E28" s="116" t="e">
        <f>#REF!</f>
        <v>#REF!</v>
      </c>
      <c r="F28" s="120" t="e">
        <f>IF(A28&lt;&gt;A29,SUMIF($A$4:A28,A28,$E$4:E28),"")</f>
        <v>#REF!</v>
      </c>
      <c r="G28" s="134"/>
    </row>
    <row r="29" spans="1:21" x14ac:dyDescent="0.2">
      <c r="A29" s="40" t="e">
        <f>#REF!</f>
        <v>#REF!</v>
      </c>
      <c r="B29" s="51" t="e">
        <f>#REF!</f>
        <v>#REF!</v>
      </c>
      <c r="C29" s="151">
        <v>2525</v>
      </c>
      <c r="D29" s="109" t="e">
        <f>#REF!</f>
        <v>#REF!</v>
      </c>
      <c r="E29" s="48" t="e">
        <f>#REF!</f>
        <v>#REF!</v>
      </c>
      <c r="F29" s="120" t="e">
        <f>IF(A29&lt;&gt;A30,SUMIF($A$4:A29,A29,$E$4:E29),"")</f>
        <v>#REF!</v>
      </c>
      <c r="G29" s="134"/>
    </row>
    <row r="30" spans="1:21" x14ac:dyDescent="0.2">
      <c r="A30" s="40" t="e">
        <f>#REF!</f>
        <v>#REF!</v>
      </c>
      <c r="B30" s="51" t="e">
        <f>#REF!</f>
        <v>#REF!</v>
      </c>
      <c r="C30" s="151">
        <v>1099</v>
      </c>
      <c r="D30" s="109" t="e">
        <f>#REF!</f>
        <v>#REF!</v>
      </c>
      <c r="E30" s="48" t="e">
        <f>#REF!</f>
        <v>#REF!</v>
      </c>
      <c r="F30" s="99" t="e">
        <f>IF(A30&lt;&gt;A31,SUMIF($A$4:A30,A30,$E$4:E30),"")</f>
        <v>#REF!</v>
      </c>
      <c r="G30" s="134"/>
      <c r="H30" s="57"/>
    </row>
    <row r="31" spans="1:21" ht="13.5" thickBot="1" x14ac:dyDescent="0.25">
      <c r="A31" s="41" t="e">
        <f>#REF!</f>
        <v>#REF!</v>
      </c>
      <c r="B31" s="105" t="e">
        <f>#REF!</f>
        <v>#REF!</v>
      </c>
      <c r="C31" s="152">
        <v>398</v>
      </c>
      <c r="D31" s="110" t="e">
        <f>#REF!</f>
        <v>#REF!</v>
      </c>
      <c r="E31" s="49" t="e">
        <f>#REF!</f>
        <v>#REF!</v>
      </c>
      <c r="F31" s="122" t="e">
        <f>IF(A31&lt;&gt;A32,SUMIF($A$4:A31,A31,$E$4:E31),"")</f>
        <v>#REF!</v>
      </c>
      <c r="G31" s="134"/>
    </row>
    <row r="32" spans="1:21" x14ac:dyDescent="0.2">
      <c r="A32" s="104" t="e">
        <f>#REF!</f>
        <v>#REF!</v>
      </c>
      <c r="B32" s="52" t="e">
        <f>#REF!</f>
        <v>#REF!</v>
      </c>
      <c r="C32" s="153">
        <v>791</v>
      </c>
      <c r="D32" s="108" t="e">
        <f>#REF!</f>
        <v>#REF!</v>
      </c>
      <c r="E32" s="116" t="e">
        <f>#REF!</f>
        <v>#REF!</v>
      </c>
      <c r="F32" s="99" t="e">
        <f>IF(A32&lt;&gt;A33,SUMIF($A$4:A32,A32,$E$4:E32),"")</f>
        <v>#REF!</v>
      </c>
      <c r="G32" s="134"/>
    </row>
    <row r="33" spans="1:7" x14ac:dyDescent="0.2">
      <c r="A33" s="40" t="e">
        <f>#REF!</f>
        <v>#REF!</v>
      </c>
      <c r="B33" s="51" t="e">
        <f>#REF!</f>
        <v>#REF!</v>
      </c>
      <c r="C33" s="151">
        <v>307</v>
      </c>
      <c r="D33" s="109" t="e">
        <f>#REF!</f>
        <v>#REF!</v>
      </c>
      <c r="E33" s="48" t="e">
        <f>#REF!</f>
        <v>#REF!</v>
      </c>
      <c r="F33" s="99" t="e">
        <f>IF(A33&lt;&gt;A34,SUMIF($A$4:A33,A33,$E$4:E33),"")</f>
        <v>#REF!</v>
      </c>
      <c r="G33" s="134"/>
    </row>
    <row r="34" spans="1:7" x14ac:dyDescent="0.2">
      <c r="A34" s="40" t="e">
        <f>#REF!</f>
        <v>#REF!</v>
      </c>
      <c r="B34" s="51" t="e">
        <f>#REF!</f>
        <v>#REF!</v>
      </c>
      <c r="C34" s="151">
        <v>5963</v>
      </c>
      <c r="D34" s="109" t="e">
        <f>#REF!</f>
        <v>#REF!</v>
      </c>
      <c r="E34" s="48" t="e">
        <f>#REF!</f>
        <v>#REF!</v>
      </c>
      <c r="F34" s="99" t="e">
        <f>IF(A34&lt;&gt;A35,SUMIF($A$4:A34,A34,$E$4:E34),"")</f>
        <v>#REF!</v>
      </c>
      <c r="G34" s="134"/>
    </row>
    <row r="35" spans="1:7" ht="13.5" thickBot="1" x14ac:dyDescent="0.25">
      <c r="A35" s="41" t="e">
        <f>#REF!</f>
        <v>#REF!</v>
      </c>
      <c r="B35" s="105" t="e">
        <f>#REF!</f>
        <v>#REF!</v>
      </c>
      <c r="C35" s="152">
        <v>2605</v>
      </c>
      <c r="D35" s="110" t="e">
        <f>#REF!</f>
        <v>#REF!</v>
      </c>
      <c r="E35" s="49" t="e">
        <f>#REF!</f>
        <v>#REF!</v>
      </c>
      <c r="F35" s="122" t="e">
        <f>IF(A35&lt;&gt;A36,SUMIF($A$4:A35,A35,$E$4:E35),"")</f>
        <v>#REF!</v>
      </c>
      <c r="G35" s="134"/>
    </row>
    <row r="36" spans="1:7" x14ac:dyDescent="0.2">
      <c r="A36" s="104" t="e">
        <f>#REF!</f>
        <v>#REF!</v>
      </c>
      <c r="B36" s="52" t="e">
        <f>#REF!</f>
        <v>#REF!</v>
      </c>
      <c r="C36" s="153">
        <v>22</v>
      </c>
      <c r="D36" s="108" t="e">
        <f>#REF!</f>
        <v>#REF!</v>
      </c>
      <c r="E36" s="116" t="e">
        <f>#REF!</f>
        <v>#REF!</v>
      </c>
      <c r="F36" s="99" t="e">
        <f>IF(A36&lt;&gt;A37,SUMIF($A$4:A36,A36,$E$4:E36),"")</f>
        <v>#REF!</v>
      </c>
      <c r="G36" s="134"/>
    </row>
    <row r="37" spans="1:7" x14ac:dyDescent="0.2">
      <c r="A37" s="40" t="e">
        <f>#REF!</f>
        <v>#REF!</v>
      </c>
      <c r="B37" s="51" t="e">
        <f>#REF!</f>
        <v>#REF!</v>
      </c>
      <c r="C37" s="151">
        <v>1433</v>
      </c>
      <c r="D37" s="109" t="e">
        <f>#REF!</f>
        <v>#REF!</v>
      </c>
      <c r="E37" s="48" t="e">
        <f>#REF!</f>
        <v>#REF!</v>
      </c>
      <c r="F37" s="99" t="e">
        <f>IF(A37&lt;&gt;A38,SUMIF($A$4:A37,A37,$E$4:E37),"")</f>
        <v>#REF!</v>
      </c>
    </row>
    <row r="38" spans="1:7" x14ac:dyDescent="0.2">
      <c r="A38" s="40" t="e">
        <f>#REF!</f>
        <v>#REF!</v>
      </c>
      <c r="B38" s="51" t="e">
        <f>#REF!</f>
        <v>#REF!</v>
      </c>
      <c r="C38" s="151">
        <v>6914</v>
      </c>
      <c r="D38" s="109" t="e">
        <f>#REF!</f>
        <v>#REF!</v>
      </c>
      <c r="E38" s="48" t="e">
        <f>#REF!</f>
        <v>#REF!</v>
      </c>
      <c r="F38" s="99" t="e">
        <f>IF(A38&lt;&gt;A39,SUMIF($A$4:A38,A38,$E$4:E38),"")</f>
        <v>#REF!</v>
      </c>
    </row>
    <row r="39" spans="1:7" x14ac:dyDescent="0.2">
      <c r="A39" s="40" t="e">
        <f>#REF!</f>
        <v>#REF!</v>
      </c>
      <c r="B39" s="51" t="e">
        <f>#REF!</f>
        <v>#REF!</v>
      </c>
      <c r="C39" s="151">
        <v>135</v>
      </c>
      <c r="D39" s="109" t="e">
        <f>#REF!</f>
        <v>#REF!</v>
      </c>
      <c r="E39" s="48" t="e">
        <f>#REF!</f>
        <v>#REF!</v>
      </c>
      <c r="F39" s="99" t="e">
        <f>IF(A39&lt;&gt;A40,SUMIF($A$4:A39,A39,$E$4:E39),"")</f>
        <v>#REF!</v>
      </c>
    </row>
    <row r="40" spans="1:7" x14ac:dyDescent="0.2">
      <c r="A40" s="40" t="e">
        <f>#REF!</f>
        <v>#REF!</v>
      </c>
      <c r="B40" s="51" t="e">
        <f>#REF!</f>
        <v>#REF!</v>
      </c>
      <c r="C40" s="151">
        <v>156</v>
      </c>
      <c r="D40" s="109" t="e">
        <f>#REF!</f>
        <v>#REF!</v>
      </c>
      <c r="E40" s="48" t="e">
        <f>#REF!</f>
        <v>#REF!</v>
      </c>
      <c r="F40" s="99" t="e">
        <f>IF(A40&lt;&gt;A41,SUMIF($A$4:A40,A40,$E$4:E40),"")</f>
        <v>#REF!</v>
      </c>
    </row>
    <row r="41" spans="1:7" x14ac:dyDescent="0.2">
      <c r="A41" s="40" t="e">
        <f>#REF!</f>
        <v>#REF!</v>
      </c>
      <c r="B41" s="51" t="e">
        <f>#REF!</f>
        <v>#REF!</v>
      </c>
      <c r="C41" s="151">
        <v>145</v>
      </c>
      <c r="D41" s="109" t="e">
        <f>#REF!</f>
        <v>#REF!</v>
      </c>
      <c r="E41" s="48" t="e">
        <f>#REF!</f>
        <v>#REF!</v>
      </c>
      <c r="F41" s="99" t="e">
        <f>IF(A41&lt;&gt;A42,SUMIF($A$4:A41,A41,$E$4:E41),"")</f>
        <v>#REF!</v>
      </c>
    </row>
    <row r="42" spans="1:7" x14ac:dyDescent="0.2">
      <c r="A42" s="40" t="e">
        <f>#REF!</f>
        <v>#REF!</v>
      </c>
      <c r="B42" s="51" t="e">
        <f>#REF!</f>
        <v>#REF!</v>
      </c>
      <c r="C42" s="151">
        <v>177</v>
      </c>
      <c r="D42" s="109" t="e">
        <f>#REF!</f>
        <v>#REF!</v>
      </c>
      <c r="E42" s="48" t="e">
        <f>#REF!</f>
        <v>#REF!</v>
      </c>
      <c r="F42" s="99" t="e">
        <f>IF(A42&lt;&gt;A43,SUMIF($A$4:A42,A42,$E$4:E42),"")</f>
        <v>#REF!</v>
      </c>
    </row>
    <row r="43" spans="1:7" x14ac:dyDescent="0.2">
      <c r="A43" s="40" t="e">
        <f>#REF!</f>
        <v>#REF!</v>
      </c>
      <c r="B43" s="51" t="e">
        <f>#REF!</f>
        <v>#REF!</v>
      </c>
      <c r="C43" s="151">
        <v>282</v>
      </c>
      <c r="D43" s="109" t="e">
        <f>#REF!</f>
        <v>#REF!</v>
      </c>
      <c r="E43" s="48" t="e">
        <f>#REF!</f>
        <v>#REF!</v>
      </c>
      <c r="F43" s="99" t="e">
        <f>IF(A43&lt;&gt;A44,SUMIF($A$4:A43,A43,$E$4:E43),"")</f>
        <v>#REF!</v>
      </c>
    </row>
    <row r="44" spans="1:7" ht="13.5" thickBot="1" x14ac:dyDescent="0.25">
      <c r="A44" s="41" t="e">
        <f>#REF!</f>
        <v>#REF!</v>
      </c>
      <c r="B44" s="105" t="e">
        <f>#REF!</f>
        <v>#REF!</v>
      </c>
      <c r="C44" s="154">
        <v>74</v>
      </c>
      <c r="D44" s="110" t="e">
        <f>#REF!</f>
        <v>#REF!</v>
      </c>
      <c r="E44" s="49" t="e">
        <f>#REF!</f>
        <v>#REF!</v>
      </c>
      <c r="F44" s="66" t="e">
        <f>IF(A44&lt;&gt;A45,SUMIF($A$4:A44,A44,$E$4:E44),"")</f>
        <v>#REF!</v>
      </c>
    </row>
    <row r="45" spans="1:7" ht="23.25" customHeight="1" thickBot="1" x14ac:dyDescent="0.25">
      <c r="A45" s="53"/>
      <c r="B45" s="136" t="s">
        <v>134</v>
      </c>
      <c r="C45" s="115">
        <f ca="1">SUM(OFFSET(INDIRECT("C4"),0,0,ROW(C45)-4,1))</f>
        <v>45526</v>
      </c>
      <c r="D45" s="113"/>
      <c r="E45" s="50" t="e">
        <f ca="1">SUM(OFFSET(INDIRECT("e4"),0,0,ROW(E45)-4,1))</f>
        <v>#REF!</v>
      </c>
      <c r="F45" s="50" t="e">
        <f ca="1">SUM(OFFSET(INDIRECT("f4"),0,0,ROW(F45)-4,1))</f>
        <v>#REF!</v>
      </c>
    </row>
    <row r="46" spans="1:7" x14ac:dyDescent="0.2">
      <c r="C46" s="5"/>
      <c r="D46" s="33"/>
      <c r="E46" s="33"/>
    </row>
    <row r="47" spans="1:7" s="43" customFormat="1" ht="12" x14ac:dyDescent="0.2"/>
    <row r="48" spans="1:7" s="43" customFormat="1" ht="12" x14ac:dyDescent="0.2"/>
    <row r="49" spans="1:8" s="43" customFormat="1" ht="12" x14ac:dyDescent="0.2"/>
    <row r="51" spans="1:8" s="43" customFormat="1" ht="12" x14ac:dyDescent="0.2">
      <c r="A51" s="42"/>
    </row>
    <row r="52" spans="1:8" x14ac:dyDescent="0.2">
      <c r="C52" s="5"/>
      <c r="D52" s="33"/>
      <c r="E52" s="33"/>
    </row>
    <row r="53" spans="1:8" x14ac:dyDescent="0.2">
      <c r="C53" s="5"/>
      <c r="D53" s="33"/>
      <c r="E53" s="33"/>
    </row>
    <row r="54" spans="1:8" x14ac:dyDescent="0.2">
      <c r="C54" s="5"/>
      <c r="D54" s="33"/>
      <c r="E54" s="33"/>
    </row>
    <row r="55" spans="1:8" x14ac:dyDescent="0.2">
      <c r="C55" s="5"/>
      <c r="D55" s="33"/>
      <c r="E55" s="33"/>
      <c r="H55" s="134"/>
    </row>
    <row r="56" spans="1:8" x14ac:dyDescent="0.2">
      <c r="B56" s="5"/>
      <c r="C56" s="5"/>
      <c r="D56" s="33"/>
      <c r="E56" s="33"/>
    </row>
    <row r="57" spans="1:8" x14ac:dyDescent="0.2">
      <c r="D57" s="33"/>
      <c r="E57" s="33"/>
    </row>
    <row r="58" spans="1:8" x14ac:dyDescent="0.2">
      <c r="D58" s="33"/>
      <c r="E58" s="33"/>
    </row>
    <row r="59" spans="1:8" x14ac:dyDescent="0.2">
      <c r="D59" s="33"/>
      <c r="E59" s="33"/>
    </row>
    <row r="60" spans="1:8" x14ac:dyDescent="0.2">
      <c r="D60" s="33"/>
      <c r="E60" s="33"/>
    </row>
    <row r="61" spans="1:8" x14ac:dyDescent="0.2">
      <c r="D61" s="33"/>
      <c r="E61" s="33"/>
    </row>
    <row r="62" spans="1:8" x14ac:dyDescent="0.2">
      <c r="D62" s="33"/>
      <c r="E62" s="33"/>
      <c r="F62" s="5"/>
    </row>
    <row r="63" spans="1:8" x14ac:dyDescent="0.2">
      <c r="D63" s="33"/>
      <c r="E63" s="33"/>
    </row>
    <row r="64" spans="1:8" x14ac:dyDescent="0.2">
      <c r="D64" s="33"/>
      <c r="E64" s="33"/>
    </row>
    <row r="65" spans="4:5" x14ac:dyDescent="0.2">
      <c r="D65" s="33"/>
      <c r="E65" s="33"/>
    </row>
    <row r="66" spans="4:5" x14ac:dyDescent="0.2">
      <c r="D66" s="33"/>
      <c r="E66" s="33"/>
    </row>
    <row r="67" spans="4:5" x14ac:dyDescent="0.2">
      <c r="D67" s="33"/>
      <c r="E67" s="33"/>
    </row>
    <row r="68" spans="4:5" x14ac:dyDescent="0.2">
      <c r="D68" s="33"/>
      <c r="E68" s="33"/>
    </row>
    <row r="69" spans="4:5" x14ac:dyDescent="0.2">
      <c r="D69" s="33"/>
      <c r="E69" s="33"/>
    </row>
    <row r="70" spans="4:5" x14ac:dyDescent="0.2">
      <c r="D70" s="33"/>
      <c r="E70" s="33"/>
    </row>
    <row r="71" spans="4:5" x14ac:dyDescent="0.2">
      <c r="D71" s="33"/>
      <c r="E71" s="33"/>
    </row>
    <row r="72" spans="4:5" x14ac:dyDescent="0.2">
      <c r="D72" s="33"/>
      <c r="E72" s="33"/>
    </row>
    <row r="73" spans="4:5" x14ac:dyDescent="0.2">
      <c r="D73" s="33"/>
      <c r="E73" s="33"/>
    </row>
    <row r="74" spans="4:5" x14ac:dyDescent="0.2">
      <c r="D74" s="33"/>
      <c r="E74" s="33"/>
    </row>
    <row r="75" spans="4:5" x14ac:dyDescent="0.2">
      <c r="D75" s="33"/>
      <c r="E75" s="33"/>
    </row>
    <row r="76" spans="4:5" x14ac:dyDescent="0.2">
      <c r="D76" s="33"/>
      <c r="E76" s="33"/>
    </row>
    <row r="77" spans="4:5" x14ac:dyDescent="0.2">
      <c r="D77" s="33"/>
      <c r="E77" s="33"/>
    </row>
    <row r="78" spans="4:5" x14ac:dyDescent="0.2">
      <c r="D78" s="33"/>
      <c r="E78" s="33"/>
    </row>
    <row r="79" spans="4:5" x14ac:dyDescent="0.2">
      <c r="D79" s="33"/>
      <c r="E79" s="33"/>
    </row>
    <row r="80" spans="4:5" x14ac:dyDescent="0.2">
      <c r="D80" s="33"/>
      <c r="E80" s="33"/>
    </row>
    <row r="81" spans="4:5" x14ac:dyDescent="0.2">
      <c r="D81" s="33"/>
      <c r="E81" s="33"/>
    </row>
    <row r="82" spans="4:5" x14ac:dyDescent="0.2">
      <c r="D82" s="33"/>
      <c r="E82" s="33"/>
    </row>
    <row r="83" spans="4:5" x14ac:dyDescent="0.2">
      <c r="D83" s="33"/>
      <c r="E83" s="33"/>
    </row>
    <row r="84" spans="4:5" x14ac:dyDescent="0.2">
      <c r="D84" s="33"/>
      <c r="E84" s="33"/>
    </row>
    <row r="85" spans="4:5" x14ac:dyDescent="0.2">
      <c r="D85" s="33"/>
      <c r="E85" s="33"/>
    </row>
    <row r="86" spans="4:5" x14ac:dyDescent="0.2">
      <c r="D86" s="33"/>
      <c r="E86" s="33"/>
    </row>
    <row r="87" spans="4:5" x14ac:dyDescent="0.2">
      <c r="D87" s="33"/>
      <c r="E87" s="33"/>
    </row>
    <row r="88" spans="4:5" x14ac:dyDescent="0.2">
      <c r="D88" s="33"/>
      <c r="E88" s="33"/>
    </row>
    <row r="89" spans="4:5" x14ac:dyDescent="0.2">
      <c r="D89" s="33"/>
      <c r="E89" s="33"/>
    </row>
    <row r="90" spans="4:5" x14ac:dyDescent="0.2">
      <c r="D90" s="33"/>
      <c r="E90" s="33"/>
    </row>
    <row r="91" spans="4:5" x14ac:dyDescent="0.2">
      <c r="D91" s="33"/>
      <c r="E91" s="33"/>
    </row>
    <row r="92" spans="4:5" x14ac:dyDescent="0.2">
      <c r="D92" s="33"/>
      <c r="E92" s="33"/>
    </row>
    <row r="93" spans="4:5" x14ac:dyDescent="0.2">
      <c r="D93" s="33"/>
      <c r="E93" s="33"/>
    </row>
    <row r="94" spans="4:5" x14ac:dyDescent="0.2">
      <c r="D94" s="33"/>
      <c r="E94" s="33"/>
    </row>
    <row r="95" spans="4:5" x14ac:dyDescent="0.2">
      <c r="D95" s="33"/>
      <c r="E95" s="33"/>
    </row>
    <row r="96" spans="4:5" x14ac:dyDescent="0.2">
      <c r="D96" s="33"/>
      <c r="E96" s="33"/>
    </row>
    <row r="97" spans="4:5" x14ac:dyDescent="0.2">
      <c r="D97" s="33"/>
      <c r="E97" s="33"/>
    </row>
    <row r="98" spans="4:5" x14ac:dyDescent="0.2">
      <c r="D98" s="33"/>
      <c r="E98" s="33"/>
    </row>
    <row r="99" spans="4:5" x14ac:dyDescent="0.2">
      <c r="D99" s="33"/>
      <c r="E99" s="33"/>
    </row>
    <row r="100" spans="4:5" x14ac:dyDescent="0.2">
      <c r="D100" s="33"/>
      <c r="E100" s="33"/>
    </row>
    <row r="101" spans="4:5" x14ac:dyDescent="0.2">
      <c r="D101" s="33"/>
      <c r="E101" s="33"/>
    </row>
    <row r="102" spans="4:5" x14ac:dyDescent="0.2">
      <c r="D102" s="33"/>
      <c r="E102" s="33"/>
    </row>
    <row r="103" spans="4:5" x14ac:dyDescent="0.2">
      <c r="D103" s="33"/>
      <c r="E103" s="33"/>
    </row>
    <row r="104" spans="4:5" x14ac:dyDescent="0.2">
      <c r="D104" s="33"/>
      <c r="E104" s="33"/>
    </row>
    <row r="105" spans="4:5" x14ac:dyDescent="0.2">
      <c r="D105" s="33"/>
      <c r="E105" s="33"/>
    </row>
    <row r="106" spans="4:5" x14ac:dyDescent="0.2">
      <c r="D106" s="33"/>
      <c r="E106" s="33"/>
    </row>
    <row r="107" spans="4:5" x14ac:dyDescent="0.2">
      <c r="D107" s="33"/>
      <c r="E107" s="33"/>
    </row>
    <row r="108" spans="4:5" x14ac:dyDescent="0.2">
      <c r="D108" s="33"/>
      <c r="E108" s="33"/>
    </row>
    <row r="109" spans="4:5" x14ac:dyDescent="0.2">
      <c r="D109" s="33"/>
      <c r="E109" s="33"/>
    </row>
    <row r="110" spans="4:5" x14ac:dyDescent="0.2">
      <c r="D110" s="33"/>
      <c r="E110" s="33"/>
    </row>
    <row r="111" spans="4:5" x14ac:dyDescent="0.2">
      <c r="D111" s="33"/>
      <c r="E111" s="33"/>
    </row>
    <row r="112" spans="4:5" x14ac:dyDescent="0.2">
      <c r="D112" s="33"/>
      <c r="E112" s="33"/>
    </row>
    <row r="113" spans="4:5" x14ac:dyDescent="0.2">
      <c r="D113" s="33"/>
      <c r="E113" s="33"/>
    </row>
    <row r="114" spans="4:5" x14ac:dyDescent="0.2">
      <c r="D114" s="33"/>
      <c r="E114" s="33"/>
    </row>
    <row r="115" spans="4:5" x14ac:dyDescent="0.2">
      <c r="D115" s="33"/>
      <c r="E115" s="33"/>
    </row>
    <row r="116" spans="4:5" x14ac:dyDescent="0.2">
      <c r="D116" s="33"/>
      <c r="E116" s="33"/>
    </row>
    <row r="117" spans="4:5" x14ac:dyDescent="0.2">
      <c r="D117" s="33"/>
      <c r="E117" s="33"/>
    </row>
    <row r="118" spans="4:5" x14ac:dyDescent="0.2">
      <c r="D118" s="33"/>
      <c r="E118" s="33"/>
    </row>
    <row r="119" spans="4:5" x14ac:dyDescent="0.2">
      <c r="D119" s="33"/>
      <c r="E119" s="33"/>
    </row>
    <row r="120" spans="4:5" x14ac:dyDescent="0.2">
      <c r="D120" s="33"/>
      <c r="E120" s="33"/>
    </row>
    <row r="121" spans="4:5" x14ac:dyDescent="0.2">
      <c r="D121" s="33"/>
      <c r="E121" s="33"/>
    </row>
    <row r="122" spans="4:5" x14ac:dyDescent="0.2">
      <c r="D122" s="33"/>
      <c r="E122" s="33"/>
    </row>
    <row r="123" spans="4:5" x14ac:dyDescent="0.2">
      <c r="D123" s="33"/>
      <c r="E123" s="33"/>
    </row>
    <row r="124" spans="4:5" x14ac:dyDescent="0.2">
      <c r="D124" s="33"/>
      <c r="E124" s="33"/>
    </row>
    <row r="125" spans="4:5" x14ac:dyDescent="0.2">
      <c r="D125" s="33"/>
      <c r="E125" s="33"/>
    </row>
    <row r="126" spans="4:5" x14ac:dyDescent="0.2">
      <c r="D126" s="33"/>
      <c r="E126" s="33"/>
    </row>
    <row r="127" spans="4:5" x14ac:dyDescent="0.2">
      <c r="D127" s="33"/>
      <c r="E127" s="33"/>
    </row>
    <row r="128" spans="4:5" x14ac:dyDescent="0.2">
      <c r="D128" s="33"/>
      <c r="E128" s="33"/>
    </row>
    <row r="129" spans="4:5" x14ac:dyDescent="0.2">
      <c r="D129" s="33"/>
      <c r="E129" s="33"/>
    </row>
    <row r="130" spans="4:5" x14ac:dyDescent="0.2">
      <c r="D130" s="33"/>
      <c r="E130" s="33"/>
    </row>
    <row r="131" spans="4:5" x14ac:dyDescent="0.2">
      <c r="D131" s="33"/>
      <c r="E131" s="33"/>
    </row>
    <row r="132" spans="4:5" x14ac:dyDescent="0.2">
      <c r="D132" s="33"/>
      <c r="E132" s="33"/>
    </row>
    <row r="133" spans="4:5" x14ac:dyDescent="0.2">
      <c r="D133" s="33"/>
      <c r="E133" s="33"/>
    </row>
    <row r="134" spans="4:5" x14ac:dyDescent="0.2">
      <c r="D134" s="33"/>
      <c r="E134" s="33"/>
    </row>
    <row r="135" spans="4:5" x14ac:dyDescent="0.2">
      <c r="D135" s="33"/>
      <c r="E135" s="33"/>
    </row>
    <row r="136" spans="4:5" x14ac:dyDescent="0.2">
      <c r="D136" s="33"/>
      <c r="E136" s="33"/>
    </row>
    <row r="137" spans="4:5" x14ac:dyDescent="0.2">
      <c r="D137" s="33"/>
      <c r="E137" s="33"/>
    </row>
    <row r="138" spans="4:5" x14ac:dyDescent="0.2">
      <c r="D138" s="33"/>
      <c r="E138" s="33"/>
    </row>
    <row r="139" spans="4:5" x14ac:dyDescent="0.2">
      <c r="D139" s="33"/>
      <c r="E139" s="33"/>
    </row>
    <row r="140" spans="4:5" x14ac:dyDescent="0.2">
      <c r="D140" s="33"/>
      <c r="E140" s="33"/>
    </row>
    <row r="141" spans="4:5" x14ac:dyDescent="0.2">
      <c r="D141" s="33"/>
      <c r="E141" s="33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425" t="s">
        <v>190</v>
      </c>
      <c r="B1" s="425"/>
      <c r="C1" s="425"/>
      <c r="D1" s="425"/>
      <c r="E1" s="425"/>
      <c r="F1" s="425"/>
    </row>
    <row r="2" spans="1:6" ht="13.5" thickBot="1" x14ac:dyDescent="0.25"/>
    <row r="3" spans="1:6" ht="39" thickBot="1" x14ac:dyDescent="0.25">
      <c r="A3" s="19" t="s">
        <v>132</v>
      </c>
      <c r="B3" s="11" t="s">
        <v>133</v>
      </c>
      <c r="C3" s="18" t="s">
        <v>0</v>
      </c>
      <c r="D3" s="10" t="s">
        <v>143</v>
      </c>
      <c r="E3" s="24" t="s">
        <v>184</v>
      </c>
      <c r="F3" s="44" t="s">
        <v>188</v>
      </c>
    </row>
    <row r="4" spans="1:6" x14ac:dyDescent="0.2">
      <c r="A4" s="16" t="e">
        <f>#REF!</f>
        <v>#REF!</v>
      </c>
      <c r="B4" s="17" t="e">
        <f>#REF!</f>
        <v>#REF!</v>
      </c>
      <c r="C4" s="54" t="e">
        <f>#REF!</f>
        <v>#REF!</v>
      </c>
      <c r="D4" s="46" t="e">
        <f>#REF!</f>
        <v>#REF!</v>
      </c>
      <c r="E4" s="139" t="e">
        <f>#REF!</f>
        <v>#REF!</v>
      </c>
      <c r="F4" s="45" t="e">
        <f>#REF!</f>
        <v>#REF!</v>
      </c>
    </row>
    <row r="5" spans="1:6" x14ac:dyDescent="0.2">
      <c r="A5" s="6" t="e">
        <f>#REF!</f>
        <v>#REF!</v>
      </c>
      <c r="B5" s="7" t="e">
        <f>#REF!</f>
        <v>#REF!</v>
      </c>
      <c r="C5" s="2" t="e">
        <f>#REF!</f>
        <v>#REF!</v>
      </c>
      <c r="D5" s="69" t="e">
        <f>#REF!</f>
        <v>#REF!</v>
      </c>
      <c r="E5" s="140" t="e">
        <f>#REF!</f>
        <v>#REF!</v>
      </c>
      <c r="F5" s="81" t="e">
        <f>#REF!</f>
        <v>#REF!</v>
      </c>
    </row>
    <row r="6" spans="1:6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69" t="e">
        <f>#REF!</f>
        <v>#REF!</v>
      </c>
      <c r="E6" s="141" t="e">
        <f>#REF!</f>
        <v>#REF!</v>
      </c>
      <c r="F6" s="81" t="e">
        <f>#REF!</f>
        <v>#REF!</v>
      </c>
    </row>
    <row r="7" spans="1:6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69" t="e">
        <f>#REF!</f>
        <v>#REF!</v>
      </c>
      <c r="E7" s="141" t="e">
        <f>#REF!</f>
        <v>#REF!</v>
      </c>
      <c r="F7" s="81" t="e">
        <f>#REF!</f>
        <v>#REF!</v>
      </c>
    </row>
    <row r="8" spans="1:6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69" t="e">
        <f>#REF!</f>
        <v>#REF!</v>
      </c>
      <c r="E8" s="141" t="e">
        <f>#REF!</f>
        <v>#REF!</v>
      </c>
      <c r="F8" s="81" t="e">
        <f>#REF!</f>
        <v>#REF!</v>
      </c>
    </row>
    <row r="9" spans="1:6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69" t="e">
        <f>#REF!</f>
        <v>#REF!</v>
      </c>
      <c r="E9" s="141" t="e">
        <f>#REF!</f>
        <v>#REF!</v>
      </c>
      <c r="F9" s="81" t="e">
        <f>#REF!</f>
        <v>#REF!</v>
      </c>
    </row>
    <row r="10" spans="1:6" x14ac:dyDescent="0.2">
      <c r="A10" s="6" t="e">
        <f>#REF!</f>
        <v>#REF!</v>
      </c>
      <c r="B10" s="7" t="e">
        <f>#REF!</f>
        <v>#REF!</v>
      </c>
      <c r="C10" s="55" t="e">
        <f>#REF!</f>
        <v>#REF!</v>
      </c>
      <c r="D10" s="69" t="e">
        <f>#REF!</f>
        <v>#REF!</v>
      </c>
      <c r="E10" s="141" t="e">
        <f>#REF!</f>
        <v>#REF!</v>
      </c>
      <c r="F10" s="81" t="e">
        <f>#REF!</f>
        <v>#REF!</v>
      </c>
    </row>
    <row r="11" spans="1:6" ht="13.5" thickBot="1" x14ac:dyDescent="0.25">
      <c r="A11" s="15" t="e">
        <f>#REF!</f>
        <v>#REF!</v>
      </c>
      <c r="B11" s="12" t="e">
        <f>#REF!</f>
        <v>#REF!</v>
      </c>
      <c r="C11" s="56" t="e">
        <f>#REF!</f>
        <v>#REF!</v>
      </c>
      <c r="D11" s="70" t="e">
        <f>#REF!</f>
        <v>#REF!</v>
      </c>
      <c r="E11" s="142" t="e">
        <f>#REF!</f>
        <v>#REF!</v>
      </c>
      <c r="F11" s="82" t="e">
        <f>#REF!</f>
        <v>#REF!</v>
      </c>
    </row>
    <row r="12" spans="1:6" s="135" customFormat="1" ht="24.75" customHeight="1" thickBot="1" x14ac:dyDescent="0.25">
      <c r="A12" s="426" t="s">
        <v>134</v>
      </c>
      <c r="B12" s="427"/>
      <c r="C12" s="428"/>
      <c r="D12" s="137" t="e">
        <f>SUM(D4:D11)</f>
        <v>#REF!</v>
      </c>
      <c r="E12" s="80" t="e">
        <f>SUM(E4:E11)</f>
        <v>#REF!</v>
      </c>
      <c r="F12" s="138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2" customWidth="1"/>
    <col min="7" max="7" width="11.5703125" customWidth="1"/>
  </cols>
  <sheetData>
    <row r="1" spans="1:7" ht="15.95" customHeight="1" x14ac:dyDescent="0.25">
      <c r="A1" s="425" t="s">
        <v>189</v>
      </c>
      <c r="B1" s="425"/>
      <c r="C1" s="425"/>
      <c r="D1" s="425"/>
      <c r="E1" s="425"/>
      <c r="F1" s="425"/>
      <c r="G1" s="425"/>
    </row>
    <row r="2" spans="1:7" ht="13.5" thickBot="1" x14ac:dyDescent="0.25"/>
    <row r="3" spans="1:7" s="1" customFormat="1" ht="51" customHeight="1" thickBot="1" x14ac:dyDescent="0.25">
      <c r="A3" s="10" t="s">
        <v>132</v>
      </c>
      <c r="B3" s="11" t="s">
        <v>133</v>
      </c>
      <c r="C3" s="18" t="s">
        <v>0</v>
      </c>
      <c r="D3" s="24" t="s">
        <v>131</v>
      </c>
      <c r="E3" s="24" t="s">
        <v>184</v>
      </c>
      <c r="F3" s="44" t="s">
        <v>188</v>
      </c>
      <c r="G3" s="24" t="s">
        <v>193</v>
      </c>
    </row>
    <row r="4" spans="1:7" s="59" customFormat="1" ht="19.5" customHeight="1" thickBot="1" x14ac:dyDescent="0.25">
      <c r="A4" s="93" t="s">
        <v>185</v>
      </c>
      <c r="B4" s="97" t="s">
        <v>186</v>
      </c>
      <c r="C4" s="94" t="s">
        <v>187</v>
      </c>
      <c r="D4" s="95">
        <v>1</v>
      </c>
      <c r="E4" s="95">
        <v>2</v>
      </c>
      <c r="F4" s="98">
        <v>3</v>
      </c>
      <c r="G4" s="95">
        <v>4</v>
      </c>
    </row>
    <row r="5" spans="1:7" x14ac:dyDescent="0.2">
      <c r="A5" s="16" t="e">
        <f>#REF!</f>
        <v>#REF!</v>
      </c>
      <c r="B5" s="17" t="e">
        <f>#REF!</f>
        <v>#REF!</v>
      </c>
      <c r="C5" s="91" t="e">
        <f>#REF!</f>
        <v>#REF!</v>
      </c>
      <c r="D5" s="96" t="e">
        <f>#REF!</f>
        <v>#REF!</v>
      </c>
      <c r="E5" s="92" t="e">
        <f>#REF!</f>
        <v>#REF!</v>
      </c>
      <c r="F5" s="45" t="e">
        <f>#REF!</f>
        <v>#REF!</v>
      </c>
      <c r="G5" s="90" t="e">
        <f>IF(A5&lt;&gt;A6,SUMIF($A$5:A5,A5,$F$5:F5),"")</f>
        <v>#REF!</v>
      </c>
    </row>
    <row r="6" spans="1:7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27" t="e">
        <f>#REF!</f>
        <v>#REF!</v>
      </c>
      <c r="E6" s="72" t="e">
        <f>#REF!</f>
        <v>#REF!</v>
      </c>
      <c r="F6" s="81" t="e">
        <f>#REF!</f>
        <v>#REF!</v>
      </c>
      <c r="G6" s="90" t="e">
        <f>IF(A6&lt;&gt;A7,SUMIF($A$5:A6,A6,$F$5:F6),"")</f>
        <v>#REF!</v>
      </c>
    </row>
    <row r="7" spans="1:7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20" t="e">
        <f>#REF!</f>
        <v>#REF!</v>
      </c>
      <c r="E7" s="73" t="e">
        <f>#REF!</f>
        <v>#REF!</v>
      </c>
      <c r="F7" s="81" t="e">
        <f>#REF!</f>
        <v>#REF!</v>
      </c>
      <c r="G7" s="90" t="e">
        <f>IF(A7&lt;&gt;A8,SUMIF($A$5:A7,A7,$F$5:F7),"")</f>
        <v>#REF!</v>
      </c>
    </row>
    <row r="8" spans="1:7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20" t="e">
        <f>#REF!</f>
        <v>#REF!</v>
      </c>
      <c r="E8" s="73" t="e">
        <f>#REF!</f>
        <v>#REF!</v>
      </c>
      <c r="F8" s="81" t="e">
        <f>#REF!</f>
        <v>#REF!</v>
      </c>
      <c r="G8" s="90" t="e">
        <f>IF(A8&lt;&gt;A9,SUMIF($A$5:A8,A8,$F$5:F8),"")</f>
        <v>#REF!</v>
      </c>
    </row>
    <row r="9" spans="1:7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20" t="e">
        <f>#REF!</f>
        <v>#REF!</v>
      </c>
      <c r="E9" s="73" t="e">
        <f>#REF!</f>
        <v>#REF!</v>
      </c>
      <c r="F9" s="81" t="e">
        <f>#REF!</f>
        <v>#REF!</v>
      </c>
      <c r="G9" s="90" t="e">
        <f>IF(A9&lt;&gt;A10,SUMIF($A$5:A9,A9,$F$5:F9),"")</f>
        <v>#REF!</v>
      </c>
    </row>
    <row r="10" spans="1:7" x14ac:dyDescent="0.2">
      <c r="A10" s="6" t="e">
        <f>#REF!</f>
        <v>#REF!</v>
      </c>
      <c r="B10" s="7" t="e">
        <f>#REF!</f>
        <v>#REF!</v>
      </c>
      <c r="C10" s="2" t="e">
        <f>#REF!</f>
        <v>#REF!</v>
      </c>
      <c r="D10" s="27" t="e">
        <f>#REF!</f>
        <v>#REF!</v>
      </c>
      <c r="E10" s="73" t="e">
        <f>#REF!</f>
        <v>#REF!</v>
      </c>
      <c r="F10" s="81" t="e">
        <f>#REF!</f>
        <v>#REF!</v>
      </c>
      <c r="G10" s="90" t="e">
        <f>IF(A10&lt;&gt;A11,SUMIF($A$5:A10,A10,$F$5:F10),"")</f>
        <v>#REF!</v>
      </c>
    </row>
    <row r="11" spans="1:7" x14ac:dyDescent="0.2">
      <c r="A11" s="6" t="e">
        <f>#REF!</f>
        <v>#REF!</v>
      </c>
      <c r="B11" s="7" t="e">
        <f>#REF!</f>
        <v>#REF!</v>
      </c>
      <c r="C11" s="3" t="e">
        <f>#REF!</f>
        <v>#REF!</v>
      </c>
      <c r="D11" s="28" t="e">
        <f>#REF!</f>
        <v>#REF!</v>
      </c>
      <c r="E11" s="73" t="e">
        <f>#REF!</f>
        <v>#REF!</v>
      </c>
      <c r="F11" s="81" t="e">
        <f>#REF!</f>
        <v>#REF!</v>
      </c>
      <c r="G11" s="90" t="e">
        <f>IF(A11&lt;&gt;A12,SUMIF($A$5:A11,A11,$F$5:F11),"")</f>
        <v>#REF!</v>
      </c>
    </row>
    <row r="12" spans="1:7" x14ac:dyDescent="0.2">
      <c r="A12" s="6" t="e">
        <f>#REF!</f>
        <v>#REF!</v>
      </c>
      <c r="B12" s="7" t="e">
        <f>#REF!</f>
        <v>#REF!</v>
      </c>
      <c r="C12" s="3" t="e">
        <f>#REF!</f>
        <v>#REF!</v>
      </c>
      <c r="D12" s="28" t="e">
        <f>#REF!</f>
        <v>#REF!</v>
      </c>
      <c r="E12" s="73" t="e">
        <f>#REF!</f>
        <v>#REF!</v>
      </c>
      <c r="F12" s="81" t="e">
        <f>#REF!</f>
        <v>#REF!</v>
      </c>
      <c r="G12" s="90" t="e">
        <f>IF(A12&lt;&gt;A13,SUMIF($A$5:A12,A12,$F$5:F12),"")</f>
        <v>#REF!</v>
      </c>
    </row>
    <row r="13" spans="1:7" x14ac:dyDescent="0.2">
      <c r="A13" s="6" t="e">
        <f>#REF!</f>
        <v>#REF!</v>
      </c>
      <c r="B13" s="7" t="e">
        <f>#REF!</f>
        <v>#REF!</v>
      </c>
      <c r="C13" s="3" t="e">
        <f>#REF!</f>
        <v>#REF!</v>
      </c>
      <c r="D13" s="29" t="e">
        <f>#REF!</f>
        <v>#REF!</v>
      </c>
      <c r="E13" s="74" t="e">
        <f>#REF!</f>
        <v>#REF!</v>
      </c>
      <c r="F13" s="81" t="e">
        <f>#REF!</f>
        <v>#REF!</v>
      </c>
      <c r="G13" s="90" t="e">
        <f>IF(A13&lt;&gt;A14,SUMIF($A$5:A13,A13,$F$5:F13),"")</f>
        <v>#REF!</v>
      </c>
    </row>
    <row r="14" spans="1:7" x14ac:dyDescent="0.2">
      <c r="A14" s="6" t="e">
        <f>#REF!</f>
        <v>#REF!</v>
      </c>
      <c r="B14" s="7" t="e">
        <f>#REF!</f>
        <v>#REF!</v>
      </c>
      <c r="C14" s="3" t="e">
        <f>#REF!</f>
        <v>#REF!</v>
      </c>
      <c r="D14" s="28" t="e">
        <f>#REF!</f>
        <v>#REF!</v>
      </c>
      <c r="E14" s="73" t="e">
        <f>#REF!</f>
        <v>#REF!</v>
      </c>
      <c r="F14" s="81" t="e">
        <f>#REF!</f>
        <v>#REF!</v>
      </c>
      <c r="G14" s="90" t="e">
        <f>IF(A14&lt;&gt;A15,SUMIF($A$5:A14,A14,$F$5:F14),"")</f>
        <v>#REF!</v>
      </c>
    </row>
    <row r="15" spans="1:7" x14ac:dyDescent="0.2">
      <c r="A15" s="6" t="e">
        <f>#REF!</f>
        <v>#REF!</v>
      </c>
      <c r="B15" s="7" t="e">
        <f>#REF!</f>
        <v>#REF!</v>
      </c>
      <c r="C15" s="3" t="e">
        <f>#REF!</f>
        <v>#REF!</v>
      </c>
      <c r="D15" s="29" t="e">
        <f>#REF!</f>
        <v>#REF!</v>
      </c>
      <c r="E15" s="73" t="e">
        <f>#REF!</f>
        <v>#REF!</v>
      </c>
      <c r="F15" s="81" t="e">
        <f>#REF!</f>
        <v>#REF!</v>
      </c>
      <c r="G15" s="90" t="e">
        <f>IF(A15&lt;&gt;A16,SUMIF($A$5:A15,A15,$F$5:F15),"")</f>
        <v>#REF!</v>
      </c>
    </row>
    <row r="16" spans="1:7" x14ac:dyDescent="0.2">
      <c r="A16" s="6" t="e">
        <f>#REF!</f>
        <v>#REF!</v>
      </c>
      <c r="B16" s="7" t="e">
        <f>#REF!</f>
        <v>#REF!</v>
      </c>
      <c r="C16" s="3" t="e">
        <f>#REF!</f>
        <v>#REF!</v>
      </c>
      <c r="D16" s="29" t="e">
        <f>#REF!</f>
        <v>#REF!</v>
      </c>
      <c r="E16" s="73" t="e">
        <f>#REF!</f>
        <v>#REF!</v>
      </c>
      <c r="F16" s="81" t="e">
        <f>#REF!</f>
        <v>#REF!</v>
      </c>
      <c r="G16" s="90" t="e">
        <f>IF(A16&lt;&gt;#REF!,SUMIF($A$5:A16,A16,$F$5:F16),"")</f>
        <v>#REF!</v>
      </c>
    </row>
    <row r="17" spans="1:7" ht="13.5" thickBot="1" x14ac:dyDescent="0.25">
      <c r="A17" s="85" t="e">
        <f>#REF!</f>
        <v>#REF!</v>
      </c>
      <c r="B17" s="86" t="e">
        <f>#REF!</f>
        <v>#REF!</v>
      </c>
      <c r="C17" s="64" t="e">
        <f>#REF!</f>
        <v>#REF!</v>
      </c>
      <c r="D17" s="65" t="e">
        <f>#REF!</f>
        <v>#REF!</v>
      </c>
      <c r="E17" s="75" t="e">
        <f>#REF!</f>
        <v>#REF!</v>
      </c>
      <c r="F17" s="87" t="e">
        <f>#REF!</f>
        <v>#REF!</v>
      </c>
      <c r="G17" s="66" t="e">
        <f>IF(A17&lt;&gt;A18,SUMIF($A$5:A17,A17,$F$5:F17),"")</f>
        <v>#REF!</v>
      </c>
    </row>
    <row r="18" spans="1:7" x14ac:dyDescent="0.2">
      <c r="A18" s="16" t="e">
        <f>#REF!</f>
        <v>#REF!</v>
      </c>
      <c r="B18" s="83" t="e">
        <f>#REF!</f>
        <v>#REF!</v>
      </c>
      <c r="C18" s="4" t="e">
        <f>#REF!</f>
        <v>#REF!</v>
      </c>
      <c r="D18" s="71" t="e">
        <f>#REF!</f>
        <v>#REF!</v>
      </c>
      <c r="E18" s="84" t="e">
        <f>#REF!</f>
        <v>#REF!</v>
      </c>
      <c r="F18" s="45" t="e">
        <f>#REF!</f>
        <v>#REF!</v>
      </c>
      <c r="G18" s="90" t="e">
        <f>IF(A18&lt;&gt;A19,SUMIF($A$5:A18,A18,$F$5:F18),"")</f>
        <v>#REF!</v>
      </c>
    </row>
    <row r="19" spans="1:7" x14ac:dyDescent="0.2">
      <c r="A19" s="6" t="e">
        <f>#REF!</f>
        <v>#REF!</v>
      </c>
      <c r="B19" s="7" t="e">
        <f>#REF!</f>
        <v>#REF!</v>
      </c>
      <c r="C19" s="3" t="e">
        <f>#REF!</f>
        <v>#REF!</v>
      </c>
      <c r="D19" s="29" t="e">
        <f>#REF!</f>
        <v>#REF!</v>
      </c>
      <c r="E19" s="73" t="e">
        <f>#REF!</f>
        <v>#REF!</v>
      </c>
      <c r="F19" s="81" t="e">
        <f>#REF!</f>
        <v>#REF!</v>
      </c>
      <c r="G19" s="90" t="e">
        <f>IF(A19&lt;&gt;A20,SUMIF($A$5:A19,A19,$F$5:F19),"")</f>
        <v>#REF!</v>
      </c>
    </row>
    <row r="20" spans="1:7" x14ac:dyDescent="0.2">
      <c r="A20" s="6" t="e">
        <f>#REF!</f>
        <v>#REF!</v>
      </c>
      <c r="B20" s="7" t="e">
        <f>#REF!</f>
        <v>#REF!</v>
      </c>
      <c r="C20" s="3" t="e">
        <f>#REF!</f>
        <v>#REF!</v>
      </c>
      <c r="D20" s="29" t="e">
        <f>#REF!</f>
        <v>#REF!</v>
      </c>
      <c r="E20" s="73" t="e">
        <f>#REF!</f>
        <v>#REF!</v>
      </c>
      <c r="F20" s="81" t="e">
        <f>#REF!</f>
        <v>#REF!</v>
      </c>
      <c r="G20" s="90" t="e">
        <f>IF(A20&lt;&gt;A21,SUMIF($A$5:A20,A20,$F$5:F20),"")</f>
        <v>#REF!</v>
      </c>
    </row>
    <row r="21" spans="1:7" x14ac:dyDescent="0.2">
      <c r="A21" s="6" t="e">
        <f>#REF!</f>
        <v>#REF!</v>
      </c>
      <c r="B21" s="7" t="e">
        <f>#REF!</f>
        <v>#REF!</v>
      </c>
      <c r="C21" s="3" t="e">
        <f>#REF!</f>
        <v>#REF!</v>
      </c>
      <c r="D21" s="29" t="e">
        <f>#REF!</f>
        <v>#REF!</v>
      </c>
      <c r="E21" s="73" t="e">
        <f>#REF!</f>
        <v>#REF!</v>
      </c>
      <c r="F21" s="81" t="e">
        <f>#REF!</f>
        <v>#REF!</v>
      </c>
      <c r="G21" s="90" t="e">
        <f>IF(A21&lt;&gt;A22,SUMIF($A$5:A21,A21,$F$5:F21),"")</f>
        <v>#REF!</v>
      </c>
    </row>
    <row r="22" spans="1:7" x14ac:dyDescent="0.2">
      <c r="A22" s="6" t="e">
        <f>#REF!</f>
        <v>#REF!</v>
      </c>
      <c r="B22" s="7" t="e">
        <f>#REF!</f>
        <v>#REF!</v>
      </c>
      <c r="C22" s="3" t="e">
        <f>#REF!</f>
        <v>#REF!</v>
      </c>
      <c r="D22" s="29" t="e">
        <f>#REF!</f>
        <v>#REF!</v>
      </c>
      <c r="E22" s="73" t="e">
        <f>#REF!</f>
        <v>#REF!</v>
      </c>
      <c r="F22" s="81" t="e">
        <f>#REF!</f>
        <v>#REF!</v>
      </c>
      <c r="G22" s="90" t="e">
        <f>IF(A22&lt;&gt;A23,SUMIF($A$5:A22,A22,$F$5:F22),"")</f>
        <v>#REF!</v>
      </c>
    </row>
    <row r="23" spans="1:7" x14ac:dyDescent="0.2">
      <c r="A23" s="6" t="e">
        <f>#REF!</f>
        <v>#REF!</v>
      </c>
      <c r="B23" s="7" t="e">
        <f>#REF!</f>
        <v>#REF!</v>
      </c>
      <c r="C23" s="3" t="e">
        <f>#REF!</f>
        <v>#REF!</v>
      </c>
      <c r="D23" s="28" t="e">
        <f>#REF!</f>
        <v>#REF!</v>
      </c>
      <c r="E23" s="73" t="e">
        <f>#REF!</f>
        <v>#REF!</v>
      </c>
      <c r="F23" s="81" t="e">
        <f>#REF!</f>
        <v>#REF!</v>
      </c>
      <c r="G23" s="90" t="e">
        <f>IF(A23&lt;&gt;A24,SUMIF($A$5:A23,A23,$F$5:F23),"")</f>
        <v>#REF!</v>
      </c>
    </row>
    <row r="24" spans="1:7" x14ac:dyDescent="0.2">
      <c r="A24" s="6" t="e">
        <f>#REF!</f>
        <v>#REF!</v>
      </c>
      <c r="B24" s="7" t="e">
        <f>#REF!</f>
        <v>#REF!</v>
      </c>
      <c r="C24" s="2" t="e">
        <f>#REF!</f>
        <v>#REF!</v>
      </c>
      <c r="D24" s="27" t="e">
        <f>#REF!</f>
        <v>#REF!</v>
      </c>
      <c r="E24" s="73" t="e">
        <f>#REF!</f>
        <v>#REF!</v>
      </c>
      <c r="F24" s="81" t="e">
        <f>#REF!</f>
        <v>#REF!</v>
      </c>
      <c r="G24" s="90" t="e">
        <f>IF(A24&lt;&gt;A25,SUMIF($A$5:A24,A24,$F$5:F24),"")</f>
        <v>#REF!</v>
      </c>
    </row>
    <row r="25" spans="1:7" x14ac:dyDescent="0.2">
      <c r="A25" s="6" t="e">
        <f>#REF!</f>
        <v>#REF!</v>
      </c>
      <c r="B25" s="7" t="e">
        <f>#REF!</f>
        <v>#REF!</v>
      </c>
      <c r="C25" s="3" t="e">
        <f>#REF!</f>
        <v>#REF!</v>
      </c>
      <c r="D25" s="28" t="e">
        <f>#REF!</f>
        <v>#REF!</v>
      </c>
      <c r="E25" s="73" t="e">
        <f>#REF!</f>
        <v>#REF!</v>
      </c>
      <c r="F25" s="81" t="e">
        <f>#REF!</f>
        <v>#REF!</v>
      </c>
      <c r="G25" s="90" t="e">
        <f>IF(A25&lt;&gt;A26,SUMIF($A$5:A25,A25,$F$5:F25),"")</f>
        <v>#REF!</v>
      </c>
    </row>
    <row r="26" spans="1:7" x14ac:dyDescent="0.2">
      <c r="A26" s="6" t="e">
        <f>#REF!</f>
        <v>#REF!</v>
      </c>
      <c r="B26" s="7" t="e">
        <f>#REF!</f>
        <v>#REF!</v>
      </c>
      <c r="C26" s="3" t="e">
        <f>#REF!</f>
        <v>#REF!</v>
      </c>
      <c r="D26" s="28" t="e">
        <f>#REF!</f>
        <v>#REF!</v>
      </c>
      <c r="E26" s="73" t="e">
        <f>#REF!</f>
        <v>#REF!</v>
      </c>
      <c r="F26" s="81" t="e">
        <f>#REF!</f>
        <v>#REF!</v>
      </c>
      <c r="G26" s="90" t="e">
        <f>IF(A26&lt;&gt;A27,SUMIF($A$5:A26,A26,$F$5:F26),"")</f>
        <v>#REF!</v>
      </c>
    </row>
    <row r="27" spans="1:7" x14ac:dyDescent="0.2">
      <c r="A27" s="6" t="e">
        <f>#REF!</f>
        <v>#REF!</v>
      </c>
      <c r="B27" s="7" t="e">
        <f>#REF!</f>
        <v>#REF!</v>
      </c>
      <c r="C27" s="3" t="e">
        <f>#REF!</f>
        <v>#REF!</v>
      </c>
      <c r="D27" s="28" t="e">
        <f>#REF!</f>
        <v>#REF!</v>
      </c>
      <c r="E27" s="73" t="e">
        <f>#REF!</f>
        <v>#REF!</v>
      </c>
      <c r="F27" s="81" t="e">
        <f>#REF!</f>
        <v>#REF!</v>
      </c>
      <c r="G27" s="90" t="e">
        <f>IF(A27&lt;&gt;A28,SUMIF($A$5:A27,A27,$F$5:F27),"")</f>
        <v>#REF!</v>
      </c>
    </row>
    <row r="28" spans="1:7" x14ac:dyDescent="0.2">
      <c r="A28" s="6" t="e">
        <f>#REF!</f>
        <v>#REF!</v>
      </c>
      <c r="B28" s="7" t="e">
        <f>#REF!</f>
        <v>#REF!</v>
      </c>
      <c r="C28" s="3" t="e">
        <f>#REF!</f>
        <v>#REF!</v>
      </c>
      <c r="D28" s="28" t="e">
        <f>#REF!</f>
        <v>#REF!</v>
      </c>
      <c r="E28" s="73" t="e">
        <f>#REF!</f>
        <v>#REF!</v>
      </c>
      <c r="F28" s="81" t="e">
        <f>#REF!</f>
        <v>#REF!</v>
      </c>
      <c r="G28" s="90" t="e">
        <f>IF(A28&lt;&gt;A29,SUMIF($A$5:A28,A28,$F$5:F28),"")</f>
        <v>#REF!</v>
      </c>
    </row>
    <row r="29" spans="1:7" ht="13.5" thickBot="1" x14ac:dyDescent="0.25">
      <c r="A29" s="85" t="e">
        <f>#REF!</f>
        <v>#REF!</v>
      </c>
      <c r="B29" s="86" t="e">
        <f>#REF!</f>
        <v>#REF!</v>
      </c>
      <c r="C29" s="64" t="e">
        <f>#REF!</f>
        <v>#REF!</v>
      </c>
      <c r="D29" s="67" t="e">
        <f>#REF!</f>
        <v>#REF!</v>
      </c>
      <c r="E29" s="77" t="e">
        <f>#REF!</f>
        <v>#REF!</v>
      </c>
      <c r="F29" s="87" t="e">
        <f>#REF!</f>
        <v>#REF!</v>
      </c>
      <c r="G29" s="66" t="e">
        <f>IF(A29&lt;&gt;A30,SUMIF($A$5:A29,A29,$F$5:F29),"")</f>
        <v>#REF!</v>
      </c>
    </row>
    <row r="30" spans="1:7" x14ac:dyDescent="0.2">
      <c r="A30" s="88" t="e">
        <f>#REF!</f>
        <v>#REF!</v>
      </c>
      <c r="B30" s="83" t="e">
        <f>#REF!</f>
        <v>#REF!</v>
      </c>
      <c r="C30" s="4" t="e">
        <f>#REF!</f>
        <v>#REF!</v>
      </c>
      <c r="D30" s="71" t="e">
        <f>#REF!</f>
        <v>#REF!</v>
      </c>
      <c r="E30" s="84" t="e">
        <f>#REF!</f>
        <v>#REF!</v>
      </c>
      <c r="F30" s="45" t="e">
        <f>#REF!</f>
        <v>#REF!</v>
      </c>
      <c r="G30" s="90" t="e">
        <f>IF(A30&lt;&gt;A31,SUMIF($A$5:A30,A30,$F$5:F30),"")</f>
        <v>#REF!</v>
      </c>
    </row>
    <row r="31" spans="1:7" x14ac:dyDescent="0.2">
      <c r="A31" s="8" t="e">
        <f>#REF!</f>
        <v>#REF!</v>
      </c>
      <c r="B31" s="7" t="e">
        <f>#REF!</f>
        <v>#REF!</v>
      </c>
      <c r="C31" s="3" t="e">
        <f>#REF!</f>
        <v>#REF!</v>
      </c>
      <c r="D31" s="29" t="e">
        <f>#REF!</f>
        <v>#REF!</v>
      </c>
      <c r="E31" s="73" t="e">
        <f>#REF!</f>
        <v>#REF!</v>
      </c>
      <c r="F31" s="81" t="e">
        <f>#REF!</f>
        <v>#REF!</v>
      </c>
      <c r="G31" s="90" t="e">
        <f>IF(A31&lt;&gt;A32,SUMIF($A$5:A31,A31,$F$5:F31),"")</f>
        <v>#REF!</v>
      </c>
    </row>
    <row r="32" spans="1:7" x14ac:dyDescent="0.2">
      <c r="A32" s="8" t="e">
        <f>#REF!</f>
        <v>#REF!</v>
      </c>
      <c r="B32" s="7" t="e">
        <f>#REF!</f>
        <v>#REF!</v>
      </c>
      <c r="C32" s="3" t="e">
        <f>#REF!</f>
        <v>#REF!</v>
      </c>
      <c r="D32" s="28" t="e">
        <f>#REF!</f>
        <v>#REF!</v>
      </c>
      <c r="E32" s="73" t="e">
        <f>#REF!</f>
        <v>#REF!</v>
      </c>
      <c r="F32" s="81" t="e">
        <f>#REF!</f>
        <v>#REF!</v>
      </c>
      <c r="G32" s="90" t="e">
        <f>IF(A32&lt;&gt;A33,SUMIF($A$5:A32,A32,$F$5:F32),"")</f>
        <v>#REF!</v>
      </c>
    </row>
    <row r="33" spans="1:7" x14ac:dyDescent="0.2">
      <c r="A33" s="8" t="e">
        <f>#REF!</f>
        <v>#REF!</v>
      </c>
      <c r="B33" s="7" t="e">
        <f>#REF!</f>
        <v>#REF!</v>
      </c>
      <c r="C33" s="3" t="e">
        <f>#REF!</f>
        <v>#REF!</v>
      </c>
      <c r="D33" s="29" t="e">
        <f>#REF!</f>
        <v>#REF!</v>
      </c>
      <c r="E33" s="73" t="e">
        <f>#REF!</f>
        <v>#REF!</v>
      </c>
      <c r="F33" s="81" t="e">
        <f>#REF!</f>
        <v>#REF!</v>
      </c>
      <c r="G33" s="90" t="e">
        <f>IF(A33&lt;&gt;A34,SUMIF($A$5:A33,A33,$F$5:F33),"")</f>
        <v>#REF!</v>
      </c>
    </row>
    <row r="34" spans="1:7" x14ac:dyDescent="0.2">
      <c r="A34" s="8" t="e">
        <f>#REF!</f>
        <v>#REF!</v>
      </c>
      <c r="B34" s="7" t="e">
        <f>#REF!</f>
        <v>#REF!</v>
      </c>
      <c r="C34" s="3" t="e">
        <f>#REF!</f>
        <v>#REF!</v>
      </c>
      <c r="D34" s="29" t="e">
        <f>#REF!</f>
        <v>#REF!</v>
      </c>
      <c r="E34" s="73" t="e">
        <f>#REF!</f>
        <v>#REF!</v>
      </c>
      <c r="F34" s="81" t="e">
        <f>#REF!</f>
        <v>#REF!</v>
      </c>
      <c r="G34" s="90" t="e">
        <f>IF(A34&lt;&gt;A35,SUMIF($A$5:A34,A34,$F$5:F34),"")</f>
        <v>#REF!</v>
      </c>
    </row>
    <row r="35" spans="1:7" x14ac:dyDescent="0.2">
      <c r="A35" s="8" t="e">
        <f>#REF!</f>
        <v>#REF!</v>
      </c>
      <c r="B35" s="7" t="e">
        <f>#REF!</f>
        <v>#REF!</v>
      </c>
      <c r="C35" s="3" t="e">
        <f>#REF!</f>
        <v>#REF!</v>
      </c>
      <c r="D35" s="28" t="e">
        <f>#REF!</f>
        <v>#REF!</v>
      </c>
      <c r="E35" s="73" t="e">
        <f>#REF!</f>
        <v>#REF!</v>
      </c>
      <c r="F35" s="81" t="e">
        <f>#REF!</f>
        <v>#REF!</v>
      </c>
      <c r="G35" s="90" t="e">
        <f>IF(A35&lt;&gt;A36,SUMIF($A$5:A35,A35,$F$5:F35),"")</f>
        <v>#REF!</v>
      </c>
    </row>
    <row r="36" spans="1:7" x14ac:dyDescent="0.2">
      <c r="A36" s="8" t="e">
        <f>#REF!</f>
        <v>#REF!</v>
      </c>
      <c r="B36" s="7" t="e">
        <f>#REF!</f>
        <v>#REF!</v>
      </c>
      <c r="C36" s="3" t="e">
        <f>#REF!</f>
        <v>#REF!</v>
      </c>
      <c r="D36" s="28" t="e">
        <f>#REF!</f>
        <v>#REF!</v>
      </c>
      <c r="E36" s="73" t="e">
        <f>#REF!</f>
        <v>#REF!</v>
      </c>
      <c r="F36" s="81" t="e">
        <f>#REF!</f>
        <v>#REF!</v>
      </c>
      <c r="G36" s="90" t="e">
        <f>IF(A36&lt;&gt;A37,SUMIF($A$5:A36,A36,$F$5:F36),"")</f>
        <v>#REF!</v>
      </c>
    </row>
    <row r="37" spans="1:7" x14ac:dyDescent="0.2">
      <c r="A37" s="8" t="e">
        <f>#REF!</f>
        <v>#REF!</v>
      </c>
      <c r="B37" s="7" t="e">
        <f>#REF!</f>
        <v>#REF!</v>
      </c>
      <c r="C37" s="3" t="e">
        <f>#REF!</f>
        <v>#REF!</v>
      </c>
      <c r="D37" s="29" t="e">
        <f>#REF!</f>
        <v>#REF!</v>
      </c>
      <c r="E37" s="73" t="e">
        <f>#REF!</f>
        <v>#REF!</v>
      </c>
      <c r="F37" s="81" t="e">
        <f>#REF!</f>
        <v>#REF!</v>
      </c>
      <c r="G37" s="90" t="e">
        <f>IF(A37&lt;&gt;A38,SUMIF($A$5:A37,A37,$F$5:F37),"")</f>
        <v>#REF!</v>
      </c>
    </row>
    <row r="38" spans="1:7" x14ac:dyDescent="0.2">
      <c r="A38" s="8" t="e">
        <f>#REF!</f>
        <v>#REF!</v>
      </c>
      <c r="B38" s="7" t="e">
        <f>#REF!</f>
        <v>#REF!</v>
      </c>
      <c r="C38" s="3" t="e">
        <f>#REF!</f>
        <v>#REF!</v>
      </c>
      <c r="D38" s="28" t="e">
        <f>#REF!</f>
        <v>#REF!</v>
      </c>
      <c r="E38" s="73" t="e">
        <f>#REF!</f>
        <v>#REF!</v>
      </c>
      <c r="F38" s="81" t="e">
        <f>#REF!</f>
        <v>#REF!</v>
      </c>
      <c r="G38" s="90" t="e">
        <f>IF(A38&lt;&gt;A39,SUMIF($A$5:A38,A38,$F$5:F38),"")</f>
        <v>#REF!</v>
      </c>
    </row>
    <row r="39" spans="1:7" x14ac:dyDescent="0.2">
      <c r="A39" s="8" t="e">
        <f>#REF!</f>
        <v>#REF!</v>
      </c>
      <c r="B39" s="7" t="e">
        <f>#REF!</f>
        <v>#REF!</v>
      </c>
      <c r="C39" s="3" t="e">
        <f>#REF!</f>
        <v>#REF!</v>
      </c>
      <c r="D39" s="28" t="e">
        <f>#REF!</f>
        <v>#REF!</v>
      </c>
      <c r="E39" s="73" t="e">
        <f>#REF!</f>
        <v>#REF!</v>
      </c>
      <c r="F39" s="81" t="e">
        <f>#REF!</f>
        <v>#REF!</v>
      </c>
      <c r="G39" s="90" t="e">
        <f>IF(A39&lt;&gt;A40,SUMIF($A$5:A39,A39,$F$5:F39),"")</f>
        <v>#REF!</v>
      </c>
    </row>
    <row r="40" spans="1:7" x14ac:dyDescent="0.2">
      <c r="A40" s="8" t="e">
        <f>#REF!</f>
        <v>#REF!</v>
      </c>
      <c r="B40" s="7" t="e">
        <f>#REF!</f>
        <v>#REF!</v>
      </c>
      <c r="C40" s="3" t="e">
        <f>#REF!</f>
        <v>#REF!</v>
      </c>
      <c r="D40" s="28" t="e">
        <f>#REF!</f>
        <v>#REF!</v>
      </c>
      <c r="E40" s="73" t="e">
        <f>#REF!</f>
        <v>#REF!</v>
      </c>
      <c r="F40" s="81" t="e">
        <f>#REF!</f>
        <v>#REF!</v>
      </c>
      <c r="G40" s="90" t="e">
        <f>IF(A40&lt;&gt;A41,SUMIF($A$5:A40,A40,$F$5:F40),"")</f>
        <v>#REF!</v>
      </c>
    </row>
    <row r="41" spans="1:7" x14ac:dyDescent="0.2">
      <c r="A41" s="8" t="e">
        <f>#REF!</f>
        <v>#REF!</v>
      </c>
      <c r="B41" s="7" t="e">
        <f>#REF!</f>
        <v>#REF!</v>
      </c>
      <c r="C41" s="3" t="e">
        <f>#REF!</f>
        <v>#REF!</v>
      </c>
      <c r="D41" s="28" t="e">
        <f>#REF!</f>
        <v>#REF!</v>
      </c>
      <c r="E41" s="73" t="e">
        <f>#REF!</f>
        <v>#REF!</v>
      </c>
      <c r="F41" s="81" t="e">
        <f>#REF!</f>
        <v>#REF!</v>
      </c>
      <c r="G41" s="90" t="e">
        <f>IF(A41&lt;&gt;A42,SUMIF($A$5:A41,A41,$F$5:F41),"")</f>
        <v>#REF!</v>
      </c>
    </row>
    <row r="42" spans="1:7" ht="13.5" thickBot="1" x14ac:dyDescent="0.25">
      <c r="A42" s="89" t="e">
        <f>#REF!</f>
        <v>#REF!</v>
      </c>
      <c r="B42" s="86" t="e">
        <f>#REF!</f>
        <v>#REF!</v>
      </c>
      <c r="C42" s="64" t="e">
        <f>#REF!</f>
        <v>#REF!</v>
      </c>
      <c r="D42" s="65" t="e">
        <f>#REF!</f>
        <v>#REF!</v>
      </c>
      <c r="E42" s="77" t="e">
        <f>#REF!</f>
        <v>#REF!</v>
      </c>
      <c r="F42" s="87" t="e">
        <f>#REF!</f>
        <v>#REF!</v>
      </c>
      <c r="G42" s="66" t="e">
        <f>IF(A42&lt;&gt;A43,SUMIF($A$5:A42,A42,$F$5:F42),"")</f>
        <v>#REF!</v>
      </c>
    </row>
    <row r="43" spans="1:7" x14ac:dyDescent="0.2">
      <c r="A43" s="88" t="e">
        <f>#REF!</f>
        <v>#REF!</v>
      </c>
      <c r="B43" s="83" t="e">
        <f>#REF!</f>
        <v>#REF!</v>
      </c>
      <c r="C43" s="4" t="e">
        <f>#REF!</f>
        <v>#REF!</v>
      </c>
      <c r="D43" s="30" t="e">
        <f>#REF!</f>
        <v>#REF!</v>
      </c>
      <c r="E43" s="84" t="e">
        <f>#REF!</f>
        <v>#REF!</v>
      </c>
      <c r="F43" s="45" t="e">
        <f>#REF!</f>
        <v>#REF!</v>
      </c>
      <c r="G43" s="90" t="e">
        <f>IF(A43&lt;&gt;A44,SUMIF($A$5:A43,A43,$F$5:F43),"")</f>
        <v>#REF!</v>
      </c>
    </row>
    <row r="44" spans="1:7" x14ac:dyDescent="0.2">
      <c r="A44" s="8" t="e">
        <f>#REF!</f>
        <v>#REF!</v>
      </c>
      <c r="B44" s="7" t="e">
        <f>#REF!</f>
        <v>#REF!</v>
      </c>
      <c r="C44" s="3" t="e">
        <f>#REF!</f>
        <v>#REF!</v>
      </c>
      <c r="D44" s="28" t="e">
        <f>#REF!</f>
        <v>#REF!</v>
      </c>
      <c r="E44" s="73" t="e">
        <f>#REF!</f>
        <v>#REF!</v>
      </c>
      <c r="F44" s="81" t="e">
        <f>#REF!</f>
        <v>#REF!</v>
      </c>
      <c r="G44" s="90" t="e">
        <f>IF(A44&lt;&gt;A45,SUMIF($A$5:A44,A44,$F$5:F44),"")</f>
        <v>#REF!</v>
      </c>
    </row>
    <row r="45" spans="1:7" x14ac:dyDescent="0.2">
      <c r="A45" s="8" t="e">
        <f>#REF!</f>
        <v>#REF!</v>
      </c>
      <c r="B45" s="7" t="e">
        <f>#REF!</f>
        <v>#REF!</v>
      </c>
      <c r="C45" s="3" t="e">
        <f>#REF!</f>
        <v>#REF!</v>
      </c>
      <c r="D45" s="28" t="e">
        <f>#REF!</f>
        <v>#REF!</v>
      </c>
      <c r="E45" s="73" t="e">
        <f>#REF!</f>
        <v>#REF!</v>
      </c>
      <c r="F45" s="81" t="e">
        <f>#REF!</f>
        <v>#REF!</v>
      </c>
      <c r="G45" s="90" t="e">
        <f>IF(A45&lt;&gt;A46,SUMIF($A$5:A45,A45,$F$5:F45),"")</f>
        <v>#REF!</v>
      </c>
    </row>
    <row r="46" spans="1:7" x14ac:dyDescent="0.2">
      <c r="A46" s="8" t="e">
        <f>#REF!</f>
        <v>#REF!</v>
      </c>
      <c r="B46" s="7" t="e">
        <f>#REF!</f>
        <v>#REF!</v>
      </c>
      <c r="C46" s="3" t="e">
        <f>#REF!</f>
        <v>#REF!</v>
      </c>
      <c r="D46" s="29" t="e">
        <f>#REF!</f>
        <v>#REF!</v>
      </c>
      <c r="E46" s="73" t="e">
        <f>#REF!</f>
        <v>#REF!</v>
      </c>
      <c r="F46" s="81" t="e">
        <f>#REF!</f>
        <v>#REF!</v>
      </c>
      <c r="G46" s="90" t="e">
        <f>IF(A46&lt;&gt;A47,SUMIF($A$5:A46,A46,$F$5:F46),"")</f>
        <v>#REF!</v>
      </c>
    </row>
    <row r="47" spans="1:7" x14ac:dyDescent="0.2">
      <c r="A47" s="8" t="e">
        <f>#REF!</f>
        <v>#REF!</v>
      </c>
      <c r="B47" s="7" t="e">
        <f>#REF!</f>
        <v>#REF!</v>
      </c>
      <c r="C47" s="3" t="e">
        <f>#REF!</f>
        <v>#REF!</v>
      </c>
      <c r="D47" s="28" t="e">
        <f>#REF!</f>
        <v>#REF!</v>
      </c>
      <c r="E47" s="73" t="e">
        <f>#REF!</f>
        <v>#REF!</v>
      </c>
      <c r="F47" s="81" t="e">
        <f>#REF!</f>
        <v>#REF!</v>
      </c>
      <c r="G47" s="90" t="e">
        <f>IF(A47&lt;&gt;A48,SUMIF($A$5:A47,A47,$F$5:F47),"")</f>
        <v>#REF!</v>
      </c>
    </row>
    <row r="48" spans="1:7" x14ac:dyDescent="0.2">
      <c r="A48" s="8" t="e">
        <f>#REF!</f>
        <v>#REF!</v>
      </c>
      <c r="B48" s="7" t="e">
        <f>#REF!</f>
        <v>#REF!</v>
      </c>
      <c r="C48" s="3" t="e">
        <f>#REF!</f>
        <v>#REF!</v>
      </c>
      <c r="D48" s="28" t="e">
        <f>#REF!</f>
        <v>#REF!</v>
      </c>
      <c r="E48" s="73" t="e">
        <f>#REF!</f>
        <v>#REF!</v>
      </c>
      <c r="F48" s="81" t="e">
        <f>#REF!</f>
        <v>#REF!</v>
      </c>
      <c r="G48" s="90" t="e">
        <f>IF(A48&lt;&gt;A49,SUMIF($A$5:A48,A48,$F$5:F48),"")</f>
        <v>#REF!</v>
      </c>
    </row>
    <row r="49" spans="1:7" x14ac:dyDescent="0.2">
      <c r="A49" s="8" t="e">
        <f>#REF!</f>
        <v>#REF!</v>
      </c>
      <c r="B49" s="7" t="e">
        <f>#REF!</f>
        <v>#REF!</v>
      </c>
      <c r="C49" s="3" t="e">
        <f>#REF!</f>
        <v>#REF!</v>
      </c>
      <c r="D49" s="28" t="e">
        <f>#REF!</f>
        <v>#REF!</v>
      </c>
      <c r="E49" s="73" t="e">
        <f>#REF!</f>
        <v>#REF!</v>
      </c>
      <c r="F49" s="81" t="e">
        <f>#REF!</f>
        <v>#REF!</v>
      </c>
      <c r="G49" s="90" t="e">
        <f>IF(A49&lt;&gt;A50,SUMIF($A$5:A49,A49,$F$5:F49),"")</f>
        <v>#REF!</v>
      </c>
    </row>
    <row r="50" spans="1:7" x14ac:dyDescent="0.2">
      <c r="A50" s="8" t="e">
        <f>#REF!</f>
        <v>#REF!</v>
      </c>
      <c r="B50" s="7" t="e">
        <f>#REF!</f>
        <v>#REF!</v>
      </c>
      <c r="C50" s="3" t="e">
        <f>#REF!</f>
        <v>#REF!</v>
      </c>
      <c r="D50" s="29" t="e">
        <f>#REF!</f>
        <v>#REF!</v>
      </c>
      <c r="E50" s="73" t="e">
        <f>#REF!</f>
        <v>#REF!</v>
      </c>
      <c r="F50" s="81" t="e">
        <f>#REF!</f>
        <v>#REF!</v>
      </c>
      <c r="G50" s="90" t="e">
        <f>IF(A50&lt;&gt;A51,SUMIF($A$5:A50,A50,$F$5:F50),"")</f>
        <v>#REF!</v>
      </c>
    </row>
    <row r="51" spans="1:7" x14ac:dyDescent="0.2">
      <c r="A51" s="8" t="e">
        <f>#REF!</f>
        <v>#REF!</v>
      </c>
      <c r="B51" s="7" t="e">
        <f>#REF!</f>
        <v>#REF!</v>
      </c>
      <c r="C51" s="3" t="e">
        <f>#REF!</f>
        <v>#REF!</v>
      </c>
      <c r="D51" s="28" t="e">
        <f>#REF!</f>
        <v>#REF!</v>
      </c>
      <c r="E51" s="73" t="e">
        <f>#REF!</f>
        <v>#REF!</v>
      </c>
      <c r="F51" s="81" t="e">
        <f>#REF!</f>
        <v>#REF!</v>
      </c>
      <c r="G51" s="90" t="e">
        <f>IF(A51&lt;&gt;A52,SUMIF($A$5:A51,A51,$F$5:F51),"")</f>
        <v>#REF!</v>
      </c>
    </row>
    <row r="52" spans="1:7" x14ac:dyDescent="0.2">
      <c r="A52" s="8" t="e">
        <f>#REF!</f>
        <v>#REF!</v>
      </c>
      <c r="B52" s="7" t="e">
        <f>#REF!</f>
        <v>#REF!</v>
      </c>
      <c r="C52" s="3" t="e">
        <f>#REF!</f>
        <v>#REF!</v>
      </c>
      <c r="D52" s="29" t="e">
        <f>#REF!</f>
        <v>#REF!</v>
      </c>
      <c r="E52" s="73" t="e">
        <f>#REF!</f>
        <v>#REF!</v>
      </c>
      <c r="F52" s="81" t="e">
        <f>#REF!</f>
        <v>#REF!</v>
      </c>
      <c r="G52" s="90" t="e">
        <f>IF(A52&lt;&gt;A53,SUMIF($A$5:A52,A52,$F$5:F52),"")</f>
        <v>#REF!</v>
      </c>
    </row>
    <row r="53" spans="1:7" x14ac:dyDescent="0.2">
      <c r="A53" s="8" t="e">
        <f>#REF!</f>
        <v>#REF!</v>
      </c>
      <c r="B53" s="7" t="e">
        <f>#REF!</f>
        <v>#REF!</v>
      </c>
      <c r="C53" s="3" t="e">
        <f>#REF!</f>
        <v>#REF!</v>
      </c>
      <c r="D53" s="28" t="e">
        <f>#REF!</f>
        <v>#REF!</v>
      </c>
      <c r="E53" s="73" t="e">
        <f>#REF!</f>
        <v>#REF!</v>
      </c>
      <c r="F53" s="81" t="e">
        <f>#REF!</f>
        <v>#REF!</v>
      </c>
      <c r="G53" s="90" t="e">
        <f>IF(A53&lt;&gt;A54,SUMIF($A$5:A53,A53,$F$5:F53),"")</f>
        <v>#REF!</v>
      </c>
    </row>
    <row r="54" spans="1:7" x14ac:dyDescent="0.2">
      <c r="A54" s="8" t="e">
        <f>#REF!</f>
        <v>#REF!</v>
      </c>
      <c r="B54" s="7" t="e">
        <f>#REF!</f>
        <v>#REF!</v>
      </c>
      <c r="C54" s="3" t="e">
        <f>#REF!</f>
        <v>#REF!</v>
      </c>
      <c r="D54" s="28" t="e">
        <f>#REF!</f>
        <v>#REF!</v>
      </c>
      <c r="E54" s="73" t="e">
        <f>#REF!</f>
        <v>#REF!</v>
      </c>
      <c r="F54" s="81" t="e">
        <f>#REF!</f>
        <v>#REF!</v>
      </c>
      <c r="G54" s="90" t="e">
        <f>IF(A54&lt;&gt;A55,SUMIF($A$5:A54,A54,$F$5:F54),"")</f>
        <v>#REF!</v>
      </c>
    </row>
    <row r="55" spans="1:7" x14ac:dyDescent="0.2">
      <c r="A55" s="8" t="e">
        <f>#REF!</f>
        <v>#REF!</v>
      </c>
      <c r="B55" s="7" t="e">
        <f>#REF!</f>
        <v>#REF!</v>
      </c>
      <c r="C55" s="3" t="e">
        <f>#REF!</f>
        <v>#REF!</v>
      </c>
      <c r="D55" s="28" t="e">
        <f>#REF!</f>
        <v>#REF!</v>
      </c>
      <c r="E55" s="73" t="e">
        <f>#REF!</f>
        <v>#REF!</v>
      </c>
      <c r="F55" s="81" t="e">
        <f>#REF!</f>
        <v>#REF!</v>
      </c>
      <c r="G55" s="90" t="e">
        <f>IF(A55&lt;&gt;A56,SUMIF($A$5:A55,A55,$F$5:F55),"")</f>
        <v>#REF!</v>
      </c>
    </row>
    <row r="56" spans="1:7" x14ac:dyDescent="0.2">
      <c r="A56" s="8" t="e">
        <f>#REF!</f>
        <v>#REF!</v>
      </c>
      <c r="B56" s="7" t="e">
        <f>#REF!</f>
        <v>#REF!</v>
      </c>
      <c r="C56" s="3" t="e">
        <f>#REF!</f>
        <v>#REF!</v>
      </c>
      <c r="D56" s="28" t="e">
        <f>#REF!</f>
        <v>#REF!</v>
      </c>
      <c r="E56" s="73" t="e">
        <f>#REF!</f>
        <v>#REF!</v>
      </c>
      <c r="F56" s="81" t="e">
        <f>#REF!</f>
        <v>#REF!</v>
      </c>
      <c r="G56" s="90" t="e">
        <f>IF(A56&lt;&gt;A57,SUMIF($A$5:A56,A56,$F$5:F56),"")</f>
        <v>#REF!</v>
      </c>
    </row>
    <row r="57" spans="1:7" x14ac:dyDescent="0.2">
      <c r="A57" s="8" t="e">
        <f>#REF!</f>
        <v>#REF!</v>
      </c>
      <c r="B57" s="7" t="e">
        <f>#REF!</f>
        <v>#REF!</v>
      </c>
      <c r="C57" s="3" t="e">
        <f>#REF!</f>
        <v>#REF!</v>
      </c>
      <c r="D57" s="28" t="e">
        <f>#REF!</f>
        <v>#REF!</v>
      </c>
      <c r="E57" s="73" t="e">
        <f>#REF!</f>
        <v>#REF!</v>
      </c>
      <c r="F57" s="81" t="e">
        <f>#REF!</f>
        <v>#REF!</v>
      </c>
      <c r="G57" s="90" t="e">
        <f>IF(A57&lt;&gt;A58,SUMIF($A$5:A57,A57,$F$5:F57),"")</f>
        <v>#REF!</v>
      </c>
    </row>
    <row r="58" spans="1:7" ht="13.5" thickBot="1" x14ac:dyDescent="0.25">
      <c r="A58" s="89" t="e">
        <f>#REF!</f>
        <v>#REF!</v>
      </c>
      <c r="B58" s="86" t="e">
        <f>#REF!</f>
        <v>#REF!</v>
      </c>
      <c r="C58" s="64" t="e">
        <f>#REF!</f>
        <v>#REF!</v>
      </c>
      <c r="D58" s="65" t="e">
        <f>#REF!</f>
        <v>#REF!</v>
      </c>
      <c r="E58" s="77" t="e">
        <f>#REF!</f>
        <v>#REF!</v>
      </c>
      <c r="F58" s="87" t="e">
        <f>#REF!</f>
        <v>#REF!</v>
      </c>
      <c r="G58" s="66" t="e">
        <f>IF(A58&lt;&gt;A59,SUMIF($A$5:A58,A58,$F$5:F58),"")</f>
        <v>#REF!</v>
      </c>
    </row>
    <row r="59" spans="1:7" x14ac:dyDescent="0.2">
      <c r="A59" s="88" t="e">
        <f>#REF!</f>
        <v>#REF!</v>
      </c>
      <c r="B59" s="83" t="e">
        <f>#REF!</f>
        <v>#REF!</v>
      </c>
      <c r="C59" s="4" t="e">
        <f>#REF!</f>
        <v>#REF!</v>
      </c>
      <c r="D59" s="71" t="e">
        <f>#REF!</f>
        <v>#REF!</v>
      </c>
      <c r="E59" s="84" t="e">
        <f>#REF!</f>
        <v>#REF!</v>
      </c>
      <c r="F59" s="45" t="e">
        <f>#REF!</f>
        <v>#REF!</v>
      </c>
      <c r="G59" s="90" t="e">
        <f>IF(A59&lt;&gt;A60,SUMIF($A$5:A59,A59,$F$5:F59),"")</f>
        <v>#REF!</v>
      </c>
    </row>
    <row r="60" spans="1:7" x14ac:dyDescent="0.2">
      <c r="A60" s="8" t="e">
        <f>#REF!</f>
        <v>#REF!</v>
      </c>
      <c r="B60" s="7" t="e">
        <f>#REF!</f>
        <v>#REF!</v>
      </c>
      <c r="C60" s="3" t="e">
        <f>#REF!</f>
        <v>#REF!</v>
      </c>
      <c r="D60" s="28" t="e">
        <f>#REF!</f>
        <v>#REF!</v>
      </c>
      <c r="E60" s="73" t="e">
        <f>#REF!</f>
        <v>#REF!</v>
      </c>
      <c r="F60" s="81" t="e">
        <f>#REF!</f>
        <v>#REF!</v>
      </c>
      <c r="G60" s="90" t="e">
        <f>IF(A60&lt;&gt;A61,SUMIF($A$5:A60,A60,$F$5:F60),"")</f>
        <v>#REF!</v>
      </c>
    </row>
    <row r="61" spans="1:7" x14ac:dyDescent="0.2">
      <c r="A61" s="8" t="e">
        <f>#REF!</f>
        <v>#REF!</v>
      </c>
      <c r="B61" s="7" t="e">
        <f>#REF!</f>
        <v>#REF!</v>
      </c>
      <c r="C61" s="3" t="e">
        <f>#REF!</f>
        <v>#REF!</v>
      </c>
      <c r="D61" s="28" t="e">
        <f>#REF!</f>
        <v>#REF!</v>
      </c>
      <c r="E61" s="73" t="e">
        <f>#REF!</f>
        <v>#REF!</v>
      </c>
      <c r="F61" s="81" t="e">
        <f>#REF!</f>
        <v>#REF!</v>
      </c>
      <c r="G61" s="90" t="e">
        <f>IF(A61&lt;&gt;A62,SUMIF($A$5:A61,A61,$F$5:F61),"")</f>
        <v>#REF!</v>
      </c>
    </row>
    <row r="62" spans="1:7" x14ac:dyDescent="0.2">
      <c r="A62" s="8" t="e">
        <f>#REF!</f>
        <v>#REF!</v>
      </c>
      <c r="B62" s="7" t="e">
        <f>#REF!</f>
        <v>#REF!</v>
      </c>
      <c r="C62" s="3" t="e">
        <f>#REF!</f>
        <v>#REF!</v>
      </c>
      <c r="D62" s="29" t="e">
        <f>#REF!</f>
        <v>#REF!</v>
      </c>
      <c r="E62" s="73" t="e">
        <f>#REF!</f>
        <v>#REF!</v>
      </c>
      <c r="F62" s="81" t="e">
        <f>#REF!</f>
        <v>#REF!</v>
      </c>
      <c r="G62" s="90" t="e">
        <f>IF(A62&lt;&gt;A63,SUMIF($A$5:A62,A62,$F$5:F62),"")</f>
        <v>#REF!</v>
      </c>
    </row>
    <row r="63" spans="1:7" x14ac:dyDescent="0.2">
      <c r="A63" s="8" t="e">
        <f>#REF!</f>
        <v>#REF!</v>
      </c>
      <c r="B63" s="7" t="e">
        <f>#REF!</f>
        <v>#REF!</v>
      </c>
      <c r="C63" s="3" t="e">
        <f>#REF!</f>
        <v>#REF!</v>
      </c>
      <c r="D63" s="29" t="e">
        <f>#REF!</f>
        <v>#REF!</v>
      </c>
      <c r="E63" s="73" t="e">
        <f>#REF!</f>
        <v>#REF!</v>
      </c>
      <c r="F63" s="81" t="e">
        <f>#REF!</f>
        <v>#REF!</v>
      </c>
      <c r="G63" s="90" t="e">
        <f>IF(A63&lt;&gt;A64,SUMIF($A$5:A63,A63,$F$5:F63),"")</f>
        <v>#REF!</v>
      </c>
    </row>
    <row r="64" spans="1:7" ht="14.25" customHeight="1" x14ac:dyDescent="0.2">
      <c r="A64" s="8" t="e">
        <f>#REF!</f>
        <v>#REF!</v>
      </c>
      <c r="B64" s="7" t="e">
        <f>#REF!</f>
        <v>#REF!</v>
      </c>
      <c r="C64" s="3" t="e">
        <f>#REF!</f>
        <v>#REF!</v>
      </c>
      <c r="D64" s="28" t="e">
        <f>#REF!</f>
        <v>#REF!</v>
      </c>
      <c r="E64" s="73" t="e">
        <f>#REF!</f>
        <v>#REF!</v>
      </c>
      <c r="F64" s="81" t="e">
        <f>#REF!</f>
        <v>#REF!</v>
      </c>
      <c r="G64" s="90" t="e">
        <f>IF(A64&lt;&gt;A65,SUMIF($A$5:A64,A64,$F$5:F64),"")</f>
        <v>#REF!</v>
      </c>
    </row>
    <row r="65" spans="1:7" x14ac:dyDescent="0.2">
      <c r="A65" s="8" t="e">
        <f>#REF!</f>
        <v>#REF!</v>
      </c>
      <c r="B65" s="7" t="e">
        <f>#REF!</f>
        <v>#REF!</v>
      </c>
      <c r="C65" s="3" t="e">
        <f>#REF!</f>
        <v>#REF!</v>
      </c>
      <c r="D65" s="28" t="e">
        <f>#REF!</f>
        <v>#REF!</v>
      </c>
      <c r="E65" s="73" t="e">
        <f>#REF!</f>
        <v>#REF!</v>
      </c>
      <c r="F65" s="81" t="e">
        <f>#REF!</f>
        <v>#REF!</v>
      </c>
      <c r="G65" s="90" t="e">
        <f>IF(A65&lt;&gt;A66,SUMIF($A$5:A65,A65,$F$5:F65),"")</f>
        <v>#REF!</v>
      </c>
    </row>
    <row r="66" spans="1:7" x14ac:dyDescent="0.2">
      <c r="A66" s="8" t="e">
        <f>#REF!</f>
        <v>#REF!</v>
      </c>
      <c r="B66" s="7" t="e">
        <f>#REF!</f>
        <v>#REF!</v>
      </c>
      <c r="C66" s="3" t="e">
        <f>#REF!</f>
        <v>#REF!</v>
      </c>
      <c r="D66" s="28" t="e">
        <f>#REF!</f>
        <v>#REF!</v>
      </c>
      <c r="E66" s="73" t="e">
        <f>#REF!</f>
        <v>#REF!</v>
      </c>
      <c r="F66" s="81" t="e">
        <f>#REF!</f>
        <v>#REF!</v>
      </c>
      <c r="G66" s="90" t="e">
        <f>IF(A66&lt;&gt;A67,SUMIF($A$5:A66,A66,$F$5:F66),"")</f>
        <v>#REF!</v>
      </c>
    </row>
    <row r="67" spans="1:7" x14ac:dyDescent="0.2">
      <c r="A67" s="8" t="e">
        <f>#REF!</f>
        <v>#REF!</v>
      </c>
      <c r="B67" s="7" t="e">
        <f>#REF!</f>
        <v>#REF!</v>
      </c>
      <c r="C67" s="3" t="e">
        <f>#REF!</f>
        <v>#REF!</v>
      </c>
      <c r="D67" s="28" t="e">
        <f>#REF!</f>
        <v>#REF!</v>
      </c>
      <c r="E67" s="73" t="e">
        <f>#REF!</f>
        <v>#REF!</v>
      </c>
      <c r="F67" s="81" t="e">
        <f>#REF!</f>
        <v>#REF!</v>
      </c>
      <c r="G67" s="90" t="e">
        <f>IF(A67&lt;&gt;A68,SUMIF($A$5:A67,A67,$F$5:F67),"")</f>
        <v>#REF!</v>
      </c>
    </row>
    <row r="68" spans="1:7" x14ac:dyDescent="0.2">
      <c r="A68" s="8" t="e">
        <f>#REF!</f>
        <v>#REF!</v>
      </c>
      <c r="B68" s="7" t="e">
        <f>#REF!</f>
        <v>#REF!</v>
      </c>
      <c r="C68" s="3" t="e">
        <f>#REF!</f>
        <v>#REF!</v>
      </c>
      <c r="D68" s="29" t="e">
        <f>#REF!</f>
        <v>#REF!</v>
      </c>
      <c r="E68" s="73" t="e">
        <f>#REF!</f>
        <v>#REF!</v>
      </c>
      <c r="F68" s="81" t="e">
        <f>#REF!</f>
        <v>#REF!</v>
      </c>
      <c r="G68" s="90" t="e">
        <f>IF(A68&lt;&gt;A69,SUMIF($A$5:A68,A68,$F$5:F68),"")</f>
        <v>#REF!</v>
      </c>
    </row>
    <row r="69" spans="1:7" x14ac:dyDescent="0.2">
      <c r="A69" s="8" t="e">
        <f>#REF!</f>
        <v>#REF!</v>
      </c>
      <c r="B69" s="7" t="e">
        <f>#REF!</f>
        <v>#REF!</v>
      </c>
      <c r="C69" s="3" t="e">
        <f>#REF!</f>
        <v>#REF!</v>
      </c>
      <c r="D69" s="28" t="e">
        <f>#REF!</f>
        <v>#REF!</v>
      </c>
      <c r="E69" s="73" t="e">
        <f>#REF!</f>
        <v>#REF!</v>
      </c>
      <c r="F69" s="81" t="e">
        <f>#REF!</f>
        <v>#REF!</v>
      </c>
      <c r="G69" s="90" t="e">
        <f>IF(A69&lt;&gt;A70,SUMIF($A$5:A69,A69,$F$5:F69),"")</f>
        <v>#REF!</v>
      </c>
    </row>
    <row r="70" spans="1:7" x14ac:dyDescent="0.2">
      <c r="A70" s="8" t="e">
        <f>#REF!</f>
        <v>#REF!</v>
      </c>
      <c r="B70" s="7" t="e">
        <f>#REF!</f>
        <v>#REF!</v>
      </c>
      <c r="C70" s="3" t="e">
        <f>#REF!</f>
        <v>#REF!</v>
      </c>
      <c r="D70" s="29" t="e">
        <f>#REF!</f>
        <v>#REF!</v>
      </c>
      <c r="E70" s="73" t="e">
        <f>#REF!</f>
        <v>#REF!</v>
      </c>
      <c r="F70" s="81" t="e">
        <f>#REF!</f>
        <v>#REF!</v>
      </c>
      <c r="G70" s="90" t="e">
        <f>IF(A70&lt;&gt;A71,SUMIF($A$5:A70,A70,$F$5:F70),"")</f>
        <v>#REF!</v>
      </c>
    </row>
    <row r="71" spans="1:7" x14ac:dyDescent="0.2">
      <c r="A71" s="8" t="e">
        <f>#REF!</f>
        <v>#REF!</v>
      </c>
      <c r="B71" s="7" t="e">
        <f>#REF!</f>
        <v>#REF!</v>
      </c>
      <c r="C71" s="3" t="e">
        <f>#REF!</f>
        <v>#REF!</v>
      </c>
      <c r="D71" s="29" t="e">
        <f>#REF!</f>
        <v>#REF!</v>
      </c>
      <c r="E71" s="73" t="e">
        <f>#REF!</f>
        <v>#REF!</v>
      </c>
      <c r="F71" s="81" t="e">
        <f>#REF!</f>
        <v>#REF!</v>
      </c>
      <c r="G71" s="90" t="e">
        <f>IF(A71&lt;&gt;A72,SUMIF($A$5:A71,A71,$F$5:F71),"")</f>
        <v>#REF!</v>
      </c>
    </row>
    <row r="72" spans="1:7" x14ac:dyDescent="0.2">
      <c r="A72" s="8" t="e">
        <f>#REF!</f>
        <v>#REF!</v>
      </c>
      <c r="B72" s="7" t="e">
        <f>#REF!</f>
        <v>#REF!</v>
      </c>
      <c r="C72" s="3" t="e">
        <f>#REF!</f>
        <v>#REF!</v>
      </c>
      <c r="D72" s="29" t="e">
        <f>#REF!</f>
        <v>#REF!</v>
      </c>
      <c r="E72" s="73" t="e">
        <f>#REF!</f>
        <v>#REF!</v>
      </c>
      <c r="F72" s="81" t="e">
        <f>#REF!</f>
        <v>#REF!</v>
      </c>
      <c r="G72" s="90" t="e">
        <f>IF(A72&lt;&gt;A73,SUMIF($A$5:A72,A72,$F$5:F72),"")</f>
        <v>#REF!</v>
      </c>
    </row>
    <row r="73" spans="1:7" x14ac:dyDescent="0.2">
      <c r="A73" s="8" t="e">
        <f>#REF!</f>
        <v>#REF!</v>
      </c>
      <c r="B73" s="7" t="e">
        <f>#REF!</f>
        <v>#REF!</v>
      </c>
      <c r="C73" s="3" t="e">
        <f>#REF!</f>
        <v>#REF!</v>
      </c>
      <c r="D73" s="28" t="e">
        <f>#REF!</f>
        <v>#REF!</v>
      </c>
      <c r="E73" s="73" t="e">
        <f>#REF!</f>
        <v>#REF!</v>
      </c>
      <c r="F73" s="81" t="e">
        <f>#REF!</f>
        <v>#REF!</v>
      </c>
      <c r="G73" s="90" t="e">
        <f>IF(A73&lt;&gt;A74,SUMIF($A$5:A73,A73,$F$5:F73),"")</f>
        <v>#REF!</v>
      </c>
    </row>
    <row r="74" spans="1:7" x14ac:dyDescent="0.2">
      <c r="A74" s="8" t="e">
        <f>#REF!</f>
        <v>#REF!</v>
      </c>
      <c r="B74" s="7" t="e">
        <f>#REF!</f>
        <v>#REF!</v>
      </c>
      <c r="C74" s="3" t="e">
        <f>#REF!</f>
        <v>#REF!</v>
      </c>
      <c r="D74" s="29" t="e">
        <f>#REF!</f>
        <v>#REF!</v>
      </c>
      <c r="E74" s="73" t="e">
        <f>#REF!</f>
        <v>#REF!</v>
      </c>
      <c r="F74" s="81" t="e">
        <f>#REF!</f>
        <v>#REF!</v>
      </c>
      <c r="G74" s="90" t="e">
        <f>IF(A74&lt;&gt;A75,SUMIF($A$5:A74,A74,$F$5:F74),"")</f>
        <v>#REF!</v>
      </c>
    </row>
    <row r="75" spans="1:7" x14ac:dyDescent="0.2">
      <c r="A75" s="8" t="e">
        <f>#REF!</f>
        <v>#REF!</v>
      </c>
      <c r="B75" s="7" t="e">
        <f>#REF!</f>
        <v>#REF!</v>
      </c>
      <c r="C75" s="3" t="e">
        <f>#REF!</f>
        <v>#REF!</v>
      </c>
      <c r="D75" s="28" t="e">
        <f>#REF!</f>
        <v>#REF!</v>
      </c>
      <c r="E75" s="73" t="e">
        <f>#REF!</f>
        <v>#REF!</v>
      </c>
      <c r="F75" s="81" t="e">
        <f>#REF!</f>
        <v>#REF!</v>
      </c>
      <c r="G75" s="90" t="e">
        <f>IF(A75&lt;&gt;A76,SUMIF($A$5:A75,A75,$F$5:F75),"")</f>
        <v>#REF!</v>
      </c>
    </row>
    <row r="76" spans="1:7" x14ac:dyDescent="0.2">
      <c r="A76" s="8" t="e">
        <f>#REF!</f>
        <v>#REF!</v>
      </c>
      <c r="B76" s="7" t="e">
        <f>#REF!</f>
        <v>#REF!</v>
      </c>
      <c r="C76" s="3" t="e">
        <f>#REF!</f>
        <v>#REF!</v>
      </c>
      <c r="D76" s="28" t="e">
        <f>#REF!</f>
        <v>#REF!</v>
      </c>
      <c r="E76" s="73" t="e">
        <f>#REF!</f>
        <v>#REF!</v>
      </c>
      <c r="F76" s="81" t="e">
        <f>#REF!</f>
        <v>#REF!</v>
      </c>
      <c r="G76" s="90" t="e">
        <f>IF(A76&lt;&gt;A77,SUMIF($A$5:A76,A76,$F$5:F76),"")</f>
        <v>#REF!</v>
      </c>
    </row>
    <row r="77" spans="1:7" x14ac:dyDescent="0.2">
      <c r="A77" s="8" t="e">
        <f>#REF!</f>
        <v>#REF!</v>
      </c>
      <c r="B77" s="7" t="e">
        <f>#REF!</f>
        <v>#REF!</v>
      </c>
      <c r="C77" s="3" t="e">
        <f>#REF!</f>
        <v>#REF!</v>
      </c>
      <c r="D77" s="28" t="e">
        <f>#REF!</f>
        <v>#REF!</v>
      </c>
      <c r="E77" s="73" t="e">
        <f>#REF!</f>
        <v>#REF!</v>
      </c>
      <c r="F77" s="81" t="e">
        <f>#REF!</f>
        <v>#REF!</v>
      </c>
      <c r="G77" s="90" t="e">
        <f>IF(A77&lt;&gt;A78,SUMIF($A$5:A77,A77,$F$5:F77),"")</f>
        <v>#REF!</v>
      </c>
    </row>
    <row r="78" spans="1:7" x14ac:dyDescent="0.2">
      <c r="A78" s="8" t="e">
        <f>#REF!</f>
        <v>#REF!</v>
      </c>
      <c r="B78" s="7" t="e">
        <f>#REF!</f>
        <v>#REF!</v>
      </c>
      <c r="C78" s="3" t="e">
        <f>#REF!</f>
        <v>#REF!</v>
      </c>
      <c r="D78" s="28" t="e">
        <f>#REF!</f>
        <v>#REF!</v>
      </c>
      <c r="E78" s="73" t="e">
        <f>#REF!</f>
        <v>#REF!</v>
      </c>
      <c r="F78" s="81" t="e">
        <f>#REF!</f>
        <v>#REF!</v>
      </c>
      <c r="G78" s="90" t="e">
        <f>IF(A78&lt;&gt;A79,SUMIF($A$5:A78,A78,$F$5:F78),"")</f>
        <v>#REF!</v>
      </c>
    </row>
    <row r="79" spans="1:7" x14ac:dyDescent="0.2">
      <c r="A79" s="8" t="e">
        <f>#REF!</f>
        <v>#REF!</v>
      </c>
      <c r="B79" s="7" t="e">
        <f>#REF!</f>
        <v>#REF!</v>
      </c>
      <c r="C79" s="3" t="e">
        <f>#REF!</f>
        <v>#REF!</v>
      </c>
      <c r="D79" s="28" t="e">
        <f>#REF!</f>
        <v>#REF!</v>
      </c>
      <c r="E79" s="73" t="e">
        <f>#REF!</f>
        <v>#REF!</v>
      </c>
      <c r="F79" s="81" t="e">
        <f>#REF!</f>
        <v>#REF!</v>
      </c>
      <c r="G79" s="90" t="e">
        <f>IF(A79&lt;&gt;A80,SUMIF($A$5:A79,A79,$F$5:F79),"")</f>
        <v>#REF!</v>
      </c>
    </row>
    <row r="80" spans="1:7" x14ac:dyDescent="0.2">
      <c r="A80" s="8" t="e">
        <f>#REF!</f>
        <v>#REF!</v>
      </c>
      <c r="B80" s="7" t="e">
        <f>#REF!</f>
        <v>#REF!</v>
      </c>
      <c r="C80" s="3" t="e">
        <f>#REF!</f>
        <v>#REF!</v>
      </c>
      <c r="D80" s="28" t="e">
        <f>#REF!</f>
        <v>#REF!</v>
      </c>
      <c r="E80" s="73" t="e">
        <f>#REF!</f>
        <v>#REF!</v>
      </c>
      <c r="F80" s="81" t="e">
        <f>#REF!</f>
        <v>#REF!</v>
      </c>
      <c r="G80" s="90" t="e">
        <f>IF(A80&lt;&gt;A81,SUMIF($A$5:A80,A80,$F$5:F80),"")</f>
        <v>#REF!</v>
      </c>
    </row>
    <row r="81" spans="1:7" ht="13.5" thickBot="1" x14ac:dyDescent="0.25">
      <c r="A81" s="89" t="e">
        <f>#REF!</f>
        <v>#REF!</v>
      </c>
      <c r="B81" s="86" t="e">
        <f>#REF!</f>
        <v>#REF!</v>
      </c>
      <c r="C81" s="64" t="e">
        <f>#REF!</f>
        <v>#REF!</v>
      </c>
      <c r="D81" s="65" t="e">
        <f>#REF!</f>
        <v>#REF!</v>
      </c>
      <c r="E81" s="77" t="e">
        <f>#REF!</f>
        <v>#REF!</v>
      </c>
      <c r="F81" s="87" t="e">
        <f>#REF!</f>
        <v>#REF!</v>
      </c>
      <c r="G81" s="66" t="e">
        <f>IF(A81&lt;&gt;A82,SUMIF($A$5:A81,A81,$F$5:F81),"")</f>
        <v>#REF!</v>
      </c>
    </row>
    <row r="82" spans="1:7" x14ac:dyDescent="0.2">
      <c r="A82" s="88" t="e">
        <f>#REF!</f>
        <v>#REF!</v>
      </c>
      <c r="B82" s="83" t="e">
        <f>#REF!</f>
        <v>#REF!</v>
      </c>
      <c r="C82" s="4" t="e">
        <f>#REF!</f>
        <v>#REF!</v>
      </c>
      <c r="D82" s="71" t="e">
        <f>#REF!</f>
        <v>#REF!</v>
      </c>
      <c r="E82" s="84" t="e">
        <f>#REF!</f>
        <v>#REF!</v>
      </c>
      <c r="F82" s="45" t="e">
        <f>#REF!</f>
        <v>#REF!</v>
      </c>
      <c r="G82" s="90" t="e">
        <f>IF(A82&lt;&gt;A83,SUMIF($A$5:A82,A82,$F$5:F82),"")</f>
        <v>#REF!</v>
      </c>
    </row>
    <row r="83" spans="1:7" x14ac:dyDescent="0.2">
      <c r="A83" s="8" t="e">
        <f>#REF!</f>
        <v>#REF!</v>
      </c>
      <c r="B83" s="7" t="e">
        <f>#REF!</f>
        <v>#REF!</v>
      </c>
      <c r="C83" s="3" t="e">
        <f>#REF!</f>
        <v>#REF!</v>
      </c>
      <c r="D83" s="28" t="e">
        <f>#REF!</f>
        <v>#REF!</v>
      </c>
      <c r="E83" s="73" t="e">
        <f>#REF!</f>
        <v>#REF!</v>
      </c>
      <c r="F83" s="81" t="e">
        <f>#REF!</f>
        <v>#REF!</v>
      </c>
      <c r="G83" s="90" t="e">
        <f>IF(A83&lt;&gt;A84,SUMIF($A$5:A83,A83,$F$5:F83),"")</f>
        <v>#REF!</v>
      </c>
    </row>
    <row r="84" spans="1:7" x14ac:dyDescent="0.2">
      <c r="A84" s="8" t="e">
        <f>#REF!</f>
        <v>#REF!</v>
      </c>
      <c r="B84" s="7" t="e">
        <f>#REF!</f>
        <v>#REF!</v>
      </c>
      <c r="C84" s="3" t="e">
        <f>#REF!</f>
        <v>#REF!</v>
      </c>
      <c r="D84" s="29" t="e">
        <f>#REF!</f>
        <v>#REF!</v>
      </c>
      <c r="E84" s="73" t="e">
        <f>#REF!</f>
        <v>#REF!</v>
      </c>
      <c r="F84" s="81" t="e">
        <f>#REF!</f>
        <v>#REF!</v>
      </c>
      <c r="G84" s="90" t="e">
        <f>IF(A84&lt;&gt;A85,SUMIF($A$5:A84,A84,$F$5:F84),"")</f>
        <v>#REF!</v>
      </c>
    </row>
    <row r="85" spans="1:7" x14ac:dyDescent="0.2">
      <c r="A85" s="8" t="e">
        <f>#REF!</f>
        <v>#REF!</v>
      </c>
      <c r="B85" s="7" t="e">
        <f>#REF!</f>
        <v>#REF!</v>
      </c>
      <c r="C85" s="3" t="e">
        <f>#REF!</f>
        <v>#REF!</v>
      </c>
      <c r="D85" s="28" t="e">
        <f>#REF!</f>
        <v>#REF!</v>
      </c>
      <c r="E85" s="73" t="e">
        <f>#REF!</f>
        <v>#REF!</v>
      </c>
      <c r="F85" s="81" t="e">
        <f>#REF!</f>
        <v>#REF!</v>
      </c>
      <c r="G85" s="90" t="e">
        <f>IF(A85&lt;&gt;A86,SUMIF($A$5:A85,A85,$F$5:F85),"")</f>
        <v>#REF!</v>
      </c>
    </row>
    <row r="86" spans="1:7" x14ac:dyDescent="0.2">
      <c r="A86" s="8" t="e">
        <f>#REF!</f>
        <v>#REF!</v>
      </c>
      <c r="B86" s="7" t="e">
        <f>#REF!</f>
        <v>#REF!</v>
      </c>
      <c r="C86" s="3" t="e">
        <f>#REF!</f>
        <v>#REF!</v>
      </c>
      <c r="D86" s="29" t="e">
        <f>#REF!</f>
        <v>#REF!</v>
      </c>
      <c r="E86" s="73" t="e">
        <f>#REF!</f>
        <v>#REF!</v>
      </c>
      <c r="F86" s="81" t="e">
        <f>#REF!</f>
        <v>#REF!</v>
      </c>
      <c r="G86" s="90" t="e">
        <f>IF(A86&lt;&gt;A87,SUMIF($A$5:A86,A86,$F$5:F86),"")</f>
        <v>#REF!</v>
      </c>
    </row>
    <row r="87" spans="1:7" x14ac:dyDescent="0.2">
      <c r="A87" s="8" t="e">
        <f>#REF!</f>
        <v>#REF!</v>
      </c>
      <c r="B87" s="7" t="e">
        <f>#REF!</f>
        <v>#REF!</v>
      </c>
      <c r="C87" s="3" t="e">
        <f>#REF!</f>
        <v>#REF!</v>
      </c>
      <c r="D87" s="28" t="e">
        <f>#REF!</f>
        <v>#REF!</v>
      </c>
      <c r="E87" s="73" t="e">
        <f>#REF!</f>
        <v>#REF!</v>
      </c>
      <c r="F87" s="81" t="e">
        <f>#REF!</f>
        <v>#REF!</v>
      </c>
      <c r="G87" s="90" t="e">
        <f>IF(A87&lt;&gt;A88,SUMIF($A$5:A87,A87,$F$5:F87),"")</f>
        <v>#REF!</v>
      </c>
    </row>
    <row r="88" spans="1:7" x14ac:dyDescent="0.2">
      <c r="A88" s="8" t="e">
        <f>#REF!</f>
        <v>#REF!</v>
      </c>
      <c r="B88" s="7" t="e">
        <f>#REF!</f>
        <v>#REF!</v>
      </c>
      <c r="C88" s="3" t="e">
        <f>#REF!</f>
        <v>#REF!</v>
      </c>
      <c r="D88" s="28" t="e">
        <f>#REF!</f>
        <v>#REF!</v>
      </c>
      <c r="E88" s="73" t="e">
        <f>#REF!</f>
        <v>#REF!</v>
      </c>
      <c r="F88" s="81" t="e">
        <f>#REF!</f>
        <v>#REF!</v>
      </c>
      <c r="G88" s="90" t="e">
        <f>IF(A88&lt;&gt;A89,SUMIF($A$5:A88,A88,$F$5:F88),"")</f>
        <v>#REF!</v>
      </c>
    </row>
    <row r="89" spans="1:7" x14ac:dyDescent="0.2">
      <c r="A89" s="8" t="e">
        <f>#REF!</f>
        <v>#REF!</v>
      </c>
      <c r="B89" s="7" t="e">
        <f>#REF!</f>
        <v>#REF!</v>
      </c>
      <c r="C89" s="3" t="e">
        <f>#REF!</f>
        <v>#REF!</v>
      </c>
      <c r="D89" s="28" t="e">
        <f>#REF!</f>
        <v>#REF!</v>
      </c>
      <c r="E89" s="73" t="e">
        <f>#REF!</f>
        <v>#REF!</v>
      </c>
      <c r="F89" s="81" t="e">
        <f>#REF!</f>
        <v>#REF!</v>
      </c>
      <c r="G89" s="90" t="e">
        <f>IF(A89&lt;&gt;A90,SUMIF($A$5:A89,A89,$F$5:F89),"")</f>
        <v>#REF!</v>
      </c>
    </row>
    <row r="90" spans="1:7" x14ac:dyDescent="0.2">
      <c r="A90" s="8" t="e">
        <f>#REF!</f>
        <v>#REF!</v>
      </c>
      <c r="B90" s="7" t="e">
        <f>#REF!</f>
        <v>#REF!</v>
      </c>
      <c r="C90" s="3" t="e">
        <f>#REF!</f>
        <v>#REF!</v>
      </c>
      <c r="D90" s="28" t="e">
        <f>#REF!</f>
        <v>#REF!</v>
      </c>
      <c r="E90" s="73" t="e">
        <f>#REF!</f>
        <v>#REF!</v>
      </c>
      <c r="F90" s="81" t="e">
        <f>#REF!</f>
        <v>#REF!</v>
      </c>
      <c r="G90" s="90" t="e">
        <f>IF(A90&lt;&gt;A91,SUMIF($A$5:A90,A90,$F$5:F90),"")</f>
        <v>#REF!</v>
      </c>
    </row>
    <row r="91" spans="1:7" x14ac:dyDescent="0.2">
      <c r="A91" s="8" t="e">
        <f>#REF!</f>
        <v>#REF!</v>
      </c>
      <c r="B91" s="7" t="e">
        <f>#REF!</f>
        <v>#REF!</v>
      </c>
      <c r="C91" s="3" t="e">
        <f>#REF!</f>
        <v>#REF!</v>
      </c>
      <c r="D91" s="29" t="e">
        <f>#REF!</f>
        <v>#REF!</v>
      </c>
      <c r="E91" s="73" t="e">
        <f>#REF!</f>
        <v>#REF!</v>
      </c>
      <c r="F91" s="81" t="e">
        <f>#REF!</f>
        <v>#REF!</v>
      </c>
      <c r="G91" s="90" t="e">
        <f>IF(A91&lt;&gt;A92,SUMIF($A$5:A91,A91,$F$5:F91),"")</f>
        <v>#REF!</v>
      </c>
    </row>
    <row r="92" spans="1:7" x14ac:dyDescent="0.2">
      <c r="A92" s="8" t="e">
        <f>#REF!</f>
        <v>#REF!</v>
      </c>
      <c r="B92" s="7" t="e">
        <f>#REF!</f>
        <v>#REF!</v>
      </c>
      <c r="C92" s="3" t="e">
        <f>#REF!</f>
        <v>#REF!</v>
      </c>
      <c r="D92" s="29" t="e">
        <f>#REF!</f>
        <v>#REF!</v>
      </c>
      <c r="E92" s="73" t="e">
        <f>#REF!</f>
        <v>#REF!</v>
      </c>
      <c r="F92" s="81" t="e">
        <f>#REF!</f>
        <v>#REF!</v>
      </c>
      <c r="G92" s="90" t="e">
        <f>IF(A92&lt;&gt;A93,SUMIF($A$5:A92,A92,$F$5:F92),"")</f>
        <v>#REF!</v>
      </c>
    </row>
    <row r="93" spans="1:7" x14ac:dyDescent="0.2">
      <c r="A93" s="8" t="e">
        <f>#REF!</f>
        <v>#REF!</v>
      </c>
      <c r="B93" s="7" t="e">
        <f>#REF!</f>
        <v>#REF!</v>
      </c>
      <c r="C93" s="3" t="e">
        <f>#REF!</f>
        <v>#REF!</v>
      </c>
      <c r="D93" s="28" t="e">
        <f>#REF!</f>
        <v>#REF!</v>
      </c>
      <c r="E93" s="73" t="e">
        <f>#REF!</f>
        <v>#REF!</v>
      </c>
      <c r="F93" s="81" t="e">
        <f>#REF!</f>
        <v>#REF!</v>
      </c>
      <c r="G93" s="90" t="e">
        <f>IF(A93&lt;&gt;A94,SUMIF($A$5:A93,A93,$F$5:F93),"")</f>
        <v>#REF!</v>
      </c>
    </row>
    <row r="94" spans="1:7" x14ac:dyDescent="0.2">
      <c r="A94" s="8" t="e">
        <f>#REF!</f>
        <v>#REF!</v>
      </c>
      <c r="B94" s="7" t="e">
        <f>#REF!</f>
        <v>#REF!</v>
      </c>
      <c r="C94" s="3" t="e">
        <f>#REF!</f>
        <v>#REF!</v>
      </c>
      <c r="D94" s="28" t="e">
        <f>#REF!</f>
        <v>#REF!</v>
      </c>
      <c r="E94" s="73" t="e">
        <f>#REF!</f>
        <v>#REF!</v>
      </c>
      <c r="F94" s="81" t="e">
        <f>#REF!</f>
        <v>#REF!</v>
      </c>
      <c r="G94" s="90" t="e">
        <f>IF(A94&lt;&gt;A95,SUMIF($A$5:A94,A94,$F$5:F94),"")</f>
        <v>#REF!</v>
      </c>
    </row>
    <row r="95" spans="1:7" x14ac:dyDescent="0.2">
      <c r="A95" s="8" t="e">
        <f>#REF!</f>
        <v>#REF!</v>
      </c>
      <c r="B95" s="7" t="e">
        <f>#REF!</f>
        <v>#REF!</v>
      </c>
      <c r="C95" s="3" t="e">
        <f>#REF!</f>
        <v>#REF!</v>
      </c>
      <c r="D95" s="28" t="e">
        <f>#REF!</f>
        <v>#REF!</v>
      </c>
      <c r="E95" s="73" t="e">
        <f>#REF!</f>
        <v>#REF!</v>
      </c>
      <c r="F95" s="81" t="e">
        <f>#REF!</f>
        <v>#REF!</v>
      </c>
      <c r="G95" s="90" t="e">
        <f>IF(A95&lt;&gt;A96,SUMIF($A$5:A95,A95,$F$5:F95),"")</f>
        <v>#REF!</v>
      </c>
    </row>
    <row r="96" spans="1:7" ht="13.5" thickBot="1" x14ac:dyDescent="0.25">
      <c r="A96" s="89" t="e">
        <f>#REF!</f>
        <v>#REF!</v>
      </c>
      <c r="B96" s="86" t="e">
        <f>#REF!</f>
        <v>#REF!</v>
      </c>
      <c r="C96" s="64" t="e">
        <f>#REF!</f>
        <v>#REF!</v>
      </c>
      <c r="D96" s="67" t="e">
        <f>#REF!</f>
        <v>#REF!</v>
      </c>
      <c r="E96" s="77" t="e">
        <f>#REF!</f>
        <v>#REF!</v>
      </c>
      <c r="F96" s="87" t="e">
        <f>#REF!</f>
        <v>#REF!</v>
      </c>
      <c r="G96" s="66" t="e">
        <f>IF(A96&lt;&gt;A97,SUMIF($A$5:A96,A96,$F$5:F96),"")</f>
        <v>#REF!</v>
      </c>
    </row>
    <row r="97" spans="1:7" x14ac:dyDescent="0.2">
      <c r="A97" s="123" t="e">
        <f>#REF!</f>
        <v>#REF!</v>
      </c>
      <c r="B97" s="124" t="e">
        <f>#REF!</f>
        <v>#REF!</v>
      </c>
      <c r="C97" s="63" t="e">
        <f>#REF!</f>
        <v>#REF!</v>
      </c>
      <c r="D97" s="68" t="e">
        <f>#REF!</f>
        <v>#REF!</v>
      </c>
      <c r="E97" s="76" t="e">
        <f>#REF!</f>
        <v>#REF!</v>
      </c>
      <c r="F97" s="130" t="e">
        <f>#REF!</f>
        <v>#REF!</v>
      </c>
      <c r="G97" s="125" t="e">
        <f>IF(A97&lt;&gt;A98,SUMIF($A$5:A97,A97,$F$5:F97),"")</f>
        <v>#REF!</v>
      </c>
    </row>
    <row r="98" spans="1:7" x14ac:dyDescent="0.2">
      <c r="A98" s="8" t="e">
        <f>#REF!</f>
        <v>#REF!</v>
      </c>
      <c r="B98" s="7" t="e">
        <f>#REF!</f>
        <v>#REF!</v>
      </c>
      <c r="C98" s="3" t="e">
        <f>#REF!</f>
        <v>#REF!</v>
      </c>
      <c r="D98" s="29" t="e">
        <f>#REF!</f>
        <v>#REF!</v>
      </c>
      <c r="E98" s="73" t="e">
        <f>#REF!</f>
        <v>#REF!</v>
      </c>
      <c r="F98" s="127" t="e">
        <f>#REF!</f>
        <v>#REF!</v>
      </c>
      <c r="G98" s="90" t="e">
        <f>IF(A98&lt;&gt;A99,SUMIF($A$5:A98,A98,$F$5:F98),"")</f>
        <v>#REF!</v>
      </c>
    </row>
    <row r="99" spans="1:7" x14ac:dyDescent="0.2">
      <c r="A99" s="8" t="e">
        <f>#REF!</f>
        <v>#REF!</v>
      </c>
      <c r="B99" s="7" t="e">
        <f>#REF!</f>
        <v>#REF!</v>
      </c>
      <c r="C99" s="3" t="e">
        <f>#REF!</f>
        <v>#REF!</v>
      </c>
      <c r="D99" s="28" t="e">
        <f>#REF!</f>
        <v>#REF!</v>
      </c>
      <c r="E99" s="73" t="e">
        <f>#REF!</f>
        <v>#REF!</v>
      </c>
      <c r="F99" s="127" t="e">
        <f>#REF!</f>
        <v>#REF!</v>
      </c>
      <c r="G99" s="90" t="e">
        <f>IF(A99&lt;&gt;A100,SUMIF($A$5:A99,A99,$F$5:F99),"")</f>
        <v>#REF!</v>
      </c>
    </row>
    <row r="100" spans="1:7" x14ac:dyDescent="0.2">
      <c r="A100" s="8" t="e">
        <f>#REF!</f>
        <v>#REF!</v>
      </c>
      <c r="B100" s="7" t="e">
        <f>#REF!</f>
        <v>#REF!</v>
      </c>
      <c r="C100" s="3" t="e">
        <f>#REF!</f>
        <v>#REF!</v>
      </c>
      <c r="D100" s="29" t="e">
        <f>#REF!</f>
        <v>#REF!</v>
      </c>
      <c r="E100" s="73" t="e">
        <f>#REF!</f>
        <v>#REF!</v>
      </c>
      <c r="F100" s="127" t="e">
        <f>#REF!</f>
        <v>#REF!</v>
      </c>
      <c r="G100" s="90" t="e">
        <f>IF(A100&lt;&gt;A101,SUMIF($A$5:A100,A100,$F$5:F100),"")</f>
        <v>#REF!</v>
      </c>
    </row>
    <row r="101" spans="1:7" x14ac:dyDescent="0.2">
      <c r="A101" s="8" t="e">
        <f>#REF!</f>
        <v>#REF!</v>
      </c>
      <c r="B101" s="7" t="e">
        <f>#REF!</f>
        <v>#REF!</v>
      </c>
      <c r="C101" s="3" t="e">
        <f>#REF!</f>
        <v>#REF!</v>
      </c>
      <c r="D101" s="28" t="e">
        <f>#REF!</f>
        <v>#REF!</v>
      </c>
      <c r="E101" s="73" t="e">
        <f>#REF!</f>
        <v>#REF!</v>
      </c>
      <c r="F101" s="127" t="e">
        <f>#REF!</f>
        <v>#REF!</v>
      </c>
      <c r="G101" s="90" t="e">
        <f>IF(A101&lt;&gt;A102,SUMIF($A$5:A101,A101,$F$5:F101),"")</f>
        <v>#REF!</v>
      </c>
    </row>
    <row r="102" spans="1:7" x14ac:dyDescent="0.2">
      <c r="A102" s="8" t="e">
        <f>#REF!</f>
        <v>#REF!</v>
      </c>
      <c r="B102" s="7" t="e">
        <f>#REF!</f>
        <v>#REF!</v>
      </c>
      <c r="C102" s="3" t="e">
        <f>#REF!</f>
        <v>#REF!</v>
      </c>
      <c r="D102" s="28" t="e">
        <f>#REF!</f>
        <v>#REF!</v>
      </c>
      <c r="E102" s="73" t="e">
        <f>#REF!</f>
        <v>#REF!</v>
      </c>
      <c r="F102" s="127" t="e">
        <f>#REF!</f>
        <v>#REF!</v>
      </c>
      <c r="G102" s="90" t="e">
        <f>IF(A102&lt;&gt;A103,SUMIF($A$5:A102,A102,$F$5:F102),"")</f>
        <v>#REF!</v>
      </c>
    </row>
    <row r="103" spans="1:7" x14ac:dyDescent="0.2">
      <c r="A103" s="8" t="e">
        <f>#REF!</f>
        <v>#REF!</v>
      </c>
      <c r="B103" s="7" t="e">
        <f>#REF!</f>
        <v>#REF!</v>
      </c>
      <c r="C103" s="3" t="e">
        <f>#REF!</f>
        <v>#REF!</v>
      </c>
      <c r="D103" s="28" t="e">
        <f>#REF!</f>
        <v>#REF!</v>
      </c>
      <c r="E103" s="73" t="e">
        <f>#REF!</f>
        <v>#REF!</v>
      </c>
      <c r="F103" s="127" t="e">
        <f>#REF!</f>
        <v>#REF!</v>
      </c>
      <c r="G103" s="90" t="e">
        <f>IF(A103&lt;&gt;A104,SUMIF($A$5:A103,A103,$F$5:F103),"")</f>
        <v>#REF!</v>
      </c>
    </row>
    <row r="104" spans="1:7" x14ac:dyDescent="0.2">
      <c r="A104" s="8" t="e">
        <f>#REF!</f>
        <v>#REF!</v>
      </c>
      <c r="B104" s="7" t="e">
        <f>#REF!</f>
        <v>#REF!</v>
      </c>
      <c r="C104" s="3" t="e">
        <f>#REF!</f>
        <v>#REF!</v>
      </c>
      <c r="D104" s="28" t="e">
        <f>#REF!</f>
        <v>#REF!</v>
      </c>
      <c r="E104" s="73" t="e">
        <f>#REF!</f>
        <v>#REF!</v>
      </c>
      <c r="F104" s="127" t="e">
        <f>#REF!</f>
        <v>#REF!</v>
      </c>
      <c r="G104" s="90" t="e">
        <f>IF(A104&lt;&gt;A105,SUMIF($A$5:A104,A104,$F$5:F104),"")</f>
        <v>#REF!</v>
      </c>
    </row>
    <row r="105" spans="1:7" x14ac:dyDescent="0.2">
      <c r="A105" s="8" t="e">
        <f>#REF!</f>
        <v>#REF!</v>
      </c>
      <c r="B105" s="7" t="e">
        <f>#REF!</f>
        <v>#REF!</v>
      </c>
      <c r="C105" s="3" t="e">
        <f>#REF!</f>
        <v>#REF!</v>
      </c>
      <c r="D105" s="28" t="e">
        <f>#REF!</f>
        <v>#REF!</v>
      </c>
      <c r="E105" s="73" t="e">
        <f>#REF!</f>
        <v>#REF!</v>
      </c>
      <c r="F105" s="127" t="e">
        <f>#REF!</f>
        <v>#REF!</v>
      </c>
      <c r="G105" s="90" t="e">
        <f>IF(A105&lt;&gt;A106,SUMIF($A$5:A105,A105,$F$5:F105),"")</f>
        <v>#REF!</v>
      </c>
    </row>
    <row r="106" spans="1:7" x14ac:dyDescent="0.2">
      <c r="A106" s="8" t="e">
        <f>#REF!</f>
        <v>#REF!</v>
      </c>
      <c r="B106" s="7" t="e">
        <f>#REF!</f>
        <v>#REF!</v>
      </c>
      <c r="C106" s="3" t="e">
        <f>#REF!</f>
        <v>#REF!</v>
      </c>
      <c r="D106" s="29" t="e">
        <f>#REF!</f>
        <v>#REF!</v>
      </c>
      <c r="E106" s="73" t="e">
        <f>#REF!</f>
        <v>#REF!</v>
      </c>
      <c r="F106" s="127" t="e">
        <f>#REF!</f>
        <v>#REF!</v>
      </c>
      <c r="G106" s="90" t="e">
        <f>IF(A106&lt;&gt;A107,SUMIF($A$5:A106,A106,$F$5:F106),"")</f>
        <v>#REF!</v>
      </c>
    </row>
    <row r="107" spans="1:7" x14ac:dyDescent="0.2">
      <c r="A107" s="8" t="e">
        <f>#REF!</f>
        <v>#REF!</v>
      </c>
      <c r="B107" s="7" t="e">
        <f>#REF!</f>
        <v>#REF!</v>
      </c>
      <c r="C107" s="3" t="e">
        <f>#REF!</f>
        <v>#REF!</v>
      </c>
      <c r="D107" s="28" t="e">
        <f>#REF!</f>
        <v>#REF!</v>
      </c>
      <c r="E107" s="73" t="e">
        <f>#REF!</f>
        <v>#REF!</v>
      </c>
      <c r="F107" s="127" t="e">
        <f>#REF!</f>
        <v>#REF!</v>
      </c>
      <c r="G107" s="90" t="e">
        <f>IF(A107&lt;&gt;A108,SUMIF($A$5:A107,A107,$F$5:F107),"")</f>
        <v>#REF!</v>
      </c>
    </row>
    <row r="108" spans="1:7" x14ac:dyDescent="0.2">
      <c r="A108" s="8" t="e">
        <f>#REF!</f>
        <v>#REF!</v>
      </c>
      <c r="B108" s="7" t="e">
        <f>#REF!</f>
        <v>#REF!</v>
      </c>
      <c r="C108" s="3" t="e">
        <f>#REF!</f>
        <v>#REF!</v>
      </c>
      <c r="D108" s="28" t="e">
        <f>#REF!</f>
        <v>#REF!</v>
      </c>
      <c r="E108" s="73" t="e">
        <f>#REF!</f>
        <v>#REF!</v>
      </c>
      <c r="F108" s="127" t="e">
        <f>#REF!</f>
        <v>#REF!</v>
      </c>
      <c r="G108" s="90" t="e">
        <f>IF(A108&lt;&gt;A109,SUMIF($A$5:A108,A108,$F$5:F108),"")</f>
        <v>#REF!</v>
      </c>
    </row>
    <row r="109" spans="1:7" x14ac:dyDescent="0.2">
      <c r="A109" s="8" t="e">
        <f>#REF!</f>
        <v>#REF!</v>
      </c>
      <c r="B109" s="7" t="e">
        <f>#REF!</f>
        <v>#REF!</v>
      </c>
      <c r="C109" s="3" t="e">
        <f>#REF!</f>
        <v>#REF!</v>
      </c>
      <c r="D109" s="29" t="e">
        <f>#REF!</f>
        <v>#REF!</v>
      </c>
      <c r="E109" s="73" t="e">
        <f>#REF!</f>
        <v>#REF!</v>
      </c>
      <c r="F109" s="127" t="e">
        <f>#REF!</f>
        <v>#REF!</v>
      </c>
      <c r="G109" s="90" t="e">
        <f>IF(A109&lt;&gt;A110,SUMIF($A$5:A109,A109,$F$5:F109),"")</f>
        <v>#REF!</v>
      </c>
    </row>
    <row r="110" spans="1:7" x14ac:dyDescent="0.2">
      <c r="A110" s="8" t="e">
        <f>#REF!</f>
        <v>#REF!</v>
      </c>
      <c r="B110" s="7" t="e">
        <f>#REF!</f>
        <v>#REF!</v>
      </c>
      <c r="C110" s="3" t="e">
        <f>#REF!</f>
        <v>#REF!</v>
      </c>
      <c r="D110" s="28" t="e">
        <f>#REF!</f>
        <v>#REF!</v>
      </c>
      <c r="E110" s="73" t="e">
        <f>#REF!</f>
        <v>#REF!</v>
      </c>
      <c r="F110" s="127" t="e">
        <f>#REF!</f>
        <v>#REF!</v>
      </c>
      <c r="G110" s="90" t="e">
        <f>IF(A110&lt;&gt;A111,SUMIF($A$5:A110,A110,$F$5:F110),"")</f>
        <v>#REF!</v>
      </c>
    </row>
    <row r="111" spans="1:7" x14ac:dyDescent="0.2">
      <c r="A111" s="8" t="e">
        <f>#REF!</f>
        <v>#REF!</v>
      </c>
      <c r="B111" s="7" t="e">
        <f>#REF!</f>
        <v>#REF!</v>
      </c>
      <c r="C111" s="3" t="e">
        <f>#REF!</f>
        <v>#REF!</v>
      </c>
      <c r="D111" s="28" t="e">
        <f>#REF!</f>
        <v>#REF!</v>
      </c>
      <c r="E111" s="73" t="e">
        <f>#REF!</f>
        <v>#REF!</v>
      </c>
      <c r="F111" s="127" t="e">
        <f>#REF!</f>
        <v>#REF!</v>
      </c>
      <c r="G111" s="90" t="e">
        <f>IF(A111&lt;&gt;A112,SUMIF($A$5:A111,A111,$F$5:F111),"")</f>
        <v>#REF!</v>
      </c>
    </row>
    <row r="112" spans="1:7" x14ac:dyDescent="0.2">
      <c r="A112" s="8" t="e">
        <f>#REF!</f>
        <v>#REF!</v>
      </c>
      <c r="B112" s="7" t="e">
        <f>#REF!</f>
        <v>#REF!</v>
      </c>
      <c r="C112" s="3" t="e">
        <f>#REF!</f>
        <v>#REF!</v>
      </c>
      <c r="D112" s="28" t="e">
        <f>#REF!</f>
        <v>#REF!</v>
      </c>
      <c r="E112" s="73" t="e">
        <f>#REF!</f>
        <v>#REF!</v>
      </c>
      <c r="F112" s="127" t="e">
        <f>#REF!</f>
        <v>#REF!</v>
      </c>
      <c r="G112" s="90" t="e">
        <f>IF(A112&lt;&gt;A113,SUMIF($A$5:A112,A112,$F$5:F112),"")</f>
        <v>#REF!</v>
      </c>
    </row>
    <row r="113" spans="1:7" x14ac:dyDescent="0.2">
      <c r="A113" s="8" t="e">
        <f>#REF!</f>
        <v>#REF!</v>
      </c>
      <c r="B113" s="7" t="e">
        <f>#REF!</f>
        <v>#REF!</v>
      </c>
      <c r="C113" s="3" t="e">
        <f>#REF!</f>
        <v>#REF!</v>
      </c>
      <c r="D113" s="29" t="e">
        <f>#REF!</f>
        <v>#REF!</v>
      </c>
      <c r="E113" s="73" t="e">
        <f>#REF!</f>
        <v>#REF!</v>
      </c>
      <c r="F113" s="127" t="e">
        <f>#REF!</f>
        <v>#REF!</v>
      </c>
      <c r="G113" s="90" t="e">
        <f>IF(A113&lt;&gt;A114,SUMIF($A$5:A113,A113,$F$5:F113),"")</f>
        <v>#REF!</v>
      </c>
    </row>
    <row r="114" spans="1:7" x14ac:dyDescent="0.2">
      <c r="A114" s="9" t="e">
        <f>#REF!</f>
        <v>#REF!</v>
      </c>
      <c r="B114" s="12" t="e">
        <f>#REF!</f>
        <v>#REF!</v>
      </c>
      <c r="C114" s="25" t="e">
        <f>#REF!</f>
        <v>#REF!</v>
      </c>
      <c r="D114" s="61" t="e">
        <f>#REF!</f>
        <v>#REF!</v>
      </c>
      <c r="E114" s="79" t="e">
        <f>#REF!</f>
        <v>#REF!</v>
      </c>
      <c r="F114" s="128" t="e">
        <f>#REF!</f>
        <v>#REF!</v>
      </c>
      <c r="G114" s="90" t="e">
        <f>IF(A114&lt;&gt;A115,SUMIF($A$5:A114,A114,$F$5:F114),"")</f>
        <v>#REF!</v>
      </c>
    </row>
    <row r="115" spans="1:7" x14ac:dyDescent="0.2">
      <c r="A115" s="8" t="e">
        <f>#REF!</f>
        <v>#REF!</v>
      </c>
      <c r="B115" s="7" t="e">
        <f>#REF!</f>
        <v>#REF!</v>
      </c>
      <c r="C115" s="3" t="e">
        <f>#REF!</f>
        <v>#REF!</v>
      </c>
      <c r="D115" s="28" t="e">
        <f>#REF!</f>
        <v>#REF!</v>
      </c>
      <c r="E115" s="73" t="e">
        <f>#REF!</f>
        <v>#REF!</v>
      </c>
      <c r="F115" s="127" t="e">
        <f>#REF!</f>
        <v>#REF!</v>
      </c>
      <c r="G115" s="90" t="e">
        <f>IF(A115&lt;&gt;A116,SUMIF($A$5:A115,A115,$F$5:F115),"")</f>
        <v>#REF!</v>
      </c>
    </row>
    <row r="116" spans="1:7" x14ac:dyDescent="0.2">
      <c r="A116" s="88" t="e">
        <f>#REF!</f>
        <v>#REF!</v>
      </c>
      <c r="B116" s="83" t="e">
        <f>#REF!</f>
        <v>#REF!</v>
      </c>
      <c r="C116" s="4" t="e">
        <f>#REF!</f>
        <v>#REF!</v>
      </c>
      <c r="D116" s="30" t="e">
        <f>#REF!</f>
        <v>#REF!</v>
      </c>
      <c r="E116" s="78" t="e">
        <f>#REF!</f>
        <v>#REF!</v>
      </c>
      <c r="F116" s="126" t="e">
        <f>#REF!</f>
        <v>#REF!</v>
      </c>
      <c r="G116" s="90" t="e">
        <f>IF(A116&lt;&gt;A117,SUMIF($A$5:A116,A116,$F$5:F116),"")</f>
        <v>#REF!</v>
      </c>
    </row>
    <row r="117" spans="1:7" x14ac:dyDescent="0.2">
      <c r="A117" s="8" t="e">
        <f>#REF!</f>
        <v>#REF!</v>
      </c>
      <c r="B117" s="7" t="e">
        <f>#REF!</f>
        <v>#REF!</v>
      </c>
      <c r="C117" s="3" t="e">
        <f>#REF!</f>
        <v>#REF!</v>
      </c>
      <c r="D117" s="28" t="e">
        <f>#REF!</f>
        <v>#REF!</v>
      </c>
      <c r="E117" s="73" t="e">
        <f>#REF!</f>
        <v>#REF!</v>
      </c>
      <c r="F117" s="127" t="e">
        <f>#REF!</f>
        <v>#REF!</v>
      </c>
      <c r="G117" s="90" t="e">
        <f>IF(A117&lt;&gt;A118,SUMIF($A$5:A117,A117,$F$5:F117),"")</f>
        <v>#REF!</v>
      </c>
    </row>
    <row r="118" spans="1:7" x14ac:dyDescent="0.2">
      <c r="A118" s="8" t="e">
        <f>#REF!</f>
        <v>#REF!</v>
      </c>
      <c r="B118" s="7" t="e">
        <f>#REF!</f>
        <v>#REF!</v>
      </c>
      <c r="C118" s="3" t="e">
        <f>#REF!</f>
        <v>#REF!</v>
      </c>
      <c r="D118" s="28" t="e">
        <f>#REF!</f>
        <v>#REF!</v>
      </c>
      <c r="E118" s="73" t="e">
        <f>#REF!</f>
        <v>#REF!</v>
      </c>
      <c r="F118" s="127" t="e">
        <f>#REF!</f>
        <v>#REF!</v>
      </c>
      <c r="G118" s="90" t="e">
        <f>IF(A118&lt;&gt;A119,SUMIF($A$5:A118,A118,$F$5:F118),"")</f>
        <v>#REF!</v>
      </c>
    </row>
    <row r="119" spans="1:7" ht="13.5" thickBot="1" x14ac:dyDescent="0.25">
      <c r="A119" s="89" t="e">
        <f>#REF!</f>
        <v>#REF!</v>
      </c>
      <c r="B119" s="86" t="e">
        <f>#REF!</f>
        <v>#REF!</v>
      </c>
      <c r="C119" s="64" t="e">
        <f>#REF!</f>
        <v>#REF!</v>
      </c>
      <c r="D119" s="65" t="e">
        <f>#REF!</f>
        <v>#REF!</v>
      </c>
      <c r="E119" s="77" t="e">
        <f>#REF!</f>
        <v>#REF!</v>
      </c>
      <c r="F119" s="129" t="e">
        <f>#REF!</f>
        <v>#REF!</v>
      </c>
      <c r="G119" s="66" t="e">
        <f>IF(A119&lt;&gt;A120,SUMIF($A$5:A119,A119,$F$5:F119),"")</f>
        <v>#REF!</v>
      </c>
    </row>
    <row r="120" spans="1:7" x14ac:dyDescent="0.2">
      <c r="A120" s="88" t="e">
        <f>#REF!</f>
        <v>#REF!</v>
      </c>
      <c r="B120" s="83" t="e">
        <f>#REF!</f>
        <v>#REF!</v>
      </c>
      <c r="C120" s="4" t="e">
        <f>#REF!</f>
        <v>#REF!</v>
      </c>
      <c r="D120" s="30" t="e">
        <f>#REF!</f>
        <v>#REF!</v>
      </c>
      <c r="E120" s="84" t="e">
        <f>#REF!</f>
        <v>#REF!</v>
      </c>
      <c r="F120" s="45" t="e">
        <f>#REF!</f>
        <v>#REF!</v>
      </c>
      <c r="G120" s="90" t="e">
        <f>IF(A120&lt;&gt;A121,SUMIF($A$5:A120,A120,$F$5:F120),"")</f>
        <v>#REF!</v>
      </c>
    </row>
    <row r="121" spans="1:7" x14ac:dyDescent="0.2">
      <c r="A121" s="8" t="e">
        <f>#REF!</f>
        <v>#REF!</v>
      </c>
      <c r="B121" s="7" t="e">
        <f>#REF!</f>
        <v>#REF!</v>
      </c>
      <c r="C121" s="3" t="e">
        <f>#REF!</f>
        <v>#REF!</v>
      </c>
      <c r="D121" s="28" t="e">
        <f>#REF!</f>
        <v>#REF!</v>
      </c>
      <c r="E121" s="73" t="e">
        <f>#REF!</f>
        <v>#REF!</v>
      </c>
      <c r="F121" s="81" t="e">
        <f>#REF!</f>
        <v>#REF!</v>
      </c>
      <c r="G121" s="90" t="e">
        <f>IF(A121&lt;&gt;A122,SUMIF($A$5:A121,A121,$F$5:F121),"")</f>
        <v>#REF!</v>
      </c>
    </row>
    <row r="122" spans="1:7" x14ac:dyDescent="0.2">
      <c r="A122" s="8" t="e">
        <f>#REF!</f>
        <v>#REF!</v>
      </c>
      <c r="B122" s="7" t="e">
        <f>#REF!</f>
        <v>#REF!</v>
      </c>
      <c r="C122" s="3" t="e">
        <f>#REF!</f>
        <v>#REF!</v>
      </c>
      <c r="D122" s="28" t="e">
        <f>#REF!</f>
        <v>#REF!</v>
      </c>
      <c r="E122" s="73" t="e">
        <f>#REF!</f>
        <v>#REF!</v>
      </c>
      <c r="F122" s="81" t="e">
        <f>#REF!</f>
        <v>#REF!</v>
      </c>
      <c r="G122" s="90" t="e">
        <f>IF(A122&lt;&gt;A123,SUMIF($A$5:A122,A122,$F$5:F122),"")</f>
        <v>#REF!</v>
      </c>
    </row>
    <row r="123" spans="1:7" x14ac:dyDescent="0.2">
      <c r="A123" s="8" t="e">
        <f>#REF!</f>
        <v>#REF!</v>
      </c>
      <c r="B123" s="7" t="e">
        <f>#REF!</f>
        <v>#REF!</v>
      </c>
      <c r="C123" s="3" t="e">
        <f>#REF!</f>
        <v>#REF!</v>
      </c>
      <c r="D123" s="28" t="e">
        <f>#REF!</f>
        <v>#REF!</v>
      </c>
      <c r="E123" s="73" t="e">
        <f>#REF!</f>
        <v>#REF!</v>
      </c>
      <c r="F123" s="81" t="e">
        <f>#REF!</f>
        <v>#REF!</v>
      </c>
      <c r="G123" s="90" t="e">
        <f>IF(A123&lt;&gt;A124,SUMIF($A$5:A123,A123,$F$5:F123),"")</f>
        <v>#REF!</v>
      </c>
    </row>
    <row r="124" spans="1:7" x14ac:dyDescent="0.2">
      <c r="A124" s="8" t="e">
        <f>#REF!</f>
        <v>#REF!</v>
      </c>
      <c r="B124" s="7" t="e">
        <f>#REF!</f>
        <v>#REF!</v>
      </c>
      <c r="C124" s="3" t="e">
        <f>#REF!</f>
        <v>#REF!</v>
      </c>
      <c r="D124" s="29" t="e">
        <f>#REF!</f>
        <v>#REF!</v>
      </c>
      <c r="E124" s="73" t="e">
        <f>#REF!</f>
        <v>#REF!</v>
      </c>
      <c r="F124" s="81" t="e">
        <f>#REF!</f>
        <v>#REF!</v>
      </c>
      <c r="G124" s="90" t="e">
        <f>IF(A124&lt;&gt;A125,SUMIF($A$5:A124,A124,$F$5:F124),"")</f>
        <v>#REF!</v>
      </c>
    </row>
    <row r="125" spans="1:7" x14ac:dyDescent="0.2">
      <c r="A125" s="8" t="e">
        <f>#REF!</f>
        <v>#REF!</v>
      </c>
      <c r="B125" s="7" t="e">
        <f>#REF!</f>
        <v>#REF!</v>
      </c>
      <c r="C125" s="3" t="e">
        <f>#REF!</f>
        <v>#REF!</v>
      </c>
      <c r="D125" s="28" t="e">
        <f>#REF!</f>
        <v>#REF!</v>
      </c>
      <c r="E125" s="73" t="e">
        <f>#REF!</f>
        <v>#REF!</v>
      </c>
      <c r="F125" s="81" t="e">
        <f>#REF!</f>
        <v>#REF!</v>
      </c>
      <c r="G125" s="90" t="e">
        <f>IF(A125&lt;&gt;A126,SUMIF($A$5:A125,A125,$F$5:F125),"")</f>
        <v>#REF!</v>
      </c>
    </row>
    <row r="126" spans="1:7" x14ac:dyDescent="0.2">
      <c r="A126" s="8" t="e">
        <f>#REF!</f>
        <v>#REF!</v>
      </c>
      <c r="B126" s="7" t="e">
        <f>#REF!</f>
        <v>#REF!</v>
      </c>
      <c r="C126" s="3" t="e">
        <f>#REF!</f>
        <v>#REF!</v>
      </c>
      <c r="D126" s="28" t="e">
        <f>#REF!</f>
        <v>#REF!</v>
      </c>
      <c r="E126" s="73" t="e">
        <f>#REF!</f>
        <v>#REF!</v>
      </c>
      <c r="F126" s="81" t="e">
        <f>#REF!</f>
        <v>#REF!</v>
      </c>
      <c r="G126" s="90" t="e">
        <f>IF(A126&lt;&gt;A127,SUMIF($A$5:A126,A126,$F$5:F126),"")</f>
        <v>#REF!</v>
      </c>
    </row>
    <row r="127" spans="1:7" x14ac:dyDescent="0.2">
      <c r="A127" s="8" t="e">
        <f>#REF!</f>
        <v>#REF!</v>
      </c>
      <c r="B127" s="7" t="e">
        <f>#REF!</f>
        <v>#REF!</v>
      </c>
      <c r="C127" s="3" t="e">
        <f>#REF!</f>
        <v>#REF!</v>
      </c>
      <c r="D127" s="28" t="e">
        <f>#REF!</f>
        <v>#REF!</v>
      </c>
      <c r="E127" s="73" t="e">
        <f>#REF!</f>
        <v>#REF!</v>
      </c>
      <c r="F127" s="81" t="e">
        <f>#REF!</f>
        <v>#REF!</v>
      </c>
      <c r="G127" s="90" t="e">
        <f>IF(A127&lt;&gt;A128,SUMIF($A$5:A127,A127,$F$5:F127),"")</f>
        <v>#REF!</v>
      </c>
    </row>
    <row r="128" spans="1:7" x14ac:dyDescent="0.2">
      <c r="A128" s="8" t="e">
        <f>#REF!</f>
        <v>#REF!</v>
      </c>
      <c r="B128" s="7" t="e">
        <f>#REF!</f>
        <v>#REF!</v>
      </c>
      <c r="C128" s="3" t="e">
        <f>#REF!</f>
        <v>#REF!</v>
      </c>
      <c r="D128" s="28" t="e">
        <f>#REF!</f>
        <v>#REF!</v>
      </c>
      <c r="E128" s="73" t="e">
        <f>#REF!</f>
        <v>#REF!</v>
      </c>
      <c r="F128" s="81" t="e">
        <f>#REF!</f>
        <v>#REF!</v>
      </c>
      <c r="G128" s="90" t="e">
        <f>IF(A128&lt;&gt;A129,SUMIF($A$5:A128,A128,$F$5:F128),"")</f>
        <v>#REF!</v>
      </c>
    </row>
    <row r="129" spans="1:7" x14ac:dyDescent="0.2">
      <c r="A129" s="8" t="e">
        <f>#REF!</f>
        <v>#REF!</v>
      </c>
      <c r="B129" s="7" t="e">
        <f>#REF!</f>
        <v>#REF!</v>
      </c>
      <c r="C129" s="3" t="e">
        <f>#REF!</f>
        <v>#REF!</v>
      </c>
      <c r="D129" s="28" t="e">
        <f>#REF!</f>
        <v>#REF!</v>
      </c>
      <c r="E129" s="73" t="e">
        <f>#REF!</f>
        <v>#REF!</v>
      </c>
      <c r="F129" s="81" t="e">
        <f>#REF!</f>
        <v>#REF!</v>
      </c>
      <c r="G129" s="90" t="e">
        <f>IF(A129&lt;&gt;A130,SUMIF($A$5:A129,A129,$F$5:F129),"")</f>
        <v>#REF!</v>
      </c>
    </row>
    <row r="130" spans="1:7" x14ac:dyDescent="0.2">
      <c r="A130" s="8" t="e">
        <f>#REF!</f>
        <v>#REF!</v>
      </c>
      <c r="B130" s="7" t="e">
        <f>#REF!</f>
        <v>#REF!</v>
      </c>
      <c r="C130" s="3" t="e">
        <f>#REF!</f>
        <v>#REF!</v>
      </c>
      <c r="D130" s="28" t="e">
        <f>#REF!</f>
        <v>#REF!</v>
      </c>
      <c r="E130" s="73" t="e">
        <f>#REF!</f>
        <v>#REF!</v>
      </c>
      <c r="F130" s="81" t="e">
        <f>#REF!</f>
        <v>#REF!</v>
      </c>
      <c r="G130" s="90" t="e">
        <f>IF(A130&lt;&gt;A131,SUMIF($A$5:A130,A130,$F$5:F130),"")</f>
        <v>#REF!</v>
      </c>
    </row>
    <row r="131" spans="1:7" x14ac:dyDescent="0.2">
      <c r="A131" s="8" t="e">
        <f>#REF!</f>
        <v>#REF!</v>
      </c>
      <c r="B131" s="7" t="e">
        <f>#REF!</f>
        <v>#REF!</v>
      </c>
      <c r="C131" s="3" t="e">
        <f>#REF!</f>
        <v>#REF!</v>
      </c>
      <c r="D131" s="28" t="e">
        <f>#REF!</f>
        <v>#REF!</v>
      </c>
      <c r="E131" s="73" t="e">
        <f>#REF!</f>
        <v>#REF!</v>
      </c>
      <c r="F131" s="81" t="e">
        <f>#REF!</f>
        <v>#REF!</v>
      </c>
      <c r="G131" s="90" t="e">
        <f>IF(A131&lt;&gt;A132,SUMIF($A$5:A131,A131,$F$5:F131),"")</f>
        <v>#REF!</v>
      </c>
    </row>
    <row r="132" spans="1:7" x14ac:dyDescent="0.2">
      <c r="A132" s="8" t="e">
        <f>#REF!</f>
        <v>#REF!</v>
      </c>
      <c r="B132" s="7" t="e">
        <f>#REF!</f>
        <v>#REF!</v>
      </c>
      <c r="C132" s="3" t="e">
        <f>#REF!</f>
        <v>#REF!</v>
      </c>
      <c r="D132" s="28" t="e">
        <f>#REF!</f>
        <v>#REF!</v>
      </c>
      <c r="E132" s="73" t="e">
        <f>#REF!</f>
        <v>#REF!</v>
      </c>
      <c r="F132" s="81" t="e">
        <f>#REF!</f>
        <v>#REF!</v>
      </c>
      <c r="G132" s="90" t="e">
        <f>IF(A132&lt;&gt;A133,SUMIF($A$5:A132,A132,$F$5:F132),"")</f>
        <v>#REF!</v>
      </c>
    </row>
    <row r="133" spans="1:7" x14ac:dyDescent="0.2">
      <c r="A133" s="8" t="e">
        <f>#REF!</f>
        <v>#REF!</v>
      </c>
      <c r="B133" s="7" t="e">
        <f>#REF!</f>
        <v>#REF!</v>
      </c>
      <c r="C133" s="3" t="e">
        <f>#REF!</f>
        <v>#REF!</v>
      </c>
      <c r="D133" s="28" t="e">
        <f>#REF!</f>
        <v>#REF!</v>
      </c>
      <c r="E133" s="73" t="e">
        <f>#REF!</f>
        <v>#REF!</v>
      </c>
      <c r="F133" s="81" t="e">
        <f>#REF!</f>
        <v>#REF!</v>
      </c>
      <c r="G133" s="90" t="e">
        <f>IF(A133&lt;&gt;A134,SUMIF($A$5:A133,A133,$F$5:F133),"")</f>
        <v>#REF!</v>
      </c>
    </row>
    <row r="134" spans="1:7" x14ac:dyDescent="0.2">
      <c r="A134" s="8" t="e">
        <f>#REF!</f>
        <v>#REF!</v>
      </c>
      <c r="B134" s="7" t="e">
        <f>#REF!</f>
        <v>#REF!</v>
      </c>
      <c r="C134" s="3" t="e">
        <f>#REF!</f>
        <v>#REF!</v>
      </c>
      <c r="D134" s="28" t="e">
        <f>#REF!</f>
        <v>#REF!</v>
      </c>
      <c r="E134" s="73" t="e">
        <f>#REF!</f>
        <v>#REF!</v>
      </c>
      <c r="F134" s="81" t="e">
        <f>#REF!</f>
        <v>#REF!</v>
      </c>
      <c r="G134" s="90" t="e">
        <f>IF(A134&lt;&gt;A135,SUMIF($A$5:A134,A134,$F$5:F134),"")</f>
        <v>#REF!</v>
      </c>
    </row>
    <row r="135" spans="1:7" x14ac:dyDescent="0.2">
      <c r="A135" s="8" t="e">
        <f>#REF!</f>
        <v>#REF!</v>
      </c>
      <c r="B135" s="7" t="e">
        <f>#REF!</f>
        <v>#REF!</v>
      </c>
      <c r="C135" s="3" t="e">
        <f>#REF!</f>
        <v>#REF!</v>
      </c>
      <c r="D135" s="28" t="e">
        <f>#REF!</f>
        <v>#REF!</v>
      </c>
      <c r="E135" s="73" t="e">
        <f>#REF!</f>
        <v>#REF!</v>
      </c>
      <c r="F135" s="81" t="e">
        <f>#REF!</f>
        <v>#REF!</v>
      </c>
      <c r="G135" s="90" t="e">
        <f>IF(A135&lt;&gt;A136,SUMIF($A$5:A135,A135,$F$5:F135),"")</f>
        <v>#REF!</v>
      </c>
    </row>
    <row r="136" spans="1:7" x14ac:dyDescent="0.2">
      <c r="A136" s="8" t="e">
        <f>#REF!</f>
        <v>#REF!</v>
      </c>
      <c r="B136" s="7" t="e">
        <f>#REF!</f>
        <v>#REF!</v>
      </c>
      <c r="C136" s="3" t="e">
        <f>#REF!</f>
        <v>#REF!</v>
      </c>
      <c r="D136" s="29" t="e">
        <f>#REF!</f>
        <v>#REF!</v>
      </c>
      <c r="E136" s="73" t="e">
        <f>#REF!</f>
        <v>#REF!</v>
      </c>
      <c r="F136" s="81" t="e">
        <f>#REF!</f>
        <v>#REF!</v>
      </c>
      <c r="G136" s="90" t="e">
        <f>IF(A136&lt;&gt;A137,SUMIF($A$5:A136,A136,$F$5:F136),"")</f>
        <v>#REF!</v>
      </c>
    </row>
    <row r="137" spans="1:7" x14ac:dyDescent="0.2">
      <c r="A137" s="8" t="e">
        <f>#REF!</f>
        <v>#REF!</v>
      </c>
      <c r="B137" s="7" t="e">
        <f>#REF!</f>
        <v>#REF!</v>
      </c>
      <c r="C137" s="3" t="e">
        <f>#REF!</f>
        <v>#REF!</v>
      </c>
      <c r="D137" s="28" t="e">
        <f>#REF!</f>
        <v>#REF!</v>
      </c>
      <c r="E137" s="73" t="e">
        <f>#REF!</f>
        <v>#REF!</v>
      </c>
      <c r="F137" s="81" t="e">
        <f>#REF!</f>
        <v>#REF!</v>
      </c>
      <c r="G137" s="90" t="e">
        <f>IF(A137&lt;&gt;A138,SUMIF($A$5:A137,A137,$F$5:F137),"")</f>
        <v>#REF!</v>
      </c>
    </row>
    <row r="138" spans="1:7" ht="13.5" thickBot="1" x14ac:dyDescent="0.25">
      <c r="A138" s="9" t="e">
        <f>#REF!</f>
        <v>#REF!</v>
      </c>
      <c r="B138" s="12" t="e">
        <f>#REF!</f>
        <v>#REF!</v>
      </c>
      <c r="C138" s="25" t="e">
        <f>#REF!</f>
        <v>#REF!</v>
      </c>
      <c r="D138" s="61" t="e">
        <f>#REF!</f>
        <v>#REF!</v>
      </c>
      <c r="E138" s="79" t="e">
        <f>#REF!</f>
        <v>#REF!</v>
      </c>
      <c r="F138" s="82" t="e">
        <f>#REF!</f>
        <v>#REF!</v>
      </c>
      <c r="G138" s="62" t="e">
        <f>IF(A138&lt;&gt;A139,SUMIF($A$5:A138,A138,$F$5:F138),"")</f>
        <v>#REF!</v>
      </c>
    </row>
    <row r="139" spans="1:7" ht="17.25" customHeight="1" thickBot="1" x14ac:dyDescent="0.25">
      <c r="A139" s="13"/>
      <c r="B139" s="14"/>
      <c r="C139" s="26" t="s">
        <v>134</v>
      </c>
      <c r="D139" s="115" t="e">
        <f ca="1">SUM(OFFSET(INDIRECT("d5"),0,0,ROW(D139)-5,1))</f>
        <v>#REF!</v>
      </c>
      <c r="E139" s="80" t="e">
        <f ca="1">SUM(OFFSET(INDIRECT("e5"),0,0,ROW(E139)-5,1))</f>
        <v>#REF!</v>
      </c>
      <c r="F139" s="80" t="e">
        <f ca="1">SUM(OFFSET(INDIRECT("f5"),0,0,ROW(F139)-5,1))</f>
        <v>#REF!</v>
      </c>
      <c r="G139" s="80" t="e">
        <f ca="1">SUM(OFFSET(INDIRECT("g5"),0,0,ROW(G139)-5,1))</f>
        <v>#REF!</v>
      </c>
    </row>
    <row r="140" spans="1:7" x14ac:dyDescent="0.2">
      <c r="D140" s="5"/>
      <c r="E140" s="21"/>
      <c r="F140" s="23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3:D36"/>
  <sheetViews>
    <sheetView workbookViewId="0">
      <selection activeCell="D3" sqref="D3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201" customFormat="1" ht="51" x14ac:dyDescent="0.2">
      <c r="A3" s="211" t="s">
        <v>209</v>
      </c>
      <c r="B3" s="212" t="s">
        <v>213</v>
      </c>
      <c r="C3" s="213" t="s">
        <v>211</v>
      </c>
      <c r="D3" s="214" t="s">
        <v>212</v>
      </c>
    </row>
    <row r="4" spans="1:4" x14ac:dyDescent="0.2">
      <c r="A4" s="207" t="s">
        <v>1</v>
      </c>
      <c r="B4" s="202">
        <v>539769.39794000005</v>
      </c>
      <c r="C4" s="205">
        <v>629490</v>
      </c>
      <c r="D4" s="202">
        <v>89720.602060000005</v>
      </c>
    </row>
    <row r="5" spans="1:4" x14ac:dyDescent="0.2">
      <c r="A5" s="208" t="s">
        <v>204</v>
      </c>
      <c r="B5" s="155">
        <v>44623</v>
      </c>
      <c r="C5" s="206">
        <v>68121</v>
      </c>
      <c r="D5" s="35">
        <v>23498</v>
      </c>
    </row>
    <row r="6" spans="1:4" x14ac:dyDescent="0.2">
      <c r="A6" s="209" t="s">
        <v>203</v>
      </c>
      <c r="B6" s="155">
        <v>403165.9192</v>
      </c>
      <c r="C6" s="206">
        <v>465087</v>
      </c>
      <c r="D6" s="35">
        <v>61921.080800000011</v>
      </c>
    </row>
    <row r="7" spans="1:4" x14ac:dyDescent="0.2">
      <c r="A7" s="210" t="s">
        <v>205</v>
      </c>
      <c r="B7" s="155">
        <v>91980.478740000006</v>
      </c>
      <c r="C7" s="206">
        <v>96282</v>
      </c>
      <c r="D7" s="35">
        <v>4301.5212599999977</v>
      </c>
    </row>
    <row r="8" spans="1:4" x14ac:dyDescent="0.2">
      <c r="A8" s="207" t="s">
        <v>147</v>
      </c>
      <c r="B8" s="202">
        <v>376578.43286</v>
      </c>
      <c r="C8" s="203">
        <v>414356</v>
      </c>
      <c r="D8" s="202">
        <v>37777.567140000006</v>
      </c>
    </row>
    <row r="9" spans="1:4" x14ac:dyDescent="0.2">
      <c r="A9" s="208" t="s">
        <v>204</v>
      </c>
      <c r="B9" s="155">
        <v>42513</v>
      </c>
      <c r="C9" s="206">
        <v>46364</v>
      </c>
      <c r="D9" s="35">
        <v>3851</v>
      </c>
    </row>
    <row r="10" spans="1:4" x14ac:dyDescent="0.2">
      <c r="A10" s="209" t="s">
        <v>203</v>
      </c>
      <c r="B10" s="155">
        <v>310317.93119999999</v>
      </c>
      <c r="C10" s="206">
        <v>342877</v>
      </c>
      <c r="D10" s="35">
        <v>32559.068800000005</v>
      </c>
    </row>
    <row r="11" spans="1:4" x14ac:dyDescent="0.2">
      <c r="A11" s="210" t="s">
        <v>205</v>
      </c>
      <c r="B11" s="155">
        <v>23747.501660000002</v>
      </c>
      <c r="C11" s="206">
        <v>25115</v>
      </c>
      <c r="D11" s="35">
        <v>1367.4983400000001</v>
      </c>
    </row>
    <row r="12" spans="1:4" x14ac:dyDescent="0.2">
      <c r="A12" s="207" t="s">
        <v>148</v>
      </c>
      <c r="B12" s="202">
        <v>429395.16800000001</v>
      </c>
      <c r="C12" s="203">
        <v>473782</v>
      </c>
      <c r="D12" s="202">
        <v>44386.832000000009</v>
      </c>
    </row>
    <row r="13" spans="1:4" x14ac:dyDescent="0.2">
      <c r="A13" s="208" t="s">
        <v>204</v>
      </c>
      <c r="B13" s="155">
        <v>42594</v>
      </c>
      <c r="C13" s="206">
        <v>46372</v>
      </c>
      <c r="D13" s="35">
        <v>3778</v>
      </c>
    </row>
    <row r="14" spans="1:4" x14ac:dyDescent="0.2">
      <c r="A14" s="209" t="s">
        <v>203</v>
      </c>
      <c r="B14" s="155">
        <v>382150.16800000001</v>
      </c>
      <c r="C14" s="206">
        <v>422336</v>
      </c>
      <c r="D14" s="35">
        <v>40185.832000000009</v>
      </c>
    </row>
    <row r="15" spans="1:4" x14ac:dyDescent="0.2">
      <c r="A15" s="210" t="s">
        <v>205</v>
      </c>
      <c r="B15" s="155">
        <v>4651</v>
      </c>
      <c r="C15" s="206">
        <v>5074</v>
      </c>
      <c r="D15" s="35">
        <v>423</v>
      </c>
    </row>
    <row r="16" spans="1:4" x14ac:dyDescent="0.2">
      <c r="A16" s="207" t="s">
        <v>36</v>
      </c>
      <c r="B16" s="202">
        <v>518764.59709999996</v>
      </c>
      <c r="C16" s="203">
        <v>570181</v>
      </c>
      <c r="D16" s="202">
        <v>51416.402900000001</v>
      </c>
    </row>
    <row r="17" spans="1:4" x14ac:dyDescent="0.2">
      <c r="A17" s="208" t="s">
        <v>204</v>
      </c>
      <c r="B17" s="155">
        <v>44532</v>
      </c>
      <c r="C17" s="206">
        <v>48247</v>
      </c>
      <c r="D17" s="35">
        <v>3715</v>
      </c>
    </row>
    <row r="18" spans="1:4" x14ac:dyDescent="0.2">
      <c r="A18" s="209" t="s">
        <v>203</v>
      </c>
      <c r="B18" s="155">
        <v>419678.19919999997</v>
      </c>
      <c r="C18" s="206">
        <v>463608</v>
      </c>
      <c r="D18" s="35">
        <v>43929.800800000005</v>
      </c>
    </row>
    <row r="19" spans="1:4" x14ac:dyDescent="0.2">
      <c r="A19" s="210" t="s">
        <v>205</v>
      </c>
      <c r="B19" s="155">
        <v>54554.397900000004</v>
      </c>
      <c r="C19" s="206">
        <v>58326</v>
      </c>
      <c r="D19" s="35">
        <v>3771.6021000000001</v>
      </c>
    </row>
    <row r="20" spans="1:4" x14ac:dyDescent="0.2">
      <c r="A20" s="207" t="s">
        <v>53</v>
      </c>
      <c r="B20" s="202">
        <v>679355.43047999998</v>
      </c>
      <c r="C20" s="203">
        <v>766008</v>
      </c>
      <c r="D20" s="202">
        <v>86652.569520000005</v>
      </c>
    </row>
    <row r="21" spans="1:4" x14ac:dyDescent="0.2">
      <c r="A21" s="208" t="s">
        <v>204</v>
      </c>
      <c r="B21" s="155">
        <v>62908</v>
      </c>
      <c r="C21" s="206">
        <v>68575</v>
      </c>
      <c r="D21" s="35">
        <v>5667</v>
      </c>
    </row>
    <row r="22" spans="1:4" x14ac:dyDescent="0.2">
      <c r="A22" s="209" t="s">
        <v>203</v>
      </c>
      <c r="B22" s="155">
        <v>564875.84</v>
      </c>
      <c r="C22" s="206">
        <v>643409</v>
      </c>
      <c r="D22" s="35">
        <v>78533.16</v>
      </c>
    </row>
    <row r="23" spans="1:4" x14ac:dyDescent="0.2">
      <c r="A23" s="210" t="s">
        <v>205</v>
      </c>
      <c r="B23" s="155">
        <v>51571.590479999999</v>
      </c>
      <c r="C23" s="206">
        <v>54024</v>
      </c>
      <c r="D23" s="35">
        <v>2452.4095199999992</v>
      </c>
    </row>
    <row r="24" spans="1:4" x14ac:dyDescent="0.2">
      <c r="A24" s="207" t="s">
        <v>77</v>
      </c>
      <c r="B24" s="202">
        <v>432362.90763999999</v>
      </c>
      <c r="C24" s="203">
        <v>474900</v>
      </c>
      <c r="D24" s="202">
        <v>42537.092359999995</v>
      </c>
    </row>
    <row r="25" spans="1:4" x14ac:dyDescent="0.2">
      <c r="A25" s="208" t="s">
        <v>204</v>
      </c>
      <c r="B25" s="155">
        <v>43523</v>
      </c>
      <c r="C25" s="206">
        <v>47227</v>
      </c>
      <c r="D25" s="35">
        <v>3704</v>
      </c>
    </row>
    <row r="26" spans="1:4" x14ac:dyDescent="0.2">
      <c r="A26" s="209" t="s">
        <v>203</v>
      </c>
      <c r="B26" s="155">
        <v>347205.53279999999</v>
      </c>
      <c r="C26" s="206">
        <v>383459</v>
      </c>
      <c r="D26" s="35">
        <v>36253.467199999999</v>
      </c>
    </row>
    <row r="27" spans="1:4" x14ac:dyDescent="0.2">
      <c r="A27" s="210" t="s">
        <v>205</v>
      </c>
      <c r="B27" s="155">
        <v>41634.374840000004</v>
      </c>
      <c r="C27" s="206">
        <v>44214</v>
      </c>
      <c r="D27" s="35">
        <v>2579.6251599999987</v>
      </c>
    </row>
    <row r="28" spans="1:4" x14ac:dyDescent="0.2">
      <c r="A28" s="207" t="s">
        <v>109</v>
      </c>
      <c r="B28" s="202">
        <v>909226.79931999999</v>
      </c>
      <c r="C28" s="203">
        <v>998099</v>
      </c>
      <c r="D28" s="202">
        <v>88872.20067999998</v>
      </c>
    </row>
    <row r="29" spans="1:4" x14ac:dyDescent="0.2">
      <c r="A29" s="208" t="s">
        <v>204</v>
      </c>
      <c r="B29" s="155">
        <v>63649</v>
      </c>
      <c r="C29" s="206">
        <v>69031</v>
      </c>
      <c r="D29" s="35">
        <v>5382</v>
      </c>
    </row>
    <row r="30" spans="1:4" x14ac:dyDescent="0.2">
      <c r="A30" s="209" t="s">
        <v>203</v>
      </c>
      <c r="B30" s="155">
        <v>747853.79799999995</v>
      </c>
      <c r="C30" s="206">
        <v>826381</v>
      </c>
      <c r="D30" s="35">
        <v>78527.20199999999</v>
      </c>
    </row>
    <row r="31" spans="1:4" x14ac:dyDescent="0.2">
      <c r="A31" s="210" t="s">
        <v>205</v>
      </c>
      <c r="B31" s="155">
        <v>97724.001319999996</v>
      </c>
      <c r="C31" s="206">
        <v>102687</v>
      </c>
      <c r="D31" s="35">
        <v>4962.998679999997</v>
      </c>
    </row>
    <row r="32" spans="1:4" x14ac:dyDescent="0.2">
      <c r="A32" s="207" t="s">
        <v>92</v>
      </c>
      <c r="B32" s="202">
        <v>746277.23772000009</v>
      </c>
      <c r="C32" s="203">
        <v>820183</v>
      </c>
      <c r="D32" s="202">
        <v>73905.762279999981</v>
      </c>
    </row>
    <row r="33" spans="1:4" x14ac:dyDescent="0.2">
      <c r="A33" s="208" t="s">
        <v>204</v>
      </c>
      <c r="B33" s="155">
        <v>63856</v>
      </c>
      <c r="C33" s="206">
        <v>69384</v>
      </c>
      <c r="D33" s="35">
        <v>5528</v>
      </c>
    </row>
    <row r="34" spans="1:4" x14ac:dyDescent="0.2">
      <c r="A34" s="209" t="s">
        <v>203</v>
      </c>
      <c r="B34" s="155">
        <v>588014.4752000001</v>
      </c>
      <c r="C34" s="206">
        <v>649008</v>
      </c>
      <c r="D34" s="35">
        <v>60993.524799999985</v>
      </c>
    </row>
    <row r="35" spans="1:4" x14ac:dyDescent="0.2">
      <c r="A35" s="210" t="s">
        <v>205</v>
      </c>
      <c r="B35" s="155">
        <v>94406.762519999989</v>
      </c>
      <c r="C35" s="206">
        <v>101791</v>
      </c>
      <c r="D35" s="35">
        <v>7384.2374799999989</v>
      </c>
    </row>
    <row r="36" spans="1:4" x14ac:dyDescent="0.2">
      <c r="A36" s="204" t="s">
        <v>210</v>
      </c>
      <c r="B36" s="35">
        <v>4631729.9710600004</v>
      </c>
      <c r="C36" s="35">
        <v>5146999</v>
      </c>
      <c r="D36" s="35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CCFFCC"/>
    <pageSetUpPr fitToPage="1"/>
  </sheetPr>
  <dimension ref="A1:Q211"/>
  <sheetViews>
    <sheetView tabSelected="1" view="pageBreakPreview" zoomScale="78" zoomScaleNormal="93" zoomScaleSheetLayoutView="93" workbookViewId="0">
      <pane ySplit="3" topLeftCell="A5" activePane="bottomLeft" state="frozen"/>
      <selection activeCell="E1" sqref="E1"/>
      <selection pane="bottomLeft" activeCell="Y16" sqref="Y16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54.28515625" customWidth="1"/>
    <col min="5" max="7" width="7.7109375" customWidth="1"/>
    <col min="8" max="8" width="10" style="258" customWidth="1"/>
    <col min="9" max="9" width="11.5703125" style="1" bestFit="1" customWidth="1"/>
    <col min="10" max="10" width="13" bestFit="1" customWidth="1"/>
    <col min="11" max="11" width="14.42578125" bestFit="1" customWidth="1"/>
    <col min="12" max="12" width="11.28515625" bestFit="1" customWidth="1"/>
    <col min="13" max="13" width="11" style="22" bestFit="1" customWidth="1"/>
    <col min="14" max="14" width="14.5703125" style="22" bestFit="1" customWidth="1"/>
    <col min="15" max="15" width="10.85546875" style="22" customWidth="1"/>
    <col min="16" max="16" width="10.85546875" style="253" customWidth="1"/>
    <col min="17" max="17" width="10.85546875" style="22" customWidth="1"/>
  </cols>
  <sheetData>
    <row r="1" spans="1:17" ht="15.95" customHeight="1" x14ac:dyDescent="0.25">
      <c r="A1" s="435" t="s">
        <v>254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246"/>
      <c r="Q1" s="217"/>
    </row>
    <row r="2" spans="1:17" ht="16.5" thickBot="1" x14ac:dyDescent="0.3">
      <c r="A2" s="156"/>
      <c r="B2" s="167"/>
      <c r="C2" s="156"/>
      <c r="D2" s="156"/>
      <c r="E2" s="156"/>
      <c r="F2" s="259"/>
      <c r="G2" s="259"/>
      <c r="H2" s="245"/>
      <c r="I2" s="167"/>
      <c r="J2" s="156"/>
      <c r="K2" s="156"/>
      <c r="L2" s="156"/>
      <c r="M2" s="58"/>
      <c r="N2" s="58"/>
      <c r="O2" s="58"/>
      <c r="P2" s="247"/>
      <c r="Q2" s="58"/>
    </row>
    <row r="3" spans="1:17" s="1" customFormat="1" ht="78" customHeight="1" thickBot="1" x14ac:dyDescent="0.25">
      <c r="A3" s="393" t="s">
        <v>132</v>
      </c>
      <c r="B3" s="394" t="s">
        <v>202</v>
      </c>
      <c r="C3" s="394" t="s">
        <v>199</v>
      </c>
      <c r="D3" s="395" t="s">
        <v>0</v>
      </c>
      <c r="E3" s="395" t="s">
        <v>226</v>
      </c>
      <c r="F3" s="395" t="s">
        <v>228</v>
      </c>
      <c r="G3" s="395" t="s">
        <v>222</v>
      </c>
      <c r="H3" s="394" t="s">
        <v>184</v>
      </c>
      <c r="I3" s="396" t="s">
        <v>227</v>
      </c>
      <c r="J3" s="395" t="s">
        <v>144</v>
      </c>
      <c r="K3" s="395" t="s">
        <v>145</v>
      </c>
      <c r="L3" s="395" t="s">
        <v>183</v>
      </c>
      <c r="M3" s="395" t="s">
        <v>255</v>
      </c>
      <c r="N3" s="397" t="s">
        <v>256</v>
      </c>
      <c r="O3" s="377" t="s">
        <v>246</v>
      </c>
      <c r="P3" s="248"/>
      <c r="Q3" s="219"/>
    </row>
    <row r="4" spans="1:17" s="1" customFormat="1" ht="14.25" hidden="1" thickBot="1" x14ac:dyDescent="0.25">
      <c r="A4" s="402" t="s">
        <v>185</v>
      </c>
      <c r="B4" s="395" t="s">
        <v>186</v>
      </c>
      <c r="C4" s="395" t="s">
        <v>187</v>
      </c>
      <c r="D4" s="395" t="s">
        <v>224</v>
      </c>
      <c r="E4" s="395">
        <v>1</v>
      </c>
      <c r="F4" s="395">
        <v>2</v>
      </c>
      <c r="G4" s="395" t="s">
        <v>248</v>
      </c>
      <c r="H4" s="395">
        <v>4</v>
      </c>
      <c r="I4" s="396">
        <v>5</v>
      </c>
      <c r="J4" s="395" t="s">
        <v>249</v>
      </c>
      <c r="K4" s="395" t="s">
        <v>250</v>
      </c>
      <c r="L4" s="395" t="s">
        <v>251</v>
      </c>
      <c r="M4" s="395" t="s">
        <v>253</v>
      </c>
      <c r="N4" s="395" t="s">
        <v>252</v>
      </c>
      <c r="O4" s="403"/>
      <c r="P4" s="248"/>
      <c r="Q4" s="219"/>
    </row>
    <row r="5" spans="1:17" ht="18" customHeight="1" x14ac:dyDescent="0.25">
      <c r="A5" s="289" t="s">
        <v>1</v>
      </c>
      <c r="B5" s="289" t="s">
        <v>203</v>
      </c>
      <c r="C5" s="398">
        <v>101</v>
      </c>
      <c r="D5" s="399" t="s">
        <v>2</v>
      </c>
      <c r="E5" s="400">
        <v>3180</v>
      </c>
      <c r="F5" s="401">
        <v>1095</v>
      </c>
      <c r="G5" s="326">
        <f>SUBTOTAL(9,E5:F5)</f>
        <v>4275</v>
      </c>
      <c r="H5" s="289">
        <v>2</v>
      </c>
      <c r="I5" s="278">
        <v>35635</v>
      </c>
      <c r="J5" s="291">
        <f>ROUND(H5*1269.5*12,0)</f>
        <v>30468</v>
      </c>
      <c r="K5" s="291">
        <f>ROUND(J5*0.3595,0)</f>
        <v>10953</v>
      </c>
      <c r="L5" s="291">
        <f>ROUND(G5*0.5,0)</f>
        <v>2138</v>
      </c>
      <c r="M5" s="244">
        <f t="shared" ref="M5:M25" si="0">N5-I5</f>
        <v>7924</v>
      </c>
      <c r="N5" s="372">
        <f t="shared" ref="N5:N36" si="1">SUM(J5:L5)</f>
        <v>43559</v>
      </c>
      <c r="O5" s="432">
        <f>SUBTOTAL(9,N5:N19)</f>
        <v>735693</v>
      </c>
      <c r="P5" s="249"/>
      <c r="Q5" s="220"/>
    </row>
    <row r="6" spans="1:17" ht="13.5" x14ac:dyDescent="0.25">
      <c r="A6" s="181" t="s">
        <v>1</v>
      </c>
      <c r="B6" s="181" t="s">
        <v>203</v>
      </c>
      <c r="C6" s="182">
        <v>102</v>
      </c>
      <c r="D6" s="183" t="s">
        <v>201</v>
      </c>
      <c r="E6" s="274">
        <v>1953</v>
      </c>
      <c r="F6" s="275">
        <v>1041</v>
      </c>
      <c r="G6" s="322">
        <f t="shared" ref="G6:G59" si="2">SUBTOTAL(9,E6:F6)</f>
        <v>2994</v>
      </c>
      <c r="H6" s="184">
        <v>2</v>
      </c>
      <c r="I6" s="158">
        <v>20139</v>
      </c>
      <c r="J6" s="196">
        <f t="shared" ref="J6:J69" si="3">ROUND(H6*1269.5*12,0)</f>
        <v>30468</v>
      </c>
      <c r="K6" s="196">
        <f t="shared" ref="K6:K69" si="4">ROUND(J6*0.3595,0)</f>
        <v>10953</v>
      </c>
      <c r="L6" s="196">
        <f t="shared" ref="L6:L69" si="5">ROUND(G6*0.5,0)</f>
        <v>1497</v>
      </c>
      <c r="M6" s="197">
        <f t="shared" si="0"/>
        <v>22779</v>
      </c>
      <c r="N6" s="373">
        <f t="shared" si="1"/>
        <v>42918</v>
      </c>
      <c r="O6" s="432"/>
      <c r="P6" s="249"/>
      <c r="Q6" s="220"/>
    </row>
    <row r="7" spans="1:17" ht="13.5" x14ac:dyDescent="0.25">
      <c r="A7" s="181" t="s">
        <v>1</v>
      </c>
      <c r="B7" s="181" t="s">
        <v>203</v>
      </c>
      <c r="C7" s="182">
        <v>103</v>
      </c>
      <c r="D7" s="183" t="s">
        <v>3</v>
      </c>
      <c r="E7" s="274">
        <v>5406</v>
      </c>
      <c r="F7" s="275">
        <v>2291</v>
      </c>
      <c r="G7" s="322">
        <f t="shared" si="2"/>
        <v>7697</v>
      </c>
      <c r="H7" s="178">
        <v>4</v>
      </c>
      <c r="I7" s="158">
        <v>56935</v>
      </c>
      <c r="J7" s="196">
        <f t="shared" si="3"/>
        <v>60936</v>
      </c>
      <c r="K7" s="196">
        <f t="shared" si="4"/>
        <v>21906</v>
      </c>
      <c r="L7" s="196">
        <f t="shared" si="5"/>
        <v>3849</v>
      </c>
      <c r="M7" s="197">
        <f t="shared" si="0"/>
        <v>29756</v>
      </c>
      <c r="N7" s="373">
        <f t="shared" si="1"/>
        <v>86691</v>
      </c>
      <c r="O7" s="432"/>
      <c r="P7" s="249"/>
      <c r="Q7" s="220"/>
    </row>
    <row r="8" spans="1:17" ht="13.5" x14ac:dyDescent="0.25">
      <c r="A8" s="181" t="s">
        <v>1</v>
      </c>
      <c r="B8" s="181" t="s">
        <v>203</v>
      </c>
      <c r="C8" s="182">
        <v>104</v>
      </c>
      <c r="D8" s="183" t="s">
        <v>4</v>
      </c>
      <c r="E8" s="274">
        <v>1934</v>
      </c>
      <c r="F8" s="275">
        <v>532</v>
      </c>
      <c r="G8" s="322">
        <f t="shared" si="2"/>
        <v>2466</v>
      </c>
      <c r="H8" s="178">
        <v>2</v>
      </c>
      <c r="I8" s="158">
        <v>20134</v>
      </c>
      <c r="J8" s="196">
        <f t="shared" si="3"/>
        <v>30468</v>
      </c>
      <c r="K8" s="196">
        <f t="shared" si="4"/>
        <v>10953</v>
      </c>
      <c r="L8" s="196">
        <f t="shared" si="5"/>
        <v>1233</v>
      </c>
      <c r="M8" s="197">
        <f t="shared" si="0"/>
        <v>22520</v>
      </c>
      <c r="N8" s="373">
        <f t="shared" si="1"/>
        <v>42654</v>
      </c>
      <c r="O8" s="432"/>
      <c r="P8" s="249"/>
      <c r="Q8" s="220"/>
    </row>
    <row r="9" spans="1:17" ht="13.5" x14ac:dyDescent="0.25">
      <c r="A9" s="181" t="s">
        <v>1</v>
      </c>
      <c r="B9" s="181" t="s">
        <v>203</v>
      </c>
      <c r="C9" s="182">
        <v>105</v>
      </c>
      <c r="D9" s="183" t="s">
        <v>5</v>
      </c>
      <c r="E9" s="274">
        <v>3210</v>
      </c>
      <c r="F9" s="275">
        <v>975</v>
      </c>
      <c r="G9" s="322">
        <f t="shared" si="2"/>
        <v>4185</v>
      </c>
      <c r="H9" s="178">
        <v>2</v>
      </c>
      <c r="I9" s="158">
        <v>40102</v>
      </c>
      <c r="J9" s="196">
        <f t="shared" si="3"/>
        <v>30468</v>
      </c>
      <c r="K9" s="196">
        <f t="shared" si="4"/>
        <v>10953</v>
      </c>
      <c r="L9" s="196">
        <f t="shared" si="5"/>
        <v>2093</v>
      </c>
      <c r="M9" s="197">
        <f t="shared" si="0"/>
        <v>3412</v>
      </c>
      <c r="N9" s="373">
        <f t="shared" si="1"/>
        <v>43514</v>
      </c>
      <c r="O9" s="432"/>
      <c r="P9" s="249"/>
      <c r="Q9" s="220"/>
    </row>
    <row r="10" spans="1:17" ht="13.5" x14ac:dyDescent="0.25">
      <c r="A10" s="181" t="s">
        <v>1</v>
      </c>
      <c r="B10" s="181" t="s">
        <v>203</v>
      </c>
      <c r="C10" s="182">
        <v>106</v>
      </c>
      <c r="D10" s="183" t="s">
        <v>6</v>
      </c>
      <c r="E10" s="274">
        <v>2226</v>
      </c>
      <c r="F10" s="275">
        <v>972</v>
      </c>
      <c r="G10" s="322">
        <f t="shared" si="2"/>
        <v>3198</v>
      </c>
      <c r="H10" s="178">
        <v>2</v>
      </c>
      <c r="I10" s="158">
        <v>20283</v>
      </c>
      <c r="J10" s="196">
        <f t="shared" si="3"/>
        <v>30468</v>
      </c>
      <c r="K10" s="196">
        <f t="shared" si="4"/>
        <v>10953</v>
      </c>
      <c r="L10" s="196">
        <f t="shared" si="5"/>
        <v>1599</v>
      </c>
      <c r="M10" s="197">
        <f t="shared" si="0"/>
        <v>22737</v>
      </c>
      <c r="N10" s="373">
        <f t="shared" si="1"/>
        <v>43020</v>
      </c>
      <c r="O10" s="432"/>
      <c r="P10" s="249"/>
      <c r="Q10" s="220"/>
    </row>
    <row r="11" spans="1:17" ht="13.5" x14ac:dyDescent="0.25">
      <c r="A11" s="181" t="s">
        <v>1</v>
      </c>
      <c r="B11" s="181" t="s">
        <v>203</v>
      </c>
      <c r="C11" s="182">
        <v>107</v>
      </c>
      <c r="D11" s="172" t="s">
        <v>200</v>
      </c>
      <c r="E11" s="274">
        <v>2171</v>
      </c>
      <c r="F11" s="275">
        <v>872</v>
      </c>
      <c r="G11" s="322">
        <f t="shared" si="2"/>
        <v>3043</v>
      </c>
      <c r="H11" s="178">
        <v>2</v>
      </c>
      <c r="I11" s="158">
        <v>20240</v>
      </c>
      <c r="J11" s="196">
        <f t="shared" si="3"/>
        <v>30468</v>
      </c>
      <c r="K11" s="196">
        <f t="shared" si="4"/>
        <v>10953</v>
      </c>
      <c r="L11" s="196">
        <f t="shared" si="5"/>
        <v>1522</v>
      </c>
      <c r="M11" s="197">
        <f t="shared" si="0"/>
        <v>22703</v>
      </c>
      <c r="N11" s="373">
        <f t="shared" si="1"/>
        <v>42943</v>
      </c>
      <c r="O11" s="432"/>
      <c r="P11" s="249"/>
      <c r="Q11" s="220"/>
    </row>
    <row r="12" spans="1:17" ht="13.5" x14ac:dyDescent="0.25">
      <c r="A12" s="181" t="s">
        <v>1</v>
      </c>
      <c r="B12" s="181" t="s">
        <v>203</v>
      </c>
      <c r="C12" s="182">
        <v>108</v>
      </c>
      <c r="D12" s="172" t="s">
        <v>7</v>
      </c>
      <c r="E12" s="274">
        <v>3062</v>
      </c>
      <c r="F12" s="275">
        <v>1214</v>
      </c>
      <c r="G12" s="322">
        <f t="shared" si="2"/>
        <v>4276</v>
      </c>
      <c r="H12" s="178">
        <v>2</v>
      </c>
      <c r="I12" s="158">
        <v>39972</v>
      </c>
      <c r="J12" s="196">
        <f t="shared" si="3"/>
        <v>30468</v>
      </c>
      <c r="K12" s="196">
        <f t="shared" si="4"/>
        <v>10953</v>
      </c>
      <c r="L12" s="196">
        <f t="shared" si="5"/>
        <v>2138</v>
      </c>
      <c r="M12" s="197">
        <f t="shared" si="0"/>
        <v>3587</v>
      </c>
      <c r="N12" s="373">
        <f t="shared" si="1"/>
        <v>43559</v>
      </c>
      <c r="O12" s="432"/>
      <c r="P12" s="249"/>
      <c r="Q12" s="220"/>
    </row>
    <row r="13" spans="1:17" ht="13.5" x14ac:dyDescent="0.25">
      <c r="A13" s="181" t="s">
        <v>1</v>
      </c>
      <c r="B13" s="181" t="s">
        <v>203</v>
      </c>
      <c r="C13" s="182">
        <v>109</v>
      </c>
      <c r="D13" s="172" t="s">
        <v>8</v>
      </c>
      <c r="E13" s="158">
        <v>2179</v>
      </c>
      <c r="F13" s="270">
        <v>927</v>
      </c>
      <c r="G13" s="322">
        <f t="shared" si="2"/>
        <v>3106</v>
      </c>
      <c r="H13" s="163">
        <v>2</v>
      </c>
      <c r="I13" s="158">
        <v>20135</v>
      </c>
      <c r="J13" s="196">
        <f t="shared" si="3"/>
        <v>30468</v>
      </c>
      <c r="K13" s="196">
        <f t="shared" si="4"/>
        <v>10953</v>
      </c>
      <c r="L13" s="196">
        <f t="shared" si="5"/>
        <v>1553</v>
      </c>
      <c r="M13" s="197">
        <f t="shared" si="0"/>
        <v>22839</v>
      </c>
      <c r="N13" s="373">
        <f t="shared" si="1"/>
        <v>42974</v>
      </c>
      <c r="O13" s="432"/>
      <c r="P13" s="249"/>
      <c r="Q13" s="220"/>
    </row>
    <row r="14" spans="1:17" ht="13.5" x14ac:dyDescent="0.25">
      <c r="A14" s="181" t="s">
        <v>1</v>
      </c>
      <c r="B14" s="181" t="s">
        <v>203</v>
      </c>
      <c r="C14" s="182">
        <v>110</v>
      </c>
      <c r="D14" s="172" t="s">
        <v>9</v>
      </c>
      <c r="E14" s="158">
        <v>6892</v>
      </c>
      <c r="F14" s="270">
        <v>2949</v>
      </c>
      <c r="G14" s="322">
        <f t="shared" si="2"/>
        <v>9841</v>
      </c>
      <c r="H14" s="178">
        <v>4</v>
      </c>
      <c r="I14" s="158">
        <v>56500</v>
      </c>
      <c r="J14" s="196">
        <f t="shared" si="3"/>
        <v>60936</v>
      </c>
      <c r="K14" s="196">
        <f t="shared" si="4"/>
        <v>21906</v>
      </c>
      <c r="L14" s="196">
        <f t="shared" si="5"/>
        <v>4921</v>
      </c>
      <c r="M14" s="197">
        <f t="shared" si="0"/>
        <v>31263</v>
      </c>
      <c r="N14" s="373">
        <f t="shared" si="1"/>
        <v>87763</v>
      </c>
      <c r="O14" s="432"/>
      <c r="P14" s="249"/>
      <c r="Q14" s="220"/>
    </row>
    <row r="15" spans="1:17" ht="13.5" x14ac:dyDescent="0.25">
      <c r="A15" s="181" t="s">
        <v>1</v>
      </c>
      <c r="B15" s="181" t="s">
        <v>203</v>
      </c>
      <c r="C15" s="182">
        <v>111</v>
      </c>
      <c r="D15" s="172" t="s">
        <v>10</v>
      </c>
      <c r="E15" s="158">
        <v>1809</v>
      </c>
      <c r="F15" s="270">
        <v>626</v>
      </c>
      <c r="G15" s="322">
        <f t="shared" si="2"/>
        <v>2435</v>
      </c>
      <c r="H15" s="178">
        <v>2</v>
      </c>
      <c r="I15" s="158">
        <v>20130</v>
      </c>
      <c r="J15" s="196">
        <f t="shared" si="3"/>
        <v>30468</v>
      </c>
      <c r="K15" s="196">
        <f t="shared" si="4"/>
        <v>10953</v>
      </c>
      <c r="L15" s="196">
        <f t="shared" si="5"/>
        <v>1218</v>
      </c>
      <c r="M15" s="197">
        <f t="shared" si="0"/>
        <v>22509</v>
      </c>
      <c r="N15" s="373">
        <f t="shared" si="1"/>
        <v>42639</v>
      </c>
      <c r="O15" s="432"/>
      <c r="P15" s="249"/>
      <c r="Q15" s="220"/>
    </row>
    <row r="16" spans="1:17" ht="13.5" x14ac:dyDescent="0.25">
      <c r="A16" s="181" t="s">
        <v>1</v>
      </c>
      <c r="B16" s="181" t="s">
        <v>203</v>
      </c>
      <c r="C16" s="182">
        <v>112</v>
      </c>
      <c r="D16" s="172" t="s">
        <v>11</v>
      </c>
      <c r="E16" s="158">
        <v>4914</v>
      </c>
      <c r="F16" s="270">
        <v>1851</v>
      </c>
      <c r="G16" s="322">
        <f t="shared" si="2"/>
        <v>6765</v>
      </c>
      <c r="H16" s="178">
        <v>3</v>
      </c>
      <c r="I16" s="158">
        <v>55001</v>
      </c>
      <c r="J16" s="196">
        <f t="shared" si="3"/>
        <v>45702</v>
      </c>
      <c r="K16" s="196">
        <f t="shared" si="4"/>
        <v>16430</v>
      </c>
      <c r="L16" s="196">
        <f t="shared" si="5"/>
        <v>3383</v>
      </c>
      <c r="M16" s="197">
        <f t="shared" si="0"/>
        <v>10514</v>
      </c>
      <c r="N16" s="373">
        <f t="shared" si="1"/>
        <v>65515</v>
      </c>
      <c r="O16" s="432"/>
      <c r="P16" s="249"/>
      <c r="Q16" s="220"/>
    </row>
    <row r="17" spans="1:17" ht="13.5" x14ac:dyDescent="0.25">
      <c r="A17" s="181" t="s">
        <v>1</v>
      </c>
      <c r="B17" s="181" t="s">
        <v>203</v>
      </c>
      <c r="C17" s="182">
        <v>114</v>
      </c>
      <c r="D17" s="172" t="s">
        <v>12</v>
      </c>
      <c r="E17" s="158">
        <v>4239</v>
      </c>
      <c r="F17" s="270">
        <v>1421</v>
      </c>
      <c r="G17" s="322">
        <f t="shared" si="2"/>
        <v>5660</v>
      </c>
      <c r="H17" s="163">
        <v>3</v>
      </c>
      <c r="I17" s="158">
        <v>40456</v>
      </c>
      <c r="J17" s="196">
        <f t="shared" si="3"/>
        <v>45702</v>
      </c>
      <c r="K17" s="196">
        <f t="shared" si="4"/>
        <v>16430</v>
      </c>
      <c r="L17" s="196">
        <f t="shared" si="5"/>
        <v>2830</v>
      </c>
      <c r="M17" s="197">
        <f t="shared" si="0"/>
        <v>24506</v>
      </c>
      <c r="N17" s="373">
        <f t="shared" si="1"/>
        <v>64962</v>
      </c>
      <c r="O17" s="432"/>
      <c r="P17" s="249"/>
      <c r="Q17" s="220"/>
    </row>
    <row r="18" spans="1:17" ht="13.5" x14ac:dyDescent="0.25">
      <c r="A18" s="181" t="s">
        <v>1</v>
      </c>
      <c r="B18" s="181" t="s">
        <v>203</v>
      </c>
      <c r="C18" s="182">
        <v>115</v>
      </c>
      <c r="D18" s="172" t="s">
        <v>223</v>
      </c>
      <c r="E18" s="271">
        <v>1401</v>
      </c>
      <c r="F18" s="272">
        <v>483</v>
      </c>
      <c r="G18" s="322">
        <f t="shared" si="2"/>
        <v>1884</v>
      </c>
      <c r="H18" s="163">
        <v>1</v>
      </c>
      <c r="I18" s="158">
        <v>19425</v>
      </c>
      <c r="J18" s="196">
        <f t="shared" si="3"/>
        <v>15234</v>
      </c>
      <c r="K18" s="196">
        <f t="shared" si="4"/>
        <v>5477</v>
      </c>
      <c r="L18" s="196">
        <f t="shared" si="5"/>
        <v>942</v>
      </c>
      <c r="M18" s="197">
        <f t="shared" si="0"/>
        <v>2228</v>
      </c>
      <c r="N18" s="373">
        <f t="shared" si="1"/>
        <v>21653</v>
      </c>
      <c r="O18" s="432"/>
      <c r="P18" s="249"/>
      <c r="Q18" s="220"/>
    </row>
    <row r="19" spans="1:17" ht="14.25" thickBot="1" x14ac:dyDescent="0.3">
      <c r="A19" s="284" t="s">
        <v>1</v>
      </c>
      <c r="B19" s="284" t="s">
        <v>203</v>
      </c>
      <c r="C19" s="285">
        <v>116</v>
      </c>
      <c r="D19" s="308" t="s">
        <v>225</v>
      </c>
      <c r="E19" s="271">
        <v>968</v>
      </c>
      <c r="F19" s="272">
        <v>268</v>
      </c>
      <c r="G19" s="323">
        <f t="shared" si="2"/>
        <v>1236</v>
      </c>
      <c r="H19" s="321">
        <v>1</v>
      </c>
      <c r="I19" s="271">
        <v>0</v>
      </c>
      <c r="J19" s="288">
        <f t="shared" si="3"/>
        <v>15234</v>
      </c>
      <c r="K19" s="288">
        <f t="shared" si="4"/>
        <v>5477</v>
      </c>
      <c r="L19" s="288">
        <f t="shared" si="5"/>
        <v>618</v>
      </c>
      <c r="M19" s="243">
        <f t="shared" si="0"/>
        <v>21329</v>
      </c>
      <c r="N19" s="374">
        <f t="shared" si="1"/>
        <v>21329</v>
      </c>
      <c r="O19" s="433"/>
      <c r="P19" s="249"/>
      <c r="Q19" s="220"/>
    </row>
    <row r="20" spans="1:17" ht="13.5" x14ac:dyDescent="0.25">
      <c r="A20" s="313" t="s">
        <v>147</v>
      </c>
      <c r="B20" s="294" t="s">
        <v>203</v>
      </c>
      <c r="C20" s="295">
        <v>201</v>
      </c>
      <c r="D20" s="314" t="s">
        <v>13</v>
      </c>
      <c r="E20" s="268">
        <v>4820</v>
      </c>
      <c r="F20" s="269">
        <v>1894</v>
      </c>
      <c r="G20" s="324">
        <f t="shared" si="2"/>
        <v>6714</v>
      </c>
      <c r="H20" s="297">
        <v>3</v>
      </c>
      <c r="I20" s="268">
        <v>61538</v>
      </c>
      <c r="J20" s="298">
        <f t="shared" si="3"/>
        <v>45702</v>
      </c>
      <c r="K20" s="298">
        <f t="shared" si="4"/>
        <v>16430</v>
      </c>
      <c r="L20" s="298">
        <f t="shared" si="5"/>
        <v>3357</v>
      </c>
      <c r="M20" s="299">
        <f t="shared" si="0"/>
        <v>3951</v>
      </c>
      <c r="N20" s="375">
        <f t="shared" si="1"/>
        <v>65489</v>
      </c>
      <c r="O20" s="434">
        <f>SUBTOTAL(9,N20:N30)</f>
        <v>453816</v>
      </c>
      <c r="P20" s="249"/>
      <c r="Q20" s="220"/>
    </row>
    <row r="21" spans="1:17" ht="13.5" x14ac:dyDescent="0.25">
      <c r="A21" s="315" t="s">
        <v>147</v>
      </c>
      <c r="B21" s="181" t="s">
        <v>203</v>
      </c>
      <c r="C21" s="182">
        <v>202</v>
      </c>
      <c r="D21" s="172" t="s">
        <v>14</v>
      </c>
      <c r="E21" s="158">
        <v>2790</v>
      </c>
      <c r="F21" s="270">
        <v>814</v>
      </c>
      <c r="G21" s="322">
        <f t="shared" si="2"/>
        <v>3604</v>
      </c>
      <c r="H21" s="178">
        <v>2</v>
      </c>
      <c r="I21" s="158">
        <v>39846</v>
      </c>
      <c r="J21" s="196">
        <f t="shared" si="3"/>
        <v>30468</v>
      </c>
      <c r="K21" s="196">
        <f t="shared" si="4"/>
        <v>10953</v>
      </c>
      <c r="L21" s="196">
        <f t="shared" si="5"/>
        <v>1802</v>
      </c>
      <c r="M21" s="197">
        <f t="shared" si="0"/>
        <v>3377</v>
      </c>
      <c r="N21" s="373">
        <f t="shared" si="1"/>
        <v>43223</v>
      </c>
      <c r="O21" s="432"/>
      <c r="P21" s="249"/>
      <c r="Q21" s="220"/>
    </row>
    <row r="22" spans="1:17" ht="13.5" x14ac:dyDescent="0.25">
      <c r="A22" s="315" t="s">
        <v>147</v>
      </c>
      <c r="B22" s="181" t="s">
        <v>203</v>
      </c>
      <c r="C22" s="182">
        <v>203</v>
      </c>
      <c r="D22" s="172" t="s">
        <v>15</v>
      </c>
      <c r="E22" s="158">
        <v>2020</v>
      </c>
      <c r="F22" s="270">
        <v>672</v>
      </c>
      <c r="G22" s="322">
        <f t="shared" si="2"/>
        <v>2692</v>
      </c>
      <c r="H22" s="178">
        <v>2</v>
      </c>
      <c r="I22" s="158">
        <v>20285</v>
      </c>
      <c r="J22" s="196">
        <f t="shared" si="3"/>
        <v>30468</v>
      </c>
      <c r="K22" s="196">
        <f t="shared" si="4"/>
        <v>10953</v>
      </c>
      <c r="L22" s="196">
        <f t="shared" si="5"/>
        <v>1346</v>
      </c>
      <c r="M22" s="197">
        <f t="shared" si="0"/>
        <v>22482</v>
      </c>
      <c r="N22" s="373">
        <f t="shared" si="1"/>
        <v>42767</v>
      </c>
      <c r="O22" s="432"/>
      <c r="P22" s="249"/>
      <c r="Q22" s="220"/>
    </row>
    <row r="23" spans="1:17" ht="13.5" x14ac:dyDescent="0.25">
      <c r="A23" s="315" t="s">
        <v>147</v>
      </c>
      <c r="B23" s="181" t="s">
        <v>203</v>
      </c>
      <c r="C23" s="182">
        <v>204</v>
      </c>
      <c r="D23" s="172" t="s">
        <v>16</v>
      </c>
      <c r="E23" s="158">
        <v>1581</v>
      </c>
      <c r="F23" s="270">
        <v>497</v>
      </c>
      <c r="G23" s="322">
        <f t="shared" si="2"/>
        <v>2078</v>
      </c>
      <c r="H23" s="178">
        <v>1</v>
      </c>
      <c r="I23" s="158">
        <v>20057</v>
      </c>
      <c r="J23" s="196">
        <f t="shared" si="3"/>
        <v>15234</v>
      </c>
      <c r="K23" s="196">
        <f t="shared" si="4"/>
        <v>5477</v>
      </c>
      <c r="L23" s="196">
        <f t="shared" si="5"/>
        <v>1039</v>
      </c>
      <c r="M23" s="197">
        <f t="shared" si="0"/>
        <v>1693</v>
      </c>
      <c r="N23" s="373">
        <f t="shared" si="1"/>
        <v>21750</v>
      </c>
      <c r="O23" s="432"/>
      <c r="P23" s="249"/>
      <c r="Q23" s="220"/>
    </row>
    <row r="24" spans="1:17" ht="13.5" x14ac:dyDescent="0.25">
      <c r="A24" s="315" t="s">
        <v>147</v>
      </c>
      <c r="B24" s="181" t="s">
        <v>203</v>
      </c>
      <c r="C24" s="182">
        <v>205</v>
      </c>
      <c r="D24" s="172" t="s">
        <v>17</v>
      </c>
      <c r="E24" s="158">
        <v>1875</v>
      </c>
      <c r="F24" s="270">
        <v>465</v>
      </c>
      <c r="G24" s="322">
        <f t="shared" si="2"/>
        <v>2340</v>
      </c>
      <c r="H24" s="178">
        <v>1</v>
      </c>
      <c r="I24" s="158">
        <v>20150</v>
      </c>
      <c r="J24" s="196">
        <f t="shared" si="3"/>
        <v>15234</v>
      </c>
      <c r="K24" s="196">
        <f t="shared" si="4"/>
        <v>5477</v>
      </c>
      <c r="L24" s="196">
        <f t="shared" si="5"/>
        <v>1170</v>
      </c>
      <c r="M24" s="197">
        <f t="shared" si="0"/>
        <v>1731</v>
      </c>
      <c r="N24" s="373">
        <f t="shared" si="1"/>
        <v>21881</v>
      </c>
      <c r="O24" s="432"/>
      <c r="P24" s="249"/>
      <c r="Q24" s="220"/>
    </row>
    <row r="25" spans="1:17" ht="13.5" x14ac:dyDescent="0.25">
      <c r="A25" s="315" t="s">
        <v>147</v>
      </c>
      <c r="B25" s="181" t="s">
        <v>203</v>
      </c>
      <c r="C25" s="182">
        <v>206</v>
      </c>
      <c r="D25" s="172" t="s">
        <v>18</v>
      </c>
      <c r="E25" s="158">
        <v>1468</v>
      </c>
      <c r="F25" s="270">
        <v>526</v>
      </c>
      <c r="G25" s="322">
        <f t="shared" si="2"/>
        <v>1994</v>
      </c>
      <c r="H25" s="178">
        <v>1</v>
      </c>
      <c r="I25" s="158">
        <v>19931</v>
      </c>
      <c r="J25" s="196">
        <f t="shared" si="3"/>
        <v>15234</v>
      </c>
      <c r="K25" s="196">
        <f t="shared" si="4"/>
        <v>5477</v>
      </c>
      <c r="L25" s="196">
        <f t="shared" si="5"/>
        <v>997</v>
      </c>
      <c r="M25" s="197">
        <f t="shared" si="0"/>
        <v>1777</v>
      </c>
      <c r="N25" s="373">
        <f t="shared" si="1"/>
        <v>21708</v>
      </c>
      <c r="O25" s="432"/>
      <c r="P25" s="249"/>
      <c r="Q25" s="220"/>
    </row>
    <row r="26" spans="1:17" ht="13.5" x14ac:dyDescent="0.25">
      <c r="A26" s="315" t="s">
        <v>147</v>
      </c>
      <c r="B26" s="181" t="s">
        <v>203</v>
      </c>
      <c r="C26" s="182">
        <v>208</v>
      </c>
      <c r="D26" s="172" t="s">
        <v>19</v>
      </c>
      <c r="E26" s="158">
        <v>3623</v>
      </c>
      <c r="F26" s="270">
        <v>1237</v>
      </c>
      <c r="G26" s="322">
        <f t="shared" si="2"/>
        <v>4860</v>
      </c>
      <c r="H26" s="178">
        <v>3</v>
      </c>
      <c r="I26" s="158">
        <v>40216</v>
      </c>
      <c r="J26" s="196">
        <f t="shared" si="3"/>
        <v>45702</v>
      </c>
      <c r="K26" s="196">
        <f t="shared" si="4"/>
        <v>16430</v>
      </c>
      <c r="L26" s="196">
        <f t="shared" si="5"/>
        <v>2430</v>
      </c>
      <c r="M26" s="197">
        <f t="shared" ref="M26:M57" si="6">N26-I26</f>
        <v>24346</v>
      </c>
      <c r="N26" s="373">
        <f t="shared" si="1"/>
        <v>64562</v>
      </c>
      <c r="O26" s="432"/>
      <c r="P26" s="249"/>
      <c r="Q26" s="220"/>
    </row>
    <row r="27" spans="1:17" ht="13.5" x14ac:dyDescent="0.25">
      <c r="A27" s="315" t="s">
        <v>147</v>
      </c>
      <c r="B27" s="181" t="s">
        <v>203</v>
      </c>
      <c r="C27" s="182">
        <v>209</v>
      </c>
      <c r="D27" s="172" t="s">
        <v>20</v>
      </c>
      <c r="E27" s="158">
        <v>2120</v>
      </c>
      <c r="F27" s="270">
        <v>872</v>
      </c>
      <c r="G27" s="322">
        <f t="shared" si="2"/>
        <v>2992</v>
      </c>
      <c r="H27" s="178">
        <v>2</v>
      </c>
      <c r="I27" s="158">
        <v>20276</v>
      </c>
      <c r="J27" s="196">
        <f t="shared" si="3"/>
        <v>30468</v>
      </c>
      <c r="K27" s="196">
        <f t="shared" si="4"/>
        <v>10953</v>
      </c>
      <c r="L27" s="196">
        <f t="shared" si="5"/>
        <v>1496</v>
      </c>
      <c r="M27" s="197">
        <f t="shared" si="6"/>
        <v>22641</v>
      </c>
      <c r="N27" s="373">
        <f t="shared" si="1"/>
        <v>42917</v>
      </c>
      <c r="O27" s="432"/>
      <c r="P27" s="249"/>
      <c r="Q27" s="220"/>
    </row>
    <row r="28" spans="1:17" ht="13.5" x14ac:dyDescent="0.25">
      <c r="A28" s="315" t="s">
        <v>147</v>
      </c>
      <c r="B28" s="181" t="s">
        <v>203</v>
      </c>
      <c r="C28" s="182">
        <v>210</v>
      </c>
      <c r="D28" s="172" t="s">
        <v>21</v>
      </c>
      <c r="E28" s="158">
        <v>1138</v>
      </c>
      <c r="F28" s="270">
        <v>402</v>
      </c>
      <c r="G28" s="322">
        <f t="shared" si="2"/>
        <v>1540</v>
      </c>
      <c r="H28" s="178">
        <v>1</v>
      </c>
      <c r="I28" s="158">
        <v>19801</v>
      </c>
      <c r="J28" s="196">
        <f t="shared" si="3"/>
        <v>15234</v>
      </c>
      <c r="K28" s="196">
        <f t="shared" si="4"/>
        <v>5477</v>
      </c>
      <c r="L28" s="196">
        <f t="shared" si="5"/>
        <v>770</v>
      </c>
      <c r="M28" s="197">
        <f t="shared" si="6"/>
        <v>1680</v>
      </c>
      <c r="N28" s="373">
        <f t="shared" si="1"/>
        <v>21481</v>
      </c>
      <c r="O28" s="432"/>
      <c r="P28" s="249"/>
      <c r="Q28" s="220"/>
    </row>
    <row r="29" spans="1:17" ht="13.5" x14ac:dyDescent="0.25">
      <c r="A29" s="315" t="s">
        <v>147</v>
      </c>
      <c r="B29" s="181" t="s">
        <v>203</v>
      </c>
      <c r="C29" s="182">
        <v>211</v>
      </c>
      <c r="D29" s="172" t="s">
        <v>22</v>
      </c>
      <c r="E29" s="271">
        <v>3688</v>
      </c>
      <c r="F29" s="272">
        <v>1333</v>
      </c>
      <c r="G29" s="322">
        <f t="shared" si="2"/>
        <v>5021</v>
      </c>
      <c r="H29" s="178">
        <v>3</v>
      </c>
      <c r="I29" s="158">
        <v>40271</v>
      </c>
      <c r="J29" s="196">
        <f t="shared" si="3"/>
        <v>45702</v>
      </c>
      <c r="K29" s="196">
        <f t="shared" si="4"/>
        <v>16430</v>
      </c>
      <c r="L29" s="196">
        <f t="shared" si="5"/>
        <v>2511</v>
      </c>
      <c r="M29" s="197">
        <f t="shared" si="6"/>
        <v>24372</v>
      </c>
      <c r="N29" s="373">
        <f t="shared" si="1"/>
        <v>64643</v>
      </c>
      <c r="O29" s="432"/>
      <c r="P29" s="249"/>
      <c r="Q29" s="220"/>
    </row>
    <row r="30" spans="1:17" ht="14.25" thickBot="1" x14ac:dyDescent="0.3">
      <c r="A30" s="316" t="s">
        <v>147</v>
      </c>
      <c r="B30" s="302" t="s">
        <v>203</v>
      </c>
      <c r="C30" s="303">
        <v>212</v>
      </c>
      <c r="D30" s="304" t="s">
        <v>23</v>
      </c>
      <c r="E30" s="317">
        <v>2897</v>
      </c>
      <c r="F30" s="317">
        <v>1050</v>
      </c>
      <c r="G30" s="325">
        <f t="shared" si="2"/>
        <v>3947</v>
      </c>
      <c r="H30" s="305">
        <v>2</v>
      </c>
      <c r="I30" s="273">
        <v>40506</v>
      </c>
      <c r="J30" s="306">
        <f t="shared" si="3"/>
        <v>30468</v>
      </c>
      <c r="K30" s="306">
        <f t="shared" si="4"/>
        <v>10953</v>
      </c>
      <c r="L30" s="306">
        <f t="shared" si="5"/>
        <v>1974</v>
      </c>
      <c r="M30" s="307">
        <f t="shared" si="6"/>
        <v>2889</v>
      </c>
      <c r="N30" s="376">
        <f t="shared" si="1"/>
        <v>43395</v>
      </c>
      <c r="O30" s="433"/>
      <c r="P30" s="249"/>
      <c r="Q30" s="220"/>
    </row>
    <row r="31" spans="1:17" ht="13.5" x14ac:dyDescent="0.25">
      <c r="A31" s="309" t="s">
        <v>148</v>
      </c>
      <c r="B31" s="289" t="s">
        <v>203</v>
      </c>
      <c r="C31" s="310">
        <v>301</v>
      </c>
      <c r="D31" s="311" t="s">
        <v>24</v>
      </c>
      <c r="E31" s="278">
        <v>4568</v>
      </c>
      <c r="F31" s="279">
        <v>1524</v>
      </c>
      <c r="G31" s="326">
        <f t="shared" si="2"/>
        <v>6092</v>
      </c>
      <c r="H31" s="312">
        <v>3</v>
      </c>
      <c r="I31" s="278">
        <v>43206</v>
      </c>
      <c r="J31" s="291">
        <f t="shared" si="3"/>
        <v>45702</v>
      </c>
      <c r="K31" s="291">
        <f t="shared" si="4"/>
        <v>16430</v>
      </c>
      <c r="L31" s="291">
        <f t="shared" si="5"/>
        <v>3046</v>
      </c>
      <c r="M31" s="244">
        <f t="shared" si="6"/>
        <v>21972</v>
      </c>
      <c r="N31" s="372">
        <f t="shared" si="1"/>
        <v>65178</v>
      </c>
      <c r="O31" s="434">
        <f>SUBTOTAL(9,N31:N43)</f>
        <v>498083</v>
      </c>
      <c r="P31" s="249"/>
      <c r="Q31" s="220"/>
    </row>
    <row r="32" spans="1:17" ht="13.5" x14ac:dyDescent="0.25">
      <c r="A32" s="185" t="s">
        <v>148</v>
      </c>
      <c r="B32" s="181" t="s">
        <v>203</v>
      </c>
      <c r="C32" s="182">
        <v>302</v>
      </c>
      <c r="D32" s="172" t="s">
        <v>25</v>
      </c>
      <c r="E32" s="158">
        <v>1551</v>
      </c>
      <c r="F32" s="270">
        <v>564</v>
      </c>
      <c r="G32" s="322">
        <f t="shared" si="2"/>
        <v>2115</v>
      </c>
      <c r="H32" s="178">
        <v>1</v>
      </c>
      <c r="I32" s="158">
        <v>20012</v>
      </c>
      <c r="J32" s="196">
        <f t="shared" si="3"/>
        <v>15234</v>
      </c>
      <c r="K32" s="196">
        <f t="shared" si="4"/>
        <v>5477</v>
      </c>
      <c r="L32" s="196">
        <f t="shared" si="5"/>
        <v>1058</v>
      </c>
      <c r="M32" s="197">
        <f t="shared" si="6"/>
        <v>1757</v>
      </c>
      <c r="N32" s="373">
        <f t="shared" si="1"/>
        <v>21769</v>
      </c>
      <c r="O32" s="432"/>
      <c r="P32" s="249"/>
      <c r="Q32" s="220"/>
    </row>
    <row r="33" spans="1:17" ht="13.5" x14ac:dyDescent="0.25">
      <c r="A33" s="185" t="s">
        <v>148</v>
      </c>
      <c r="B33" s="181" t="s">
        <v>203</v>
      </c>
      <c r="C33" s="182">
        <v>303</v>
      </c>
      <c r="D33" s="172" t="s">
        <v>26</v>
      </c>
      <c r="E33" s="158">
        <v>1418</v>
      </c>
      <c r="F33" s="270">
        <v>431</v>
      </c>
      <c r="G33" s="322">
        <f t="shared" si="2"/>
        <v>1849</v>
      </c>
      <c r="H33" s="178">
        <v>1</v>
      </c>
      <c r="I33" s="158">
        <v>19952</v>
      </c>
      <c r="J33" s="196">
        <f t="shared" si="3"/>
        <v>15234</v>
      </c>
      <c r="K33" s="196">
        <f t="shared" si="4"/>
        <v>5477</v>
      </c>
      <c r="L33" s="196">
        <f t="shared" si="5"/>
        <v>925</v>
      </c>
      <c r="M33" s="197">
        <f t="shared" si="6"/>
        <v>1684</v>
      </c>
      <c r="N33" s="373">
        <f t="shared" si="1"/>
        <v>21636</v>
      </c>
      <c r="O33" s="432"/>
      <c r="P33" s="249"/>
      <c r="Q33" s="220"/>
    </row>
    <row r="34" spans="1:17" ht="13.5" x14ac:dyDescent="0.25">
      <c r="A34" s="185" t="s">
        <v>148</v>
      </c>
      <c r="B34" s="181" t="s">
        <v>203</v>
      </c>
      <c r="C34" s="182">
        <v>304</v>
      </c>
      <c r="D34" s="172" t="s">
        <v>27</v>
      </c>
      <c r="E34" s="158">
        <v>2920</v>
      </c>
      <c r="F34" s="270">
        <v>1032</v>
      </c>
      <c r="G34" s="322">
        <f t="shared" si="2"/>
        <v>3952</v>
      </c>
      <c r="H34" s="178">
        <v>2</v>
      </c>
      <c r="I34" s="158">
        <v>39932</v>
      </c>
      <c r="J34" s="196">
        <f t="shared" si="3"/>
        <v>30468</v>
      </c>
      <c r="K34" s="196">
        <f t="shared" si="4"/>
        <v>10953</v>
      </c>
      <c r="L34" s="196">
        <f t="shared" si="5"/>
        <v>1976</v>
      </c>
      <c r="M34" s="197">
        <f t="shared" si="6"/>
        <v>3465</v>
      </c>
      <c r="N34" s="373">
        <f t="shared" si="1"/>
        <v>43397</v>
      </c>
      <c r="O34" s="432"/>
      <c r="P34" s="249"/>
      <c r="Q34" s="220"/>
    </row>
    <row r="35" spans="1:17" ht="13.5" x14ac:dyDescent="0.25">
      <c r="A35" s="185" t="s">
        <v>148</v>
      </c>
      <c r="B35" s="181" t="s">
        <v>203</v>
      </c>
      <c r="C35" s="182">
        <v>305</v>
      </c>
      <c r="D35" s="172" t="s">
        <v>28</v>
      </c>
      <c r="E35" s="158">
        <v>2920</v>
      </c>
      <c r="F35" s="270">
        <v>1267</v>
      </c>
      <c r="G35" s="322">
        <f t="shared" si="2"/>
        <v>4187</v>
      </c>
      <c r="H35" s="178">
        <v>2</v>
      </c>
      <c r="I35" s="158">
        <v>39910</v>
      </c>
      <c r="J35" s="196">
        <f t="shared" si="3"/>
        <v>30468</v>
      </c>
      <c r="K35" s="196">
        <f t="shared" si="4"/>
        <v>10953</v>
      </c>
      <c r="L35" s="196">
        <f t="shared" si="5"/>
        <v>2094</v>
      </c>
      <c r="M35" s="197">
        <f t="shared" si="6"/>
        <v>3605</v>
      </c>
      <c r="N35" s="373">
        <f t="shared" si="1"/>
        <v>43515</v>
      </c>
      <c r="O35" s="432"/>
      <c r="P35" s="249"/>
      <c r="Q35" s="220"/>
    </row>
    <row r="36" spans="1:17" ht="13.5" x14ac:dyDescent="0.25">
      <c r="A36" s="185" t="s">
        <v>148</v>
      </c>
      <c r="B36" s="181" t="s">
        <v>203</v>
      </c>
      <c r="C36" s="182">
        <v>306</v>
      </c>
      <c r="D36" s="172" t="s">
        <v>29</v>
      </c>
      <c r="E36" s="158">
        <v>998</v>
      </c>
      <c r="F36" s="270">
        <v>407</v>
      </c>
      <c r="G36" s="322">
        <f t="shared" si="2"/>
        <v>1405</v>
      </c>
      <c r="H36" s="178">
        <v>1</v>
      </c>
      <c r="I36" s="158">
        <v>19746</v>
      </c>
      <c r="J36" s="196">
        <f t="shared" si="3"/>
        <v>15234</v>
      </c>
      <c r="K36" s="196">
        <f t="shared" si="4"/>
        <v>5477</v>
      </c>
      <c r="L36" s="196">
        <f t="shared" si="5"/>
        <v>703</v>
      </c>
      <c r="M36" s="197">
        <f t="shared" si="6"/>
        <v>1668</v>
      </c>
      <c r="N36" s="373">
        <f t="shared" si="1"/>
        <v>21414</v>
      </c>
      <c r="O36" s="432"/>
      <c r="P36" s="249"/>
      <c r="Q36" s="220"/>
    </row>
    <row r="37" spans="1:17" ht="13.5" x14ac:dyDescent="0.25">
      <c r="A37" s="185" t="s">
        <v>148</v>
      </c>
      <c r="B37" s="181" t="s">
        <v>203</v>
      </c>
      <c r="C37" s="182">
        <v>307</v>
      </c>
      <c r="D37" s="172" t="s">
        <v>30</v>
      </c>
      <c r="E37" s="158">
        <v>2394</v>
      </c>
      <c r="F37" s="270">
        <v>831</v>
      </c>
      <c r="G37" s="322">
        <f t="shared" si="2"/>
        <v>3225</v>
      </c>
      <c r="H37" s="178">
        <v>2</v>
      </c>
      <c r="I37" s="158">
        <v>20416</v>
      </c>
      <c r="J37" s="196">
        <f t="shared" si="3"/>
        <v>30468</v>
      </c>
      <c r="K37" s="196">
        <f t="shared" si="4"/>
        <v>10953</v>
      </c>
      <c r="L37" s="196">
        <f t="shared" si="5"/>
        <v>1613</v>
      </c>
      <c r="M37" s="197">
        <f t="shared" si="6"/>
        <v>22618</v>
      </c>
      <c r="N37" s="373">
        <f t="shared" ref="N37:N68" si="7">SUM(J37:L37)</f>
        <v>43034</v>
      </c>
      <c r="O37" s="432"/>
      <c r="P37" s="249"/>
      <c r="Q37" s="220"/>
    </row>
    <row r="38" spans="1:17" ht="13.5" x14ac:dyDescent="0.25">
      <c r="A38" s="185" t="s">
        <v>148</v>
      </c>
      <c r="B38" s="181" t="s">
        <v>203</v>
      </c>
      <c r="C38" s="182">
        <v>308</v>
      </c>
      <c r="D38" s="172" t="s">
        <v>31</v>
      </c>
      <c r="E38" s="158">
        <v>1574</v>
      </c>
      <c r="F38" s="270">
        <v>587</v>
      </c>
      <c r="G38" s="322">
        <f t="shared" si="2"/>
        <v>2161</v>
      </c>
      <c r="H38" s="178">
        <v>1</v>
      </c>
      <c r="I38" s="158">
        <v>20036</v>
      </c>
      <c r="J38" s="196">
        <f t="shared" si="3"/>
        <v>15234</v>
      </c>
      <c r="K38" s="196">
        <f t="shared" si="4"/>
        <v>5477</v>
      </c>
      <c r="L38" s="196">
        <f t="shared" si="5"/>
        <v>1081</v>
      </c>
      <c r="M38" s="197">
        <f t="shared" si="6"/>
        <v>1756</v>
      </c>
      <c r="N38" s="373">
        <f t="shared" si="7"/>
        <v>21792</v>
      </c>
      <c r="O38" s="432"/>
      <c r="P38" s="249"/>
      <c r="Q38" s="220"/>
    </row>
    <row r="39" spans="1:17" ht="13.5" x14ac:dyDescent="0.25">
      <c r="A39" s="185" t="s">
        <v>148</v>
      </c>
      <c r="B39" s="181" t="s">
        <v>203</v>
      </c>
      <c r="C39" s="182">
        <v>309</v>
      </c>
      <c r="D39" s="172" t="s">
        <v>32</v>
      </c>
      <c r="E39" s="158">
        <v>3056</v>
      </c>
      <c r="F39" s="270">
        <v>1031</v>
      </c>
      <c r="G39" s="322">
        <f t="shared" si="2"/>
        <v>4087</v>
      </c>
      <c r="H39" s="178">
        <v>2</v>
      </c>
      <c r="I39" s="158">
        <v>41292</v>
      </c>
      <c r="J39" s="196">
        <f t="shared" si="3"/>
        <v>30468</v>
      </c>
      <c r="K39" s="196">
        <f t="shared" si="4"/>
        <v>10953</v>
      </c>
      <c r="L39" s="196">
        <f t="shared" si="5"/>
        <v>2044</v>
      </c>
      <c r="M39" s="197">
        <f t="shared" si="6"/>
        <v>2173</v>
      </c>
      <c r="N39" s="373">
        <f t="shared" si="7"/>
        <v>43465</v>
      </c>
      <c r="O39" s="432"/>
      <c r="P39" s="249"/>
      <c r="Q39" s="220"/>
    </row>
    <row r="40" spans="1:17" ht="13.5" x14ac:dyDescent="0.25">
      <c r="A40" s="185" t="s">
        <v>148</v>
      </c>
      <c r="B40" s="181" t="s">
        <v>203</v>
      </c>
      <c r="C40" s="182">
        <v>310</v>
      </c>
      <c r="D40" s="172" t="s">
        <v>247</v>
      </c>
      <c r="E40" s="158">
        <v>2839</v>
      </c>
      <c r="F40" s="270">
        <v>906</v>
      </c>
      <c r="G40" s="322">
        <f t="shared" si="2"/>
        <v>3745</v>
      </c>
      <c r="H40" s="178">
        <v>2</v>
      </c>
      <c r="I40" s="158">
        <v>39855</v>
      </c>
      <c r="J40" s="196">
        <f t="shared" si="3"/>
        <v>30468</v>
      </c>
      <c r="K40" s="196">
        <f t="shared" si="4"/>
        <v>10953</v>
      </c>
      <c r="L40" s="196">
        <f t="shared" si="5"/>
        <v>1873</v>
      </c>
      <c r="M40" s="197">
        <f t="shared" si="6"/>
        <v>3439</v>
      </c>
      <c r="N40" s="373">
        <f t="shared" si="7"/>
        <v>43294</v>
      </c>
      <c r="O40" s="432"/>
      <c r="P40" s="249"/>
      <c r="Q40" s="220"/>
    </row>
    <row r="41" spans="1:17" ht="13.5" x14ac:dyDescent="0.25">
      <c r="A41" s="185" t="s">
        <v>148</v>
      </c>
      <c r="B41" s="181" t="s">
        <v>203</v>
      </c>
      <c r="C41" s="182">
        <v>312</v>
      </c>
      <c r="D41" s="186" t="s">
        <v>33</v>
      </c>
      <c r="E41" s="158">
        <v>2676</v>
      </c>
      <c r="F41" s="270">
        <v>737</v>
      </c>
      <c r="G41" s="322">
        <f t="shared" si="2"/>
        <v>3413</v>
      </c>
      <c r="H41" s="187">
        <v>2</v>
      </c>
      <c r="I41" s="158">
        <v>39845</v>
      </c>
      <c r="J41" s="196">
        <f t="shared" si="3"/>
        <v>30468</v>
      </c>
      <c r="K41" s="196">
        <f t="shared" si="4"/>
        <v>10953</v>
      </c>
      <c r="L41" s="196">
        <f t="shared" si="5"/>
        <v>1707</v>
      </c>
      <c r="M41" s="197">
        <f t="shared" si="6"/>
        <v>3283</v>
      </c>
      <c r="N41" s="373">
        <f t="shared" si="7"/>
        <v>43128</v>
      </c>
      <c r="O41" s="432"/>
      <c r="P41" s="249"/>
      <c r="Q41" s="220"/>
    </row>
    <row r="42" spans="1:17" ht="13.5" x14ac:dyDescent="0.25">
      <c r="A42" s="185" t="s">
        <v>148</v>
      </c>
      <c r="B42" s="181" t="s">
        <v>203</v>
      </c>
      <c r="C42" s="182">
        <v>313</v>
      </c>
      <c r="D42" s="186" t="s">
        <v>34</v>
      </c>
      <c r="E42" s="158">
        <v>2335</v>
      </c>
      <c r="F42" s="270">
        <v>851</v>
      </c>
      <c r="G42" s="322">
        <f t="shared" si="2"/>
        <v>3186</v>
      </c>
      <c r="H42" s="178">
        <v>2</v>
      </c>
      <c r="I42" s="158">
        <v>38047</v>
      </c>
      <c r="J42" s="196">
        <f t="shared" si="3"/>
        <v>30468</v>
      </c>
      <c r="K42" s="196">
        <f t="shared" si="4"/>
        <v>10953</v>
      </c>
      <c r="L42" s="196">
        <f t="shared" si="5"/>
        <v>1593</v>
      </c>
      <c r="M42" s="197">
        <f t="shared" si="6"/>
        <v>4967</v>
      </c>
      <c r="N42" s="373">
        <f t="shared" si="7"/>
        <v>43014</v>
      </c>
      <c r="O42" s="432"/>
      <c r="P42" s="249"/>
      <c r="Q42" s="220"/>
    </row>
    <row r="43" spans="1:17" ht="14.25" thickBot="1" x14ac:dyDescent="0.3">
      <c r="A43" s="283" t="s">
        <v>148</v>
      </c>
      <c r="B43" s="284" t="s">
        <v>203</v>
      </c>
      <c r="C43" s="285">
        <v>315</v>
      </c>
      <c r="D43" s="286" t="s">
        <v>35</v>
      </c>
      <c r="E43" s="271">
        <v>3182</v>
      </c>
      <c r="F43" s="272">
        <v>870</v>
      </c>
      <c r="G43" s="323">
        <f t="shared" si="2"/>
        <v>4052</v>
      </c>
      <c r="H43" s="287">
        <v>2</v>
      </c>
      <c r="I43" s="271">
        <v>40087</v>
      </c>
      <c r="J43" s="288">
        <f t="shared" si="3"/>
        <v>30468</v>
      </c>
      <c r="K43" s="288">
        <f t="shared" si="4"/>
        <v>10953</v>
      </c>
      <c r="L43" s="288">
        <f t="shared" si="5"/>
        <v>2026</v>
      </c>
      <c r="M43" s="243">
        <f t="shared" si="6"/>
        <v>3360</v>
      </c>
      <c r="N43" s="374">
        <f t="shared" si="7"/>
        <v>43447</v>
      </c>
      <c r="O43" s="433"/>
      <c r="P43" s="249"/>
      <c r="Q43" s="220"/>
    </row>
    <row r="44" spans="1:17" ht="13.5" x14ac:dyDescent="0.25">
      <c r="A44" s="293" t="s">
        <v>36</v>
      </c>
      <c r="B44" s="294" t="s">
        <v>203</v>
      </c>
      <c r="C44" s="295">
        <v>401</v>
      </c>
      <c r="D44" s="296" t="s">
        <v>37</v>
      </c>
      <c r="E44" s="260">
        <v>3967</v>
      </c>
      <c r="F44" s="261">
        <v>1183</v>
      </c>
      <c r="G44" s="324">
        <f t="shared" si="2"/>
        <v>5150</v>
      </c>
      <c r="H44" s="297">
        <v>3</v>
      </c>
      <c r="I44" s="268">
        <v>40023</v>
      </c>
      <c r="J44" s="298">
        <f t="shared" si="3"/>
        <v>45702</v>
      </c>
      <c r="K44" s="298">
        <f t="shared" si="4"/>
        <v>16430</v>
      </c>
      <c r="L44" s="298">
        <f t="shared" si="5"/>
        <v>2575</v>
      </c>
      <c r="M44" s="299">
        <f t="shared" si="6"/>
        <v>24684</v>
      </c>
      <c r="N44" s="375">
        <f t="shared" si="7"/>
        <v>64707</v>
      </c>
      <c r="O44" s="434">
        <f>SUBTOTAL(9,N44:N59)</f>
        <v>626329</v>
      </c>
      <c r="P44" s="249"/>
      <c r="Q44" s="220"/>
    </row>
    <row r="45" spans="1:17" ht="13.5" x14ac:dyDescent="0.25">
      <c r="A45" s="300" t="s">
        <v>36</v>
      </c>
      <c r="B45" s="181" t="s">
        <v>203</v>
      </c>
      <c r="C45" s="182">
        <v>402</v>
      </c>
      <c r="D45" s="186" t="s">
        <v>38</v>
      </c>
      <c r="E45" s="262">
        <v>1611</v>
      </c>
      <c r="F45" s="263">
        <v>541</v>
      </c>
      <c r="G45" s="322">
        <f t="shared" si="2"/>
        <v>2152</v>
      </c>
      <c r="H45" s="178">
        <v>1</v>
      </c>
      <c r="I45" s="158">
        <v>20175</v>
      </c>
      <c r="J45" s="196">
        <f t="shared" si="3"/>
        <v>15234</v>
      </c>
      <c r="K45" s="196">
        <f t="shared" si="4"/>
        <v>5477</v>
      </c>
      <c r="L45" s="196">
        <f t="shared" si="5"/>
        <v>1076</v>
      </c>
      <c r="M45" s="197">
        <f t="shared" si="6"/>
        <v>1612</v>
      </c>
      <c r="N45" s="373">
        <f t="shared" si="7"/>
        <v>21787</v>
      </c>
      <c r="O45" s="432"/>
      <c r="P45" s="249"/>
      <c r="Q45" s="220"/>
    </row>
    <row r="46" spans="1:17" ht="13.5" x14ac:dyDescent="0.25">
      <c r="A46" s="300" t="s">
        <v>36</v>
      </c>
      <c r="B46" s="181" t="s">
        <v>203</v>
      </c>
      <c r="C46" s="182">
        <v>403</v>
      </c>
      <c r="D46" s="186" t="s">
        <v>39</v>
      </c>
      <c r="E46" s="262">
        <v>1163</v>
      </c>
      <c r="F46" s="263">
        <v>413</v>
      </c>
      <c r="G46" s="322">
        <f t="shared" si="2"/>
        <v>1576</v>
      </c>
      <c r="H46" s="178">
        <v>1</v>
      </c>
      <c r="I46" s="158">
        <v>19855</v>
      </c>
      <c r="J46" s="196">
        <f t="shared" si="3"/>
        <v>15234</v>
      </c>
      <c r="K46" s="196">
        <f t="shared" si="4"/>
        <v>5477</v>
      </c>
      <c r="L46" s="196">
        <f t="shared" si="5"/>
        <v>788</v>
      </c>
      <c r="M46" s="197">
        <f t="shared" si="6"/>
        <v>1644</v>
      </c>
      <c r="N46" s="373">
        <f t="shared" si="7"/>
        <v>21499</v>
      </c>
      <c r="O46" s="432"/>
      <c r="P46" s="249"/>
      <c r="Q46" s="220"/>
    </row>
    <row r="47" spans="1:17" ht="13.5" x14ac:dyDescent="0.25">
      <c r="A47" s="300" t="s">
        <v>36</v>
      </c>
      <c r="B47" s="181" t="s">
        <v>203</v>
      </c>
      <c r="C47" s="182">
        <v>405</v>
      </c>
      <c r="D47" s="186" t="s">
        <v>40</v>
      </c>
      <c r="E47" s="262">
        <v>2759</v>
      </c>
      <c r="F47" s="263">
        <v>837</v>
      </c>
      <c r="G47" s="322">
        <f t="shared" si="2"/>
        <v>3596</v>
      </c>
      <c r="H47" s="178">
        <v>2</v>
      </c>
      <c r="I47" s="158">
        <v>39840</v>
      </c>
      <c r="J47" s="196">
        <f t="shared" si="3"/>
        <v>30468</v>
      </c>
      <c r="K47" s="196">
        <f t="shared" si="4"/>
        <v>10953</v>
      </c>
      <c r="L47" s="196">
        <f t="shared" si="5"/>
        <v>1798</v>
      </c>
      <c r="M47" s="197">
        <f t="shared" si="6"/>
        <v>3379</v>
      </c>
      <c r="N47" s="373">
        <f t="shared" si="7"/>
        <v>43219</v>
      </c>
      <c r="O47" s="432"/>
      <c r="P47" s="249"/>
      <c r="Q47" s="220"/>
    </row>
    <row r="48" spans="1:17" ht="13.5" x14ac:dyDescent="0.25">
      <c r="A48" s="300" t="s">
        <v>36</v>
      </c>
      <c r="B48" s="181" t="s">
        <v>203</v>
      </c>
      <c r="C48" s="182">
        <v>406</v>
      </c>
      <c r="D48" s="186" t="s">
        <v>41</v>
      </c>
      <c r="E48" s="262">
        <v>1897</v>
      </c>
      <c r="F48" s="263">
        <v>714</v>
      </c>
      <c r="G48" s="322">
        <f t="shared" si="2"/>
        <v>2611</v>
      </c>
      <c r="H48" s="178">
        <v>2</v>
      </c>
      <c r="I48" s="158">
        <v>20225</v>
      </c>
      <c r="J48" s="196">
        <f t="shared" si="3"/>
        <v>30468</v>
      </c>
      <c r="K48" s="196">
        <f t="shared" si="4"/>
        <v>10953</v>
      </c>
      <c r="L48" s="196">
        <f t="shared" si="5"/>
        <v>1306</v>
      </c>
      <c r="M48" s="197">
        <f t="shared" si="6"/>
        <v>22502</v>
      </c>
      <c r="N48" s="373">
        <f t="shared" si="7"/>
        <v>42727</v>
      </c>
      <c r="O48" s="432"/>
      <c r="P48" s="249"/>
      <c r="Q48" s="220"/>
    </row>
    <row r="49" spans="1:17" ht="13.5" x14ac:dyDescent="0.25">
      <c r="A49" s="300" t="s">
        <v>36</v>
      </c>
      <c r="B49" s="181" t="s">
        <v>203</v>
      </c>
      <c r="C49" s="182">
        <v>407</v>
      </c>
      <c r="D49" s="186" t="s">
        <v>42</v>
      </c>
      <c r="E49" s="262">
        <v>1084</v>
      </c>
      <c r="F49" s="263">
        <v>322</v>
      </c>
      <c r="G49" s="322">
        <f t="shared" si="2"/>
        <v>1406</v>
      </c>
      <c r="H49" s="178">
        <v>1</v>
      </c>
      <c r="I49" s="158">
        <v>19768</v>
      </c>
      <c r="J49" s="196">
        <f t="shared" si="3"/>
        <v>15234</v>
      </c>
      <c r="K49" s="196">
        <f t="shared" si="4"/>
        <v>5477</v>
      </c>
      <c r="L49" s="196">
        <f t="shared" si="5"/>
        <v>703</v>
      </c>
      <c r="M49" s="197">
        <f t="shared" si="6"/>
        <v>1646</v>
      </c>
      <c r="N49" s="373">
        <f t="shared" si="7"/>
        <v>21414</v>
      </c>
      <c r="O49" s="432"/>
      <c r="P49" s="249"/>
      <c r="Q49" s="220"/>
    </row>
    <row r="50" spans="1:17" ht="13.5" x14ac:dyDescent="0.25">
      <c r="A50" s="300" t="s">
        <v>36</v>
      </c>
      <c r="B50" s="181" t="s">
        <v>203</v>
      </c>
      <c r="C50" s="182">
        <v>408</v>
      </c>
      <c r="D50" s="186" t="s">
        <v>43</v>
      </c>
      <c r="E50" s="262">
        <v>1730</v>
      </c>
      <c r="F50" s="263">
        <v>525</v>
      </c>
      <c r="G50" s="322">
        <f t="shared" si="2"/>
        <v>2255</v>
      </c>
      <c r="H50" s="178">
        <v>1</v>
      </c>
      <c r="I50" s="158">
        <v>20171</v>
      </c>
      <c r="J50" s="196">
        <f t="shared" si="3"/>
        <v>15234</v>
      </c>
      <c r="K50" s="196">
        <f t="shared" si="4"/>
        <v>5477</v>
      </c>
      <c r="L50" s="196">
        <f t="shared" si="5"/>
        <v>1128</v>
      </c>
      <c r="M50" s="197">
        <f t="shared" si="6"/>
        <v>1668</v>
      </c>
      <c r="N50" s="373">
        <f t="shared" si="7"/>
        <v>21839</v>
      </c>
      <c r="O50" s="432"/>
      <c r="P50" s="249"/>
      <c r="Q50" s="220"/>
    </row>
    <row r="51" spans="1:17" ht="13.5" x14ac:dyDescent="0.25">
      <c r="A51" s="300" t="s">
        <v>36</v>
      </c>
      <c r="B51" s="181" t="s">
        <v>203</v>
      </c>
      <c r="C51" s="182">
        <v>409</v>
      </c>
      <c r="D51" s="186" t="s">
        <v>44</v>
      </c>
      <c r="E51" s="262">
        <v>6800</v>
      </c>
      <c r="F51" s="263">
        <v>2482</v>
      </c>
      <c r="G51" s="322">
        <f t="shared" si="2"/>
        <v>9282</v>
      </c>
      <c r="H51" s="178">
        <v>4</v>
      </c>
      <c r="I51" s="158">
        <v>61038</v>
      </c>
      <c r="J51" s="196">
        <f t="shared" si="3"/>
        <v>60936</v>
      </c>
      <c r="K51" s="196">
        <f t="shared" si="4"/>
        <v>21906</v>
      </c>
      <c r="L51" s="196">
        <f t="shared" si="5"/>
        <v>4641</v>
      </c>
      <c r="M51" s="197">
        <f t="shared" si="6"/>
        <v>26445</v>
      </c>
      <c r="N51" s="373">
        <f t="shared" si="7"/>
        <v>87483</v>
      </c>
      <c r="O51" s="432"/>
      <c r="P51" s="249"/>
      <c r="Q51" s="220"/>
    </row>
    <row r="52" spans="1:17" ht="13.5" x14ac:dyDescent="0.25">
      <c r="A52" s="300" t="s">
        <v>36</v>
      </c>
      <c r="B52" s="181" t="s">
        <v>203</v>
      </c>
      <c r="C52" s="182">
        <v>411</v>
      </c>
      <c r="D52" s="186" t="s">
        <v>45</v>
      </c>
      <c r="E52" s="262">
        <v>1176</v>
      </c>
      <c r="F52" s="263">
        <v>324</v>
      </c>
      <c r="G52" s="322">
        <f t="shared" si="2"/>
        <v>1500</v>
      </c>
      <c r="H52" s="178">
        <v>1</v>
      </c>
      <c r="I52" s="158">
        <v>19809</v>
      </c>
      <c r="J52" s="196">
        <f t="shared" si="3"/>
        <v>15234</v>
      </c>
      <c r="K52" s="196">
        <f t="shared" si="4"/>
        <v>5477</v>
      </c>
      <c r="L52" s="196">
        <f t="shared" si="5"/>
        <v>750</v>
      </c>
      <c r="M52" s="197">
        <f t="shared" si="6"/>
        <v>1652</v>
      </c>
      <c r="N52" s="373">
        <f t="shared" si="7"/>
        <v>21461</v>
      </c>
      <c r="O52" s="432"/>
      <c r="P52" s="249"/>
      <c r="Q52" s="220"/>
    </row>
    <row r="53" spans="1:17" ht="13.5" x14ac:dyDescent="0.25">
      <c r="A53" s="300" t="s">
        <v>36</v>
      </c>
      <c r="B53" s="181" t="s">
        <v>203</v>
      </c>
      <c r="C53" s="182">
        <v>412</v>
      </c>
      <c r="D53" s="186" t="s">
        <v>46</v>
      </c>
      <c r="E53" s="262">
        <v>3264</v>
      </c>
      <c r="F53" s="263">
        <v>990</v>
      </c>
      <c r="G53" s="322">
        <f t="shared" si="2"/>
        <v>4254</v>
      </c>
      <c r="H53" s="178">
        <v>2</v>
      </c>
      <c r="I53" s="158">
        <v>40104</v>
      </c>
      <c r="J53" s="196">
        <f t="shared" si="3"/>
        <v>30468</v>
      </c>
      <c r="K53" s="196">
        <f t="shared" si="4"/>
        <v>10953</v>
      </c>
      <c r="L53" s="196">
        <f t="shared" si="5"/>
        <v>2127</v>
      </c>
      <c r="M53" s="197">
        <f t="shared" si="6"/>
        <v>3444</v>
      </c>
      <c r="N53" s="373">
        <f t="shared" si="7"/>
        <v>43548</v>
      </c>
      <c r="O53" s="432"/>
      <c r="P53" s="249"/>
      <c r="Q53" s="220"/>
    </row>
    <row r="54" spans="1:17" ht="13.5" x14ac:dyDescent="0.25">
      <c r="A54" s="300" t="s">
        <v>36</v>
      </c>
      <c r="B54" s="181" t="s">
        <v>203</v>
      </c>
      <c r="C54" s="182">
        <v>413</v>
      </c>
      <c r="D54" s="186" t="s">
        <v>47</v>
      </c>
      <c r="E54" s="262">
        <v>2340</v>
      </c>
      <c r="F54" s="263">
        <v>798</v>
      </c>
      <c r="G54" s="322">
        <f t="shared" si="2"/>
        <v>3138</v>
      </c>
      <c r="H54" s="178">
        <v>2</v>
      </c>
      <c r="I54" s="158">
        <v>39688</v>
      </c>
      <c r="J54" s="196">
        <f t="shared" si="3"/>
        <v>30468</v>
      </c>
      <c r="K54" s="196">
        <f t="shared" si="4"/>
        <v>10953</v>
      </c>
      <c r="L54" s="196">
        <f t="shared" si="5"/>
        <v>1569</v>
      </c>
      <c r="M54" s="197">
        <f t="shared" si="6"/>
        <v>3302</v>
      </c>
      <c r="N54" s="373">
        <f t="shared" si="7"/>
        <v>42990</v>
      </c>
      <c r="O54" s="432"/>
      <c r="P54" s="249"/>
      <c r="Q54" s="220"/>
    </row>
    <row r="55" spans="1:17" ht="13.5" x14ac:dyDescent="0.25">
      <c r="A55" s="300" t="s">
        <v>36</v>
      </c>
      <c r="B55" s="181" t="s">
        <v>203</v>
      </c>
      <c r="C55" s="182">
        <v>414</v>
      </c>
      <c r="D55" s="186" t="s">
        <v>48</v>
      </c>
      <c r="E55" s="262">
        <v>1886</v>
      </c>
      <c r="F55" s="263">
        <v>536</v>
      </c>
      <c r="G55" s="322">
        <f t="shared" si="2"/>
        <v>2422</v>
      </c>
      <c r="H55" s="178">
        <v>2</v>
      </c>
      <c r="I55" s="158">
        <v>20252</v>
      </c>
      <c r="J55" s="196">
        <f t="shared" si="3"/>
        <v>30468</v>
      </c>
      <c r="K55" s="196">
        <f t="shared" si="4"/>
        <v>10953</v>
      </c>
      <c r="L55" s="196">
        <f t="shared" si="5"/>
        <v>1211</v>
      </c>
      <c r="M55" s="197">
        <f t="shared" si="6"/>
        <v>22380</v>
      </c>
      <c r="N55" s="373">
        <f t="shared" si="7"/>
        <v>42632</v>
      </c>
      <c r="O55" s="432"/>
      <c r="P55" s="249"/>
      <c r="Q55" s="220"/>
    </row>
    <row r="56" spans="1:17" ht="13.5" x14ac:dyDescent="0.25">
      <c r="A56" s="300" t="s">
        <v>36</v>
      </c>
      <c r="B56" s="181" t="s">
        <v>203</v>
      </c>
      <c r="C56" s="182">
        <v>415</v>
      </c>
      <c r="D56" s="186" t="s">
        <v>49</v>
      </c>
      <c r="E56" s="262">
        <v>1229</v>
      </c>
      <c r="F56" s="263">
        <v>426</v>
      </c>
      <c r="G56" s="322">
        <f t="shared" si="2"/>
        <v>1655</v>
      </c>
      <c r="H56" s="178">
        <v>1</v>
      </c>
      <c r="I56" s="158">
        <v>19870</v>
      </c>
      <c r="J56" s="196">
        <f t="shared" si="3"/>
        <v>15234</v>
      </c>
      <c r="K56" s="196">
        <f t="shared" si="4"/>
        <v>5477</v>
      </c>
      <c r="L56" s="196">
        <f t="shared" si="5"/>
        <v>828</v>
      </c>
      <c r="M56" s="197">
        <f t="shared" si="6"/>
        <v>1669</v>
      </c>
      <c r="N56" s="373">
        <f t="shared" si="7"/>
        <v>21539</v>
      </c>
      <c r="O56" s="432"/>
      <c r="P56" s="249"/>
      <c r="Q56" s="220"/>
    </row>
    <row r="57" spans="1:17" ht="13.5" x14ac:dyDescent="0.25">
      <c r="A57" s="300" t="s">
        <v>36</v>
      </c>
      <c r="B57" s="181" t="s">
        <v>203</v>
      </c>
      <c r="C57" s="182">
        <v>416</v>
      </c>
      <c r="D57" s="186" t="s">
        <v>50</v>
      </c>
      <c r="E57" s="262">
        <v>4220</v>
      </c>
      <c r="F57" s="263">
        <v>1376</v>
      </c>
      <c r="G57" s="322">
        <f t="shared" si="2"/>
        <v>5596</v>
      </c>
      <c r="H57" s="178">
        <v>3</v>
      </c>
      <c r="I57" s="158">
        <v>42548</v>
      </c>
      <c r="J57" s="196">
        <f t="shared" si="3"/>
        <v>45702</v>
      </c>
      <c r="K57" s="196">
        <f t="shared" si="4"/>
        <v>16430</v>
      </c>
      <c r="L57" s="196">
        <f t="shared" si="5"/>
        <v>2798</v>
      </c>
      <c r="M57" s="197">
        <f t="shared" si="6"/>
        <v>22382</v>
      </c>
      <c r="N57" s="373">
        <f t="shared" si="7"/>
        <v>64930</v>
      </c>
      <c r="O57" s="432"/>
      <c r="P57" s="249"/>
      <c r="Q57" s="220"/>
    </row>
    <row r="58" spans="1:17" ht="13.5" x14ac:dyDescent="0.25">
      <c r="A58" s="300" t="s">
        <v>36</v>
      </c>
      <c r="B58" s="181" t="s">
        <v>203</v>
      </c>
      <c r="C58" s="182">
        <v>417</v>
      </c>
      <c r="D58" s="186" t="s">
        <v>51</v>
      </c>
      <c r="E58" s="262">
        <v>2088</v>
      </c>
      <c r="F58" s="263">
        <v>898</v>
      </c>
      <c r="G58" s="322">
        <f t="shared" si="2"/>
        <v>2986</v>
      </c>
      <c r="H58" s="178">
        <v>2</v>
      </c>
      <c r="I58" s="158">
        <v>20329</v>
      </c>
      <c r="J58" s="196">
        <f t="shared" si="3"/>
        <v>30468</v>
      </c>
      <c r="K58" s="196">
        <f t="shared" si="4"/>
        <v>10953</v>
      </c>
      <c r="L58" s="196">
        <f t="shared" si="5"/>
        <v>1493</v>
      </c>
      <c r="M58" s="197">
        <f t="shared" ref="M58:M84" si="8">N58-I58</f>
        <v>22585</v>
      </c>
      <c r="N58" s="373">
        <f t="shared" si="7"/>
        <v>42914</v>
      </c>
      <c r="O58" s="432"/>
      <c r="P58" s="249"/>
      <c r="Q58" s="220"/>
    </row>
    <row r="59" spans="1:17" ht="14.25" thickBot="1" x14ac:dyDescent="0.3">
      <c r="A59" s="301" t="s">
        <v>36</v>
      </c>
      <c r="B59" s="302" t="s">
        <v>203</v>
      </c>
      <c r="C59" s="303">
        <v>418</v>
      </c>
      <c r="D59" s="319" t="s">
        <v>52</v>
      </c>
      <c r="E59" s="266">
        <v>1457</v>
      </c>
      <c r="F59" s="267">
        <v>401</v>
      </c>
      <c r="G59" s="325">
        <f t="shared" si="2"/>
        <v>1858</v>
      </c>
      <c r="H59" s="305">
        <v>1</v>
      </c>
      <c r="I59" s="273">
        <v>19913</v>
      </c>
      <c r="J59" s="306">
        <f t="shared" si="3"/>
        <v>15234</v>
      </c>
      <c r="K59" s="306">
        <f t="shared" si="4"/>
        <v>5477</v>
      </c>
      <c r="L59" s="306">
        <f t="shared" si="5"/>
        <v>929</v>
      </c>
      <c r="M59" s="307">
        <f t="shared" si="8"/>
        <v>1727</v>
      </c>
      <c r="N59" s="376">
        <f t="shared" si="7"/>
        <v>21640</v>
      </c>
      <c r="O59" s="433"/>
      <c r="P59" s="249"/>
      <c r="Q59" s="220"/>
    </row>
    <row r="60" spans="1:17" ht="13.5" x14ac:dyDescent="0.25">
      <c r="A60" s="293" t="s">
        <v>53</v>
      </c>
      <c r="B60" s="294" t="s">
        <v>203</v>
      </c>
      <c r="C60" s="295">
        <v>501</v>
      </c>
      <c r="D60" s="296" t="s">
        <v>54</v>
      </c>
      <c r="E60" s="260">
        <v>6265</v>
      </c>
      <c r="F60" s="261">
        <v>2302</v>
      </c>
      <c r="G60" s="324">
        <f t="shared" ref="G60:G83" si="9">SUBTOTAL(9,E60:F60)</f>
        <v>8567</v>
      </c>
      <c r="H60" s="297">
        <v>4</v>
      </c>
      <c r="I60" s="268">
        <v>59892</v>
      </c>
      <c r="J60" s="298">
        <f t="shared" si="3"/>
        <v>60936</v>
      </c>
      <c r="K60" s="298">
        <f t="shared" si="4"/>
        <v>21906</v>
      </c>
      <c r="L60" s="298">
        <f t="shared" si="5"/>
        <v>4284</v>
      </c>
      <c r="M60" s="299">
        <f t="shared" si="8"/>
        <v>27234</v>
      </c>
      <c r="N60" s="375">
        <f t="shared" si="7"/>
        <v>87126</v>
      </c>
      <c r="O60" s="434">
        <f>SUBTOTAL(9,N60:N83)</f>
        <v>863413</v>
      </c>
      <c r="P60" s="249"/>
      <c r="Q60" s="220"/>
    </row>
    <row r="61" spans="1:17" ht="13.5" x14ac:dyDescent="0.25">
      <c r="A61" s="300" t="s">
        <v>53</v>
      </c>
      <c r="B61" s="181" t="s">
        <v>203</v>
      </c>
      <c r="C61" s="182">
        <v>502</v>
      </c>
      <c r="D61" s="186" t="s">
        <v>55</v>
      </c>
      <c r="E61" s="262">
        <v>2671</v>
      </c>
      <c r="F61" s="263">
        <v>1226</v>
      </c>
      <c r="G61" s="322">
        <f t="shared" si="9"/>
        <v>3897</v>
      </c>
      <c r="H61" s="178">
        <v>2</v>
      </c>
      <c r="I61" s="158">
        <v>20512</v>
      </c>
      <c r="J61" s="196">
        <f t="shared" si="3"/>
        <v>30468</v>
      </c>
      <c r="K61" s="196">
        <f t="shared" si="4"/>
        <v>10953</v>
      </c>
      <c r="L61" s="196">
        <f t="shared" si="5"/>
        <v>1949</v>
      </c>
      <c r="M61" s="197">
        <f t="shared" si="8"/>
        <v>22858</v>
      </c>
      <c r="N61" s="373">
        <f t="shared" si="7"/>
        <v>43370</v>
      </c>
      <c r="O61" s="432"/>
      <c r="P61" s="249"/>
      <c r="Q61" s="220"/>
    </row>
    <row r="62" spans="1:17" ht="13.5" x14ac:dyDescent="0.25">
      <c r="A62" s="300" t="s">
        <v>53</v>
      </c>
      <c r="B62" s="181" t="s">
        <v>203</v>
      </c>
      <c r="C62" s="182">
        <v>503</v>
      </c>
      <c r="D62" s="186" t="s">
        <v>56</v>
      </c>
      <c r="E62" s="262">
        <v>2512</v>
      </c>
      <c r="F62" s="263">
        <v>946</v>
      </c>
      <c r="G62" s="322">
        <f t="shared" si="9"/>
        <v>3458</v>
      </c>
      <c r="H62" s="187">
        <v>2</v>
      </c>
      <c r="I62" s="158">
        <v>40360</v>
      </c>
      <c r="J62" s="196">
        <f t="shared" si="3"/>
        <v>30468</v>
      </c>
      <c r="K62" s="196">
        <f t="shared" si="4"/>
        <v>10953</v>
      </c>
      <c r="L62" s="196">
        <f t="shared" si="5"/>
        <v>1729</v>
      </c>
      <c r="M62" s="197">
        <f t="shared" si="8"/>
        <v>2790</v>
      </c>
      <c r="N62" s="373">
        <f t="shared" si="7"/>
        <v>43150</v>
      </c>
      <c r="O62" s="432"/>
      <c r="P62" s="249"/>
      <c r="Q62" s="220"/>
    </row>
    <row r="63" spans="1:17" ht="13.5" x14ac:dyDescent="0.25">
      <c r="A63" s="300" t="s">
        <v>53</v>
      </c>
      <c r="B63" s="181" t="s">
        <v>203</v>
      </c>
      <c r="C63" s="182">
        <v>504</v>
      </c>
      <c r="D63" s="186" t="s">
        <v>57</v>
      </c>
      <c r="E63" s="262">
        <v>1257</v>
      </c>
      <c r="F63" s="263">
        <v>389</v>
      </c>
      <c r="G63" s="322">
        <f t="shared" si="9"/>
        <v>1646</v>
      </c>
      <c r="H63" s="187">
        <v>1</v>
      </c>
      <c r="I63" s="158">
        <v>20197</v>
      </c>
      <c r="J63" s="196">
        <f t="shared" si="3"/>
        <v>15234</v>
      </c>
      <c r="K63" s="196">
        <f t="shared" si="4"/>
        <v>5477</v>
      </c>
      <c r="L63" s="196">
        <f t="shared" si="5"/>
        <v>823</v>
      </c>
      <c r="M63" s="197">
        <f t="shared" si="8"/>
        <v>1337</v>
      </c>
      <c r="N63" s="373">
        <f t="shared" si="7"/>
        <v>21534</v>
      </c>
      <c r="O63" s="432"/>
      <c r="P63" s="249"/>
      <c r="Q63" s="220"/>
    </row>
    <row r="64" spans="1:17" ht="13.5" x14ac:dyDescent="0.25">
      <c r="A64" s="300" t="s">
        <v>53</v>
      </c>
      <c r="B64" s="181" t="s">
        <v>203</v>
      </c>
      <c r="C64" s="182">
        <v>506</v>
      </c>
      <c r="D64" s="186" t="s">
        <v>58</v>
      </c>
      <c r="E64" s="262">
        <v>1819</v>
      </c>
      <c r="F64" s="263">
        <v>731</v>
      </c>
      <c r="G64" s="322">
        <f t="shared" si="9"/>
        <v>2550</v>
      </c>
      <c r="H64" s="187">
        <v>2</v>
      </c>
      <c r="I64" s="158">
        <v>20523</v>
      </c>
      <c r="J64" s="196">
        <f t="shared" si="3"/>
        <v>30468</v>
      </c>
      <c r="K64" s="196">
        <f t="shared" si="4"/>
        <v>10953</v>
      </c>
      <c r="L64" s="196">
        <f t="shared" si="5"/>
        <v>1275</v>
      </c>
      <c r="M64" s="197">
        <f t="shared" si="8"/>
        <v>22173</v>
      </c>
      <c r="N64" s="373">
        <f t="shared" si="7"/>
        <v>42696</v>
      </c>
      <c r="O64" s="432"/>
      <c r="P64" s="249"/>
      <c r="Q64" s="220"/>
    </row>
    <row r="65" spans="1:17" ht="14.25" customHeight="1" x14ac:dyDescent="0.25">
      <c r="A65" s="300" t="s">
        <v>53</v>
      </c>
      <c r="B65" s="181" t="s">
        <v>203</v>
      </c>
      <c r="C65" s="182">
        <v>507</v>
      </c>
      <c r="D65" s="186" t="s">
        <v>59</v>
      </c>
      <c r="E65" s="262">
        <v>2863</v>
      </c>
      <c r="F65" s="263">
        <v>1045</v>
      </c>
      <c r="G65" s="322">
        <f t="shared" si="9"/>
        <v>3908</v>
      </c>
      <c r="H65" s="187">
        <v>2</v>
      </c>
      <c r="I65" s="158">
        <v>36090</v>
      </c>
      <c r="J65" s="196">
        <f t="shared" si="3"/>
        <v>30468</v>
      </c>
      <c r="K65" s="196">
        <f t="shared" si="4"/>
        <v>10953</v>
      </c>
      <c r="L65" s="196">
        <f t="shared" si="5"/>
        <v>1954</v>
      </c>
      <c r="M65" s="197">
        <f t="shared" si="8"/>
        <v>7285</v>
      </c>
      <c r="N65" s="373">
        <f t="shared" si="7"/>
        <v>43375</v>
      </c>
      <c r="O65" s="432"/>
      <c r="P65" s="249"/>
      <c r="Q65" s="220"/>
    </row>
    <row r="66" spans="1:17" ht="13.5" x14ac:dyDescent="0.25">
      <c r="A66" s="300" t="s">
        <v>53</v>
      </c>
      <c r="B66" s="181" t="s">
        <v>203</v>
      </c>
      <c r="C66" s="182">
        <v>508</v>
      </c>
      <c r="D66" s="186" t="s">
        <v>60</v>
      </c>
      <c r="E66" s="262">
        <v>1052</v>
      </c>
      <c r="F66" s="263">
        <v>439</v>
      </c>
      <c r="G66" s="322">
        <f t="shared" si="9"/>
        <v>1491</v>
      </c>
      <c r="H66" s="187">
        <v>1</v>
      </c>
      <c r="I66" s="158">
        <v>20127</v>
      </c>
      <c r="J66" s="196">
        <f t="shared" si="3"/>
        <v>15234</v>
      </c>
      <c r="K66" s="196">
        <f t="shared" si="4"/>
        <v>5477</v>
      </c>
      <c r="L66" s="196">
        <f t="shared" si="5"/>
        <v>746</v>
      </c>
      <c r="M66" s="197">
        <f t="shared" si="8"/>
        <v>1330</v>
      </c>
      <c r="N66" s="373">
        <f t="shared" si="7"/>
        <v>21457</v>
      </c>
      <c r="O66" s="432"/>
      <c r="P66" s="249"/>
      <c r="Q66" s="220"/>
    </row>
    <row r="67" spans="1:17" ht="13.5" x14ac:dyDescent="0.25">
      <c r="A67" s="300" t="s">
        <v>53</v>
      </c>
      <c r="B67" s="181" t="s">
        <v>203</v>
      </c>
      <c r="C67" s="182">
        <v>509</v>
      </c>
      <c r="D67" s="186" t="s">
        <v>61</v>
      </c>
      <c r="E67" s="262">
        <v>2293</v>
      </c>
      <c r="F67" s="263">
        <v>962</v>
      </c>
      <c r="G67" s="322">
        <f t="shared" si="9"/>
        <v>3255</v>
      </c>
      <c r="H67" s="178">
        <v>2</v>
      </c>
      <c r="I67" s="158">
        <v>20757</v>
      </c>
      <c r="J67" s="196">
        <f t="shared" si="3"/>
        <v>30468</v>
      </c>
      <c r="K67" s="196">
        <f t="shared" si="4"/>
        <v>10953</v>
      </c>
      <c r="L67" s="196">
        <f t="shared" si="5"/>
        <v>1628</v>
      </c>
      <c r="M67" s="197">
        <f t="shared" si="8"/>
        <v>22292</v>
      </c>
      <c r="N67" s="373">
        <f t="shared" si="7"/>
        <v>43049</v>
      </c>
      <c r="O67" s="432"/>
      <c r="P67" s="249"/>
      <c r="Q67" s="220"/>
    </row>
    <row r="68" spans="1:17" ht="13.5" x14ac:dyDescent="0.25">
      <c r="A68" s="300" t="s">
        <v>53</v>
      </c>
      <c r="B68" s="181" t="s">
        <v>203</v>
      </c>
      <c r="C68" s="182">
        <v>510</v>
      </c>
      <c r="D68" s="186" t="s">
        <v>62</v>
      </c>
      <c r="E68" s="262">
        <v>1123</v>
      </c>
      <c r="F68" s="263">
        <v>430</v>
      </c>
      <c r="G68" s="322">
        <f t="shared" si="9"/>
        <v>1553</v>
      </c>
      <c r="H68" s="178">
        <v>1</v>
      </c>
      <c r="I68" s="158">
        <v>20153</v>
      </c>
      <c r="J68" s="196">
        <f t="shared" si="3"/>
        <v>15234</v>
      </c>
      <c r="K68" s="196">
        <f t="shared" si="4"/>
        <v>5477</v>
      </c>
      <c r="L68" s="196">
        <f t="shared" si="5"/>
        <v>777</v>
      </c>
      <c r="M68" s="197">
        <f t="shared" si="8"/>
        <v>1335</v>
      </c>
      <c r="N68" s="373">
        <f t="shared" si="7"/>
        <v>21488</v>
      </c>
      <c r="O68" s="432"/>
      <c r="P68" s="249"/>
      <c r="Q68" s="220"/>
    </row>
    <row r="69" spans="1:17" ht="13.5" x14ac:dyDescent="0.25">
      <c r="A69" s="300" t="s">
        <v>53</v>
      </c>
      <c r="B69" s="181" t="s">
        <v>203</v>
      </c>
      <c r="C69" s="182">
        <v>511</v>
      </c>
      <c r="D69" s="186" t="s">
        <v>63</v>
      </c>
      <c r="E69" s="262">
        <v>1963</v>
      </c>
      <c r="F69" s="263">
        <v>572</v>
      </c>
      <c r="G69" s="322">
        <f t="shared" si="9"/>
        <v>2535</v>
      </c>
      <c r="H69" s="178">
        <v>2</v>
      </c>
      <c r="I69" s="158">
        <v>20574</v>
      </c>
      <c r="J69" s="196">
        <f t="shared" si="3"/>
        <v>30468</v>
      </c>
      <c r="K69" s="196">
        <f t="shared" si="4"/>
        <v>10953</v>
      </c>
      <c r="L69" s="196">
        <f t="shared" si="5"/>
        <v>1268</v>
      </c>
      <c r="M69" s="197">
        <f t="shared" si="8"/>
        <v>22115</v>
      </c>
      <c r="N69" s="373">
        <f t="shared" ref="N69:N132" si="10">SUM(J69:L69)</f>
        <v>42689</v>
      </c>
      <c r="O69" s="432"/>
      <c r="P69" s="249"/>
      <c r="Q69" s="220"/>
    </row>
    <row r="70" spans="1:17" ht="13.5" x14ac:dyDescent="0.25">
      <c r="A70" s="300" t="s">
        <v>53</v>
      </c>
      <c r="B70" s="181" t="s">
        <v>203</v>
      </c>
      <c r="C70" s="182">
        <v>512</v>
      </c>
      <c r="D70" s="186" t="s">
        <v>64</v>
      </c>
      <c r="E70" s="262">
        <v>1216</v>
      </c>
      <c r="F70" s="263">
        <v>363</v>
      </c>
      <c r="G70" s="322">
        <f t="shared" si="9"/>
        <v>1579</v>
      </c>
      <c r="H70" s="178">
        <v>1</v>
      </c>
      <c r="I70" s="158">
        <v>20168</v>
      </c>
      <c r="J70" s="196">
        <f t="shared" ref="J70:J133" si="11">ROUND(H70*1269.5*12,0)</f>
        <v>15234</v>
      </c>
      <c r="K70" s="196">
        <f t="shared" ref="K70:K131" si="12">ROUND(J70*0.3595,0)</f>
        <v>5477</v>
      </c>
      <c r="L70" s="196">
        <f t="shared" ref="L70:L133" si="13">ROUND(G70*0.5,0)</f>
        <v>790</v>
      </c>
      <c r="M70" s="197">
        <f t="shared" si="8"/>
        <v>1333</v>
      </c>
      <c r="N70" s="373">
        <f t="shared" si="10"/>
        <v>21501</v>
      </c>
      <c r="O70" s="432"/>
      <c r="P70" s="249"/>
      <c r="Q70" s="220"/>
    </row>
    <row r="71" spans="1:17" ht="13.5" x14ac:dyDescent="0.25">
      <c r="A71" s="300" t="s">
        <v>53</v>
      </c>
      <c r="B71" s="181" t="s">
        <v>203</v>
      </c>
      <c r="C71" s="182">
        <v>513</v>
      </c>
      <c r="D71" s="186" t="s">
        <v>65</v>
      </c>
      <c r="E71" s="262">
        <v>1300</v>
      </c>
      <c r="F71" s="263">
        <v>463</v>
      </c>
      <c r="G71" s="322">
        <f t="shared" si="9"/>
        <v>1763</v>
      </c>
      <c r="H71" s="178">
        <v>1</v>
      </c>
      <c r="I71" s="158">
        <v>20237</v>
      </c>
      <c r="J71" s="196">
        <f t="shared" si="11"/>
        <v>15234</v>
      </c>
      <c r="K71" s="196">
        <f t="shared" si="12"/>
        <v>5477</v>
      </c>
      <c r="L71" s="196">
        <f t="shared" si="13"/>
        <v>882</v>
      </c>
      <c r="M71" s="197">
        <f t="shared" si="8"/>
        <v>1356</v>
      </c>
      <c r="N71" s="373">
        <f t="shared" si="10"/>
        <v>21593</v>
      </c>
      <c r="O71" s="432"/>
      <c r="P71" s="249"/>
      <c r="Q71" s="220"/>
    </row>
    <row r="72" spans="1:17" ht="13.5" x14ac:dyDescent="0.25">
      <c r="A72" s="300" t="s">
        <v>53</v>
      </c>
      <c r="B72" s="181" t="s">
        <v>203</v>
      </c>
      <c r="C72" s="182">
        <v>514</v>
      </c>
      <c r="D72" s="186" t="s">
        <v>66</v>
      </c>
      <c r="E72" s="262">
        <v>2120</v>
      </c>
      <c r="F72" s="263">
        <v>724</v>
      </c>
      <c r="G72" s="322">
        <f t="shared" si="9"/>
        <v>2844</v>
      </c>
      <c r="H72" s="178">
        <v>2</v>
      </c>
      <c r="I72" s="158">
        <v>21171</v>
      </c>
      <c r="J72" s="196">
        <f t="shared" si="11"/>
        <v>30468</v>
      </c>
      <c r="K72" s="196">
        <f t="shared" si="12"/>
        <v>10953</v>
      </c>
      <c r="L72" s="196">
        <f t="shared" si="13"/>
        <v>1422</v>
      </c>
      <c r="M72" s="197">
        <f t="shared" si="8"/>
        <v>21672</v>
      </c>
      <c r="N72" s="373">
        <f t="shared" si="10"/>
        <v>42843</v>
      </c>
      <c r="O72" s="432"/>
      <c r="P72" s="249"/>
      <c r="Q72" s="220"/>
    </row>
    <row r="73" spans="1:17" ht="13.5" x14ac:dyDescent="0.25">
      <c r="A73" s="300" t="s">
        <v>53</v>
      </c>
      <c r="B73" s="181" t="s">
        <v>203</v>
      </c>
      <c r="C73" s="188">
        <v>515</v>
      </c>
      <c r="D73" s="186" t="s">
        <v>198</v>
      </c>
      <c r="E73" s="262">
        <v>1139</v>
      </c>
      <c r="F73" s="263">
        <v>381</v>
      </c>
      <c r="G73" s="322">
        <f t="shared" si="9"/>
        <v>1520</v>
      </c>
      <c r="H73" s="187">
        <v>1</v>
      </c>
      <c r="I73" s="158">
        <v>20104</v>
      </c>
      <c r="J73" s="196">
        <f t="shared" si="11"/>
        <v>15234</v>
      </c>
      <c r="K73" s="196">
        <f t="shared" si="12"/>
        <v>5477</v>
      </c>
      <c r="L73" s="196">
        <f t="shared" si="13"/>
        <v>760</v>
      </c>
      <c r="M73" s="197">
        <f t="shared" si="8"/>
        <v>1367</v>
      </c>
      <c r="N73" s="373">
        <f t="shared" si="10"/>
        <v>21471</v>
      </c>
      <c r="O73" s="432"/>
      <c r="P73" s="249"/>
      <c r="Q73" s="220"/>
    </row>
    <row r="74" spans="1:17" ht="13.5" x14ac:dyDescent="0.25">
      <c r="A74" s="300" t="s">
        <v>53</v>
      </c>
      <c r="B74" s="181" t="s">
        <v>203</v>
      </c>
      <c r="C74" s="182">
        <v>516</v>
      </c>
      <c r="D74" s="186" t="s">
        <v>67</v>
      </c>
      <c r="E74" s="262">
        <v>2399</v>
      </c>
      <c r="F74" s="263">
        <v>921</v>
      </c>
      <c r="G74" s="322">
        <f t="shared" si="9"/>
        <v>3320</v>
      </c>
      <c r="H74" s="178">
        <v>2</v>
      </c>
      <c r="I74" s="158">
        <v>40377</v>
      </c>
      <c r="J74" s="196">
        <f t="shared" si="11"/>
        <v>30468</v>
      </c>
      <c r="K74" s="196">
        <f t="shared" si="12"/>
        <v>10953</v>
      </c>
      <c r="L74" s="196">
        <f t="shared" si="13"/>
        <v>1660</v>
      </c>
      <c r="M74" s="197">
        <f t="shared" si="8"/>
        <v>2704</v>
      </c>
      <c r="N74" s="373">
        <f t="shared" si="10"/>
        <v>43081</v>
      </c>
      <c r="O74" s="432"/>
      <c r="P74" s="249"/>
      <c r="Q74" s="220"/>
    </row>
    <row r="75" spans="1:17" ht="13.5" x14ac:dyDescent="0.25">
      <c r="A75" s="300" t="s">
        <v>53</v>
      </c>
      <c r="B75" s="181" t="s">
        <v>203</v>
      </c>
      <c r="C75" s="182">
        <v>517</v>
      </c>
      <c r="D75" s="186" t="s">
        <v>68</v>
      </c>
      <c r="E75" s="262">
        <v>1304</v>
      </c>
      <c r="F75" s="263">
        <v>291</v>
      </c>
      <c r="G75" s="322">
        <f t="shared" si="9"/>
        <v>1595</v>
      </c>
      <c r="H75" s="178">
        <v>1</v>
      </c>
      <c r="I75" s="158">
        <v>20200</v>
      </c>
      <c r="J75" s="196">
        <f t="shared" si="11"/>
        <v>15234</v>
      </c>
      <c r="K75" s="196">
        <f t="shared" si="12"/>
        <v>5477</v>
      </c>
      <c r="L75" s="196">
        <f t="shared" si="13"/>
        <v>798</v>
      </c>
      <c r="M75" s="197">
        <f t="shared" si="8"/>
        <v>1309</v>
      </c>
      <c r="N75" s="373">
        <f t="shared" si="10"/>
        <v>21509</v>
      </c>
      <c r="O75" s="432"/>
      <c r="P75" s="249"/>
      <c r="Q75" s="220"/>
    </row>
    <row r="76" spans="1:17" ht="13.5" x14ac:dyDescent="0.25">
      <c r="A76" s="300" t="s">
        <v>53</v>
      </c>
      <c r="B76" s="181" t="s">
        <v>203</v>
      </c>
      <c r="C76" s="182">
        <v>518</v>
      </c>
      <c r="D76" s="186" t="s">
        <v>69</v>
      </c>
      <c r="E76" s="262">
        <v>3840</v>
      </c>
      <c r="F76" s="263">
        <v>1186</v>
      </c>
      <c r="G76" s="322">
        <f t="shared" si="9"/>
        <v>5026</v>
      </c>
      <c r="H76" s="178">
        <v>3</v>
      </c>
      <c r="I76" s="158">
        <v>41031</v>
      </c>
      <c r="J76" s="196">
        <f t="shared" si="11"/>
        <v>45702</v>
      </c>
      <c r="K76" s="196">
        <f t="shared" si="12"/>
        <v>16430</v>
      </c>
      <c r="L76" s="196">
        <f t="shared" si="13"/>
        <v>2513</v>
      </c>
      <c r="M76" s="197">
        <f t="shared" si="8"/>
        <v>23614</v>
      </c>
      <c r="N76" s="373">
        <f t="shared" si="10"/>
        <v>64645</v>
      </c>
      <c r="O76" s="432"/>
      <c r="P76" s="249"/>
      <c r="Q76" s="220"/>
    </row>
    <row r="77" spans="1:17" ht="13.5" x14ac:dyDescent="0.25">
      <c r="A77" s="300" t="s">
        <v>53</v>
      </c>
      <c r="B77" s="181" t="s">
        <v>203</v>
      </c>
      <c r="C77" s="182">
        <v>519</v>
      </c>
      <c r="D77" s="186" t="s">
        <v>70</v>
      </c>
      <c r="E77" s="262">
        <v>1321</v>
      </c>
      <c r="F77" s="263">
        <v>508</v>
      </c>
      <c r="G77" s="322">
        <f t="shared" si="9"/>
        <v>1829</v>
      </c>
      <c r="H77" s="178">
        <v>1</v>
      </c>
      <c r="I77" s="158">
        <v>20266</v>
      </c>
      <c r="J77" s="196">
        <f t="shared" si="11"/>
        <v>15234</v>
      </c>
      <c r="K77" s="196">
        <f t="shared" si="12"/>
        <v>5477</v>
      </c>
      <c r="L77" s="196">
        <f t="shared" si="13"/>
        <v>915</v>
      </c>
      <c r="M77" s="197">
        <f t="shared" si="8"/>
        <v>1360</v>
      </c>
      <c r="N77" s="373">
        <f t="shared" si="10"/>
        <v>21626</v>
      </c>
      <c r="O77" s="432"/>
      <c r="P77" s="249"/>
      <c r="Q77" s="220"/>
    </row>
    <row r="78" spans="1:17" ht="13.5" x14ac:dyDescent="0.25">
      <c r="A78" s="300" t="s">
        <v>53</v>
      </c>
      <c r="B78" s="181" t="s">
        <v>203</v>
      </c>
      <c r="C78" s="182">
        <v>521</v>
      </c>
      <c r="D78" s="186" t="s">
        <v>71</v>
      </c>
      <c r="E78" s="262">
        <v>6021</v>
      </c>
      <c r="F78" s="263">
        <v>2151</v>
      </c>
      <c r="G78" s="322">
        <f t="shared" si="9"/>
        <v>8172</v>
      </c>
      <c r="H78" s="178">
        <v>4</v>
      </c>
      <c r="I78" s="158">
        <v>59189</v>
      </c>
      <c r="J78" s="196">
        <f t="shared" si="11"/>
        <v>60936</v>
      </c>
      <c r="K78" s="196">
        <f t="shared" si="12"/>
        <v>21906</v>
      </c>
      <c r="L78" s="196">
        <f t="shared" si="13"/>
        <v>4086</v>
      </c>
      <c r="M78" s="197">
        <f t="shared" si="8"/>
        <v>27739</v>
      </c>
      <c r="N78" s="373">
        <f t="shared" si="10"/>
        <v>86928</v>
      </c>
      <c r="O78" s="432"/>
      <c r="P78" s="249"/>
      <c r="Q78" s="220"/>
    </row>
    <row r="79" spans="1:17" ht="13.5" x14ac:dyDescent="0.25">
      <c r="A79" s="300" t="s">
        <v>53</v>
      </c>
      <c r="B79" s="181" t="s">
        <v>203</v>
      </c>
      <c r="C79" s="182">
        <v>522</v>
      </c>
      <c r="D79" s="186" t="s">
        <v>72</v>
      </c>
      <c r="E79" s="262">
        <v>1302</v>
      </c>
      <c r="F79" s="263">
        <v>536</v>
      </c>
      <c r="G79" s="322">
        <f t="shared" si="9"/>
        <v>1838</v>
      </c>
      <c r="H79" s="178">
        <v>1</v>
      </c>
      <c r="I79" s="158">
        <v>20252</v>
      </c>
      <c r="J79" s="196">
        <f t="shared" si="11"/>
        <v>15234</v>
      </c>
      <c r="K79" s="196">
        <f t="shared" si="12"/>
        <v>5477</v>
      </c>
      <c r="L79" s="196">
        <f t="shared" si="13"/>
        <v>919</v>
      </c>
      <c r="M79" s="197">
        <f t="shared" si="8"/>
        <v>1378</v>
      </c>
      <c r="N79" s="373">
        <f t="shared" si="10"/>
        <v>21630</v>
      </c>
      <c r="O79" s="432"/>
      <c r="P79" s="249"/>
      <c r="Q79" s="220"/>
    </row>
    <row r="80" spans="1:17" ht="13.5" x14ac:dyDescent="0.25">
      <c r="A80" s="300" t="s">
        <v>53</v>
      </c>
      <c r="B80" s="181" t="s">
        <v>203</v>
      </c>
      <c r="C80" s="182">
        <v>523</v>
      </c>
      <c r="D80" s="186" t="s">
        <v>73</v>
      </c>
      <c r="E80" s="262">
        <v>1464</v>
      </c>
      <c r="F80" s="263">
        <v>608</v>
      </c>
      <c r="G80" s="322">
        <f t="shared" si="9"/>
        <v>2072</v>
      </c>
      <c r="H80" s="178">
        <v>1</v>
      </c>
      <c r="I80" s="158">
        <v>20338</v>
      </c>
      <c r="J80" s="196">
        <f t="shared" si="11"/>
        <v>15234</v>
      </c>
      <c r="K80" s="196">
        <f t="shared" si="12"/>
        <v>5477</v>
      </c>
      <c r="L80" s="196">
        <f t="shared" si="13"/>
        <v>1036</v>
      </c>
      <c r="M80" s="197">
        <f t="shared" si="8"/>
        <v>1409</v>
      </c>
      <c r="N80" s="373">
        <f t="shared" si="10"/>
        <v>21747</v>
      </c>
      <c r="O80" s="432"/>
      <c r="P80" s="249"/>
      <c r="Q80" s="220"/>
    </row>
    <row r="81" spans="1:17" ht="13.5" x14ac:dyDescent="0.25">
      <c r="A81" s="300" t="s">
        <v>53</v>
      </c>
      <c r="B81" s="181" t="s">
        <v>203</v>
      </c>
      <c r="C81" s="182">
        <v>524</v>
      </c>
      <c r="D81" s="186" t="s">
        <v>74</v>
      </c>
      <c r="E81" s="262">
        <v>1353</v>
      </c>
      <c r="F81" s="263">
        <v>504</v>
      </c>
      <c r="G81" s="322">
        <f t="shared" si="9"/>
        <v>1857</v>
      </c>
      <c r="H81" s="178">
        <v>1</v>
      </c>
      <c r="I81" s="158">
        <v>20268</v>
      </c>
      <c r="J81" s="196">
        <f t="shared" si="11"/>
        <v>15234</v>
      </c>
      <c r="K81" s="196">
        <f t="shared" si="12"/>
        <v>5477</v>
      </c>
      <c r="L81" s="196">
        <f t="shared" si="13"/>
        <v>929</v>
      </c>
      <c r="M81" s="197">
        <f t="shared" si="8"/>
        <v>1372</v>
      </c>
      <c r="N81" s="373">
        <f t="shared" si="10"/>
        <v>21640</v>
      </c>
      <c r="O81" s="432"/>
      <c r="P81" s="249"/>
      <c r="Q81" s="220"/>
    </row>
    <row r="82" spans="1:17" ht="13.5" x14ac:dyDescent="0.25">
      <c r="A82" s="300" t="s">
        <v>53</v>
      </c>
      <c r="B82" s="181" t="s">
        <v>203</v>
      </c>
      <c r="C82" s="182">
        <v>525</v>
      </c>
      <c r="D82" s="186" t="s">
        <v>75</v>
      </c>
      <c r="E82" s="262">
        <v>1600</v>
      </c>
      <c r="F82" s="263">
        <v>675</v>
      </c>
      <c r="G82" s="322">
        <f t="shared" si="9"/>
        <v>2275</v>
      </c>
      <c r="H82" s="178">
        <v>1</v>
      </c>
      <c r="I82" s="158">
        <v>20519</v>
      </c>
      <c r="J82" s="196">
        <f t="shared" si="11"/>
        <v>15234</v>
      </c>
      <c r="K82" s="196">
        <f t="shared" si="12"/>
        <v>5477</v>
      </c>
      <c r="L82" s="196">
        <f t="shared" si="13"/>
        <v>1138</v>
      </c>
      <c r="M82" s="197">
        <f t="shared" si="8"/>
        <v>1330</v>
      </c>
      <c r="N82" s="373">
        <f t="shared" si="10"/>
        <v>21849</v>
      </c>
      <c r="O82" s="432"/>
      <c r="P82" s="249"/>
      <c r="Q82" s="220"/>
    </row>
    <row r="83" spans="1:17" ht="14.25" thickBot="1" x14ac:dyDescent="0.3">
      <c r="A83" s="301" t="s">
        <v>53</v>
      </c>
      <c r="B83" s="302" t="s">
        <v>203</v>
      </c>
      <c r="C83" s="303">
        <v>526</v>
      </c>
      <c r="D83" s="319" t="s">
        <v>76</v>
      </c>
      <c r="E83" s="266">
        <v>1030</v>
      </c>
      <c r="F83" s="267">
        <v>379</v>
      </c>
      <c r="G83" s="325">
        <f t="shared" si="9"/>
        <v>1409</v>
      </c>
      <c r="H83" s="305">
        <v>1</v>
      </c>
      <c r="I83" s="273">
        <v>20104</v>
      </c>
      <c r="J83" s="306">
        <f t="shared" si="11"/>
        <v>15234</v>
      </c>
      <c r="K83" s="306">
        <f t="shared" si="12"/>
        <v>5477</v>
      </c>
      <c r="L83" s="306">
        <f t="shared" si="13"/>
        <v>705</v>
      </c>
      <c r="M83" s="307">
        <f t="shared" si="8"/>
        <v>1312</v>
      </c>
      <c r="N83" s="376">
        <f t="shared" si="10"/>
        <v>21416</v>
      </c>
      <c r="O83" s="433"/>
      <c r="P83" s="249"/>
      <c r="Q83" s="220"/>
    </row>
    <row r="84" spans="1:17" ht="13.5" x14ac:dyDescent="0.25">
      <c r="A84" s="309" t="s">
        <v>77</v>
      </c>
      <c r="B84" s="289" t="s">
        <v>203</v>
      </c>
      <c r="C84" s="310">
        <v>601</v>
      </c>
      <c r="D84" s="318" t="s">
        <v>78</v>
      </c>
      <c r="E84" s="276">
        <v>6023</v>
      </c>
      <c r="F84" s="277">
        <v>2099</v>
      </c>
      <c r="G84" s="326">
        <f t="shared" ref="G84:G130" si="14">SUBTOTAL(9,E84:F84)</f>
        <v>8122</v>
      </c>
      <c r="H84" s="312">
        <v>4</v>
      </c>
      <c r="I84" s="278">
        <v>60416</v>
      </c>
      <c r="J84" s="291">
        <f t="shared" si="11"/>
        <v>60936</v>
      </c>
      <c r="K84" s="291">
        <f t="shared" si="12"/>
        <v>21906</v>
      </c>
      <c r="L84" s="291">
        <f t="shared" si="13"/>
        <v>4061</v>
      </c>
      <c r="M84" s="244">
        <f t="shared" si="8"/>
        <v>26487</v>
      </c>
      <c r="N84" s="372">
        <f t="shared" si="10"/>
        <v>86903</v>
      </c>
      <c r="O84" s="434">
        <f>SUBTOTAL(9,N84:N97)</f>
        <v>497751</v>
      </c>
      <c r="P84" s="249"/>
      <c r="Q84" s="220"/>
    </row>
    <row r="85" spans="1:17" ht="13.5" x14ac:dyDescent="0.25">
      <c r="A85" s="185" t="s">
        <v>77</v>
      </c>
      <c r="B85" s="181" t="s">
        <v>203</v>
      </c>
      <c r="C85" s="182">
        <v>603</v>
      </c>
      <c r="D85" s="186" t="s">
        <v>79</v>
      </c>
      <c r="E85" s="262">
        <v>1667</v>
      </c>
      <c r="F85" s="263">
        <v>553</v>
      </c>
      <c r="G85" s="322">
        <f t="shared" si="14"/>
        <v>2220</v>
      </c>
      <c r="H85" s="178">
        <v>1</v>
      </c>
      <c r="I85" s="158">
        <v>20036</v>
      </c>
      <c r="J85" s="196">
        <f t="shared" si="11"/>
        <v>15234</v>
      </c>
      <c r="K85" s="196">
        <f t="shared" si="12"/>
        <v>5477</v>
      </c>
      <c r="L85" s="196">
        <f t="shared" si="13"/>
        <v>1110</v>
      </c>
      <c r="M85" s="197">
        <f t="shared" ref="M85:M115" si="15">N85-I85</f>
        <v>1785</v>
      </c>
      <c r="N85" s="373">
        <f t="shared" si="10"/>
        <v>21821</v>
      </c>
      <c r="O85" s="432"/>
      <c r="P85" s="249"/>
      <c r="Q85" s="220"/>
    </row>
    <row r="86" spans="1:17" ht="13.5" x14ac:dyDescent="0.25">
      <c r="A86" s="185" t="s">
        <v>77</v>
      </c>
      <c r="B86" s="181" t="s">
        <v>203</v>
      </c>
      <c r="C86" s="182">
        <v>604</v>
      </c>
      <c r="D86" s="186" t="s">
        <v>80</v>
      </c>
      <c r="E86" s="262">
        <v>2153</v>
      </c>
      <c r="F86" s="263">
        <v>840</v>
      </c>
      <c r="G86" s="322">
        <f t="shared" si="14"/>
        <v>2993</v>
      </c>
      <c r="H86" s="178">
        <v>2</v>
      </c>
      <c r="I86" s="158">
        <v>20310</v>
      </c>
      <c r="J86" s="196">
        <f t="shared" si="11"/>
        <v>30468</v>
      </c>
      <c r="K86" s="196">
        <f t="shared" si="12"/>
        <v>10953</v>
      </c>
      <c r="L86" s="196">
        <f t="shared" si="13"/>
        <v>1497</v>
      </c>
      <c r="M86" s="197">
        <f t="shared" si="15"/>
        <v>22608</v>
      </c>
      <c r="N86" s="373">
        <f t="shared" si="10"/>
        <v>42918</v>
      </c>
      <c r="O86" s="432"/>
      <c r="P86" s="249"/>
      <c r="Q86" s="220"/>
    </row>
    <row r="87" spans="1:17" ht="13.5" x14ac:dyDescent="0.25">
      <c r="A87" s="185" t="s">
        <v>77</v>
      </c>
      <c r="B87" s="181" t="s">
        <v>203</v>
      </c>
      <c r="C87" s="182">
        <v>605</v>
      </c>
      <c r="D87" s="186" t="s">
        <v>81</v>
      </c>
      <c r="E87" s="262">
        <v>1306</v>
      </c>
      <c r="F87" s="263">
        <v>267</v>
      </c>
      <c r="G87" s="322">
        <f t="shared" si="14"/>
        <v>1573</v>
      </c>
      <c r="H87" s="178">
        <v>1</v>
      </c>
      <c r="I87" s="158">
        <v>19936</v>
      </c>
      <c r="J87" s="196">
        <f t="shared" si="11"/>
        <v>15234</v>
      </c>
      <c r="K87" s="196">
        <f t="shared" si="12"/>
        <v>5477</v>
      </c>
      <c r="L87" s="196">
        <f t="shared" si="13"/>
        <v>787</v>
      </c>
      <c r="M87" s="197">
        <f t="shared" si="15"/>
        <v>1562</v>
      </c>
      <c r="N87" s="373">
        <f t="shared" si="10"/>
        <v>21498</v>
      </c>
      <c r="O87" s="432"/>
      <c r="P87" s="249"/>
      <c r="Q87" s="220"/>
    </row>
    <row r="88" spans="1:17" ht="13.5" x14ac:dyDescent="0.25">
      <c r="A88" s="185" t="s">
        <v>77</v>
      </c>
      <c r="B88" s="181" t="s">
        <v>203</v>
      </c>
      <c r="C88" s="182">
        <v>606</v>
      </c>
      <c r="D88" s="186" t="s">
        <v>82</v>
      </c>
      <c r="E88" s="262">
        <v>1346</v>
      </c>
      <c r="F88" s="263">
        <v>316</v>
      </c>
      <c r="G88" s="322">
        <f t="shared" si="14"/>
        <v>1662</v>
      </c>
      <c r="H88" s="178">
        <v>1</v>
      </c>
      <c r="I88" s="158">
        <v>19971</v>
      </c>
      <c r="J88" s="196">
        <f t="shared" si="11"/>
        <v>15234</v>
      </c>
      <c r="K88" s="196">
        <f t="shared" si="12"/>
        <v>5477</v>
      </c>
      <c r="L88" s="196">
        <f t="shared" si="13"/>
        <v>831</v>
      </c>
      <c r="M88" s="197">
        <f t="shared" si="15"/>
        <v>1571</v>
      </c>
      <c r="N88" s="373">
        <f t="shared" si="10"/>
        <v>21542</v>
      </c>
      <c r="O88" s="432"/>
      <c r="P88" s="249"/>
      <c r="Q88" s="220"/>
    </row>
    <row r="89" spans="1:17" ht="13.5" x14ac:dyDescent="0.25">
      <c r="A89" s="185" t="s">
        <v>77</v>
      </c>
      <c r="B89" s="181" t="s">
        <v>203</v>
      </c>
      <c r="C89" s="182">
        <v>607</v>
      </c>
      <c r="D89" s="186" t="s">
        <v>83</v>
      </c>
      <c r="E89" s="262">
        <v>1373</v>
      </c>
      <c r="F89" s="263">
        <v>466</v>
      </c>
      <c r="G89" s="322">
        <f t="shared" si="14"/>
        <v>1839</v>
      </c>
      <c r="H89" s="178">
        <v>1</v>
      </c>
      <c r="I89" s="158">
        <v>20028</v>
      </c>
      <c r="J89" s="196">
        <f t="shared" si="11"/>
        <v>15234</v>
      </c>
      <c r="K89" s="196">
        <f t="shared" si="12"/>
        <v>5477</v>
      </c>
      <c r="L89" s="196">
        <f t="shared" si="13"/>
        <v>920</v>
      </c>
      <c r="M89" s="197">
        <f t="shared" si="15"/>
        <v>1603</v>
      </c>
      <c r="N89" s="373">
        <f t="shared" si="10"/>
        <v>21631</v>
      </c>
      <c r="O89" s="432"/>
      <c r="P89" s="249"/>
      <c r="Q89" s="220"/>
    </row>
    <row r="90" spans="1:17" ht="13.5" x14ac:dyDescent="0.25">
      <c r="A90" s="185" t="s">
        <v>77</v>
      </c>
      <c r="B90" s="181" t="s">
        <v>203</v>
      </c>
      <c r="C90" s="182">
        <v>608</v>
      </c>
      <c r="D90" s="186" t="s">
        <v>84</v>
      </c>
      <c r="E90" s="262">
        <v>3140</v>
      </c>
      <c r="F90" s="263">
        <v>1022</v>
      </c>
      <c r="G90" s="322">
        <f t="shared" si="14"/>
        <v>4162</v>
      </c>
      <c r="H90" s="178">
        <v>2</v>
      </c>
      <c r="I90" s="158">
        <v>40064</v>
      </c>
      <c r="J90" s="196">
        <f t="shared" si="11"/>
        <v>30468</v>
      </c>
      <c r="K90" s="196">
        <f t="shared" si="12"/>
        <v>10953</v>
      </c>
      <c r="L90" s="196">
        <f t="shared" si="13"/>
        <v>2081</v>
      </c>
      <c r="M90" s="197">
        <f t="shared" si="15"/>
        <v>3438</v>
      </c>
      <c r="N90" s="373">
        <f t="shared" si="10"/>
        <v>43502</v>
      </c>
      <c r="O90" s="432"/>
      <c r="P90" s="249"/>
      <c r="Q90" s="220"/>
    </row>
    <row r="91" spans="1:17" ht="13.5" x14ac:dyDescent="0.25">
      <c r="A91" s="185" t="s">
        <v>77</v>
      </c>
      <c r="B91" s="181" t="s">
        <v>203</v>
      </c>
      <c r="C91" s="182">
        <v>609</v>
      </c>
      <c r="D91" s="186" t="s">
        <v>85</v>
      </c>
      <c r="E91" s="262">
        <v>1269</v>
      </c>
      <c r="F91" s="263">
        <v>304</v>
      </c>
      <c r="G91" s="322">
        <f t="shared" si="14"/>
        <v>1573</v>
      </c>
      <c r="H91" s="178">
        <v>1</v>
      </c>
      <c r="I91" s="158">
        <v>19878</v>
      </c>
      <c r="J91" s="196">
        <f t="shared" si="11"/>
        <v>15234</v>
      </c>
      <c r="K91" s="196">
        <f t="shared" si="12"/>
        <v>5477</v>
      </c>
      <c r="L91" s="196">
        <f t="shared" si="13"/>
        <v>787</v>
      </c>
      <c r="M91" s="197">
        <f t="shared" si="15"/>
        <v>1620</v>
      </c>
      <c r="N91" s="373">
        <f t="shared" si="10"/>
        <v>21498</v>
      </c>
      <c r="O91" s="432"/>
      <c r="P91" s="249"/>
      <c r="Q91" s="220"/>
    </row>
    <row r="92" spans="1:17" ht="13.5" x14ac:dyDescent="0.25">
      <c r="A92" s="185" t="s">
        <v>77</v>
      </c>
      <c r="B92" s="181" t="s">
        <v>203</v>
      </c>
      <c r="C92" s="182">
        <v>610</v>
      </c>
      <c r="D92" s="186" t="s">
        <v>86</v>
      </c>
      <c r="E92" s="262">
        <v>1061</v>
      </c>
      <c r="F92" s="263">
        <v>253</v>
      </c>
      <c r="G92" s="322">
        <f t="shared" si="14"/>
        <v>1314</v>
      </c>
      <c r="H92" s="178">
        <v>1</v>
      </c>
      <c r="I92" s="158">
        <v>19783</v>
      </c>
      <c r="J92" s="196">
        <f t="shared" si="11"/>
        <v>15234</v>
      </c>
      <c r="K92" s="196">
        <f t="shared" si="12"/>
        <v>5477</v>
      </c>
      <c r="L92" s="196">
        <f t="shared" si="13"/>
        <v>657</v>
      </c>
      <c r="M92" s="197">
        <f t="shared" si="15"/>
        <v>1585</v>
      </c>
      <c r="N92" s="373">
        <f t="shared" si="10"/>
        <v>21368</v>
      </c>
      <c r="O92" s="432"/>
      <c r="P92" s="249"/>
      <c r="Q92" s="220"/>
    </row>
    <row r="93" spans="1:17" ht="13.5" x14ac:dyDescent="0.25">
      <c r="A93" s="185" t="s">
        <v>77</v>
      </c>
      <c r="B93" s="181" t="s">
        <v>203</v>
      </c>
      <c r="C93" s="182">
        <v>611</v>
      </c>
      <c r="D93" s="186" t="s">
        <v>87</v>
      </c>
      <c r="E93" s="262">
        <v>1796</v>
      </c>
      <c r="F93" s="263">
        <v>599</v>
      </c>
      <c r="G93" s="322">
        <f t="shared" si="14"/>
        <v>2395</v>
      </c>
      <c r="H93" s="178">
        <v>1</v>
      </c>
      <c r="I93" s="158">
        <v>20217</v>
      </c>
      <c r="J93" s="196">
        <f t="shared" si="11"/>
        <v>15234</v>
      </c>
      <c r="K93" s="196">
        <f t="shared" si="12"/>
        <v>5477</v>
      </c>
      <c r="L93" s="196">
        <f t="shared" si="13"/>
        <v>1198</v>
      </c>
      <c r="M93" s="197">
        <f t="shared" si="15"/>
        <v>1692</v>
      </c>
      <c r="N93" s="373">
        <f t="shared" si="10"/>
        <v>21909</v>
      </c>
      <c r="O93" s="432"/>
      <c r="P93" s="249"/>
      <c r="Q93" s="220"/>
    </row>
    <row r="94" spans="1:17" ht="13.5" x14ac:dyDescent="0.25">
      <c r="A94" s="185" t="s">
        <v>77</v>
      </c>
      <c r="B94" s="181" t="s">
        <v>203</v>
      </c>
      <c r="C94" s="182">
        <v>612</v>
      </c>
      <c r="D94" s="186" t="s">
        <v>88</v>
      </c>
      <c r="E94" s="262">
        <v>3026</v>
      </c>
      <c r="F94" s="263">
        <v>505</v>
      </c>
      <c r="G94" s="322">
        <f t="shared" si="14"/>
        <v>3531</v>
      </c>
      <c r="H94" s="178">
        <v>2</v>
      </c>
      <c r="I94" s="158">
        <v>20319</v>
      </c>
      <c r="J94" s="196">
        <f t="shared" si="11"/>
        <v>30468</v>
      </c>
      <c r="K94" s="196">
        <f t="shared" si="12"/>
        <v>10953</v>
      </c>
      <c r="L94" s="196">
        <f t="shared" si="13"/>
        <v>1766</v>
      </c>
      <c r="M94" s="197">
        <f t="shared" si="15"/>
        <v>22868</v>
      </c>
      <c r="N94" s="373">
        <f t="shared" si="10"/>
        <v>43187</v>
      </c>
      <c r="O94" s="432"/>
      <c r="P94" s="249"/>
      <c r="Q94" s="220"/>
    </row>
    <row r="95" spans="1:17" ht="13.5" x14ac:dyDescent="0.25">
      <c r="A95" s="185" t="s">
        <v>77</v>
      </c>
      <c r="B95" s="181" t="s">
        <v>203</v>
      </c>
      <c r="C95" s="182">
        <v>613</v>
      </c>
      <c r="D95" s="186" t="s">
        <v>89</v>
      </c>
      <c r="E95" s="262">
        <v>2249</v>
      </c>
      <c r="F95" s="263">
        <v>509</v>
      </c>
      <c r="G95" s="322">
        <f t="shared" si="14"/>
        <v>2758</v>
      </c>
      <c r="H95" s="178">
        <v>2</v>
      </c>
      <c r="I95" s="158">
        <v>20397</v>
      </c>
      <c r="J95" s="196">
        <f t="shared" si="11"/>
        <v>30468</v>
      </c>
      <c r="K95" s="196">
        <f t="shared" si="12"/>
        <v>10953</v>
      </c>
      <c r="L95" s="196">
        <f t="shared" si="13"/>
        <v>1379</v>
      </c>
      <c r="M95" s="197">
        <f t="shared" si="15"/>
        <v>22403</v>
      </c>
      <c r="N95" s="373">
        <f t="shared" si="10"/>
        <v>42800</v>
      </c>
      <c r="O95" s="432"/>
      <c r="P95" s="249"/>
      <c r="Q95" s="220"/>
    </row>
    <row r="96" spans="1:17" ht="13.5" x14ac:dyDescent="0.25">
      <c r="A96" s="185" t="s">
        <v>77</v>
      </c>
      <c r="B96" s="181" t="s">
        <v>203</v>
      </c>
      <c r="C96" s="182">
        <v>614</v>
      </c>
      <c r="D96" s="186" t="s">
        <v>90</v>
      </c>
      <c r="E96" s="262">
        <v>4869</v>
      </c>
      <c r="F96" s="263">
        <v>1870</v>
      </c>
      <c r="G96" s="322">
        <f t="shared" si="14"/>
        <v>6739</v>
      </c>
      <c r="H96" s="178">
        <v>3</v>
      </c>
      <c r="I96" s="158">
        <v>62176</v>
      </c>
      <c r="J96" s="196">
        <f t="shared" si="11"/>
        <v>45702</v>
      </c>
      <c r="K96" s="196">
        <f t="shared" si="12"/>
        <v>16430</v>
      </c>
      <c r="L96" s="196">
        <f t="shared" si="13"/>
        <v>3370</v>
      </c>
      <c r="M96" s="197">
        <f t="shared" si="15"/>
        <v>3326</v>
      </c>
      <c r="N96" s="373">
        <f t="shared" si="10"/>
        <v>65502</v>
      </c>
      <c r="O96" s="432"/>
      <c r="P96" s="249"/>
      <c r="Q96" s="220"/>
    </row>
    <row r="97" spans="1:17" ht="14.25" thickBot="1" x14ac:dyDescent="0.3">
      <c r="A97" s="283" t="s">
        <v>77</v>
      </c>
      <c r="B97" s="284" t="s">
        <v>203</v>
      </c>
      <c r="C97" s="285">
        <v>615</v>
      </c>
      <c r="D97" s="286" t="s">
        <v>91</v>
      </c>
      <c r="E97" s="264">
        <v>1402</v>
      </c>
      <c r="F97" s="265">
        <v>519</v>
      </c>
      <c r="G97" s="323">
        <f t="shared" si="14"/>
        <v>1921</v>
      </c>
      <c r="H97" s="287">
        <v>1</v>
      </c>
      <c r="I97" s="271">
        <v>19928</v>
      </c>
      <c r="J97" s="288">
        <f t="shared" si="11"/>
        <v>15234</v>
      </c>
      <c r="K97" s="288">
        <f t="shared" si="12"/>
        <v>5477</v>
      </c>
      <c r="L97" s="288">
        <f t="shared" si="13"/>
        <v>961</v>
      </c>
      <c r="M97" s="243">
        <f t="shared" si="15"/>
        <v>1744</v>
      </c>
      <c r="N97" s="374">
        <f t="shared" si="10"/>
        <v>21672</v>
      </c>
      <c r="O97" s="433"/>
      <c r="P97" s="249"/>
      <c r="Q97" s="220"/>
    </row>
    <row r="98" spans="1:17" ht="13.5" x14ac:dyDescent="0.25">
      <c r="A98" s="293" t="s">
        <v>109</v>
      </c>
      <c r="B98" s="294" t="s">
        <v>203</v>
      </c>
      <c r="C98" s="295">
        <v>801</v>
      </c>
      <c r="D98" s="296" t="s">
        <v>110</v>
      </c>
      <c r="E98" s="260">
        <v>12617</v>
      </c>
      <c r="F98" s="261">
        <v>4111</v>
      </c>
      <c r="G98" s="324">
        <f t="shared" si="14"/>
        <v>16728</v>
      </c>
      <c r="H98" s="320">
        <v>5</v>
      </c>
      <c r="I98" s="268">
        <v>109647</v>
      </c>
      <c r="J98" s="298">
        <f t="shared" si="11"/>
        <v>76170</v>
      </c>
      <c r="K98" s="298">
        <f t="shared" si="12"/>
        <v>27383</v>
      </c>
      <c r="L98" s="298">
        <f t="shared" si="13"/>
        <v>8364</v>
      </c>
      <c r="M98" s="299">
        <f t="shared" si="15"/>
        <v>2270</v>
      </c>
      <c r="N98" s="375">
        <f t="shared" si="10"/>
        <v>111917</v>
      </c>
      <c r="O98" s="434">
        <f>SUBTOTAL(9,N98:N119)</f>
        <v>956013</v>
      </c>
      <c r="P98" s="249"/>
      <c r="Q98" s="220"/>
    </row>
    <row r="99" spans="1:17" ht="13.5" x14ac:dyDescent="0.25">
      <c r="A99" s="300" t="s">
        <v>109</v>
      </c>
      <c r="B99" s="181" t="s">
        <v>203</v>
      </c>
      <c r="C99" s="182">
        <v>803</v>
      </c>
      <c r="D99" s="186" t="s">
        <v>111</v>
      </c>
      <c r="E99" s="262">
        <v>2830</v>
      </c>
      <c r="F99" s="263">
        <v>890</v>
      </c>
      <c r="G99" s="322">
        <f t="shared" si="14"/>
        <v>3720</v>
      </c>
      <c r="H99" s="187">
        <v>2</v>
      </c>
      <c r="I99" s="158">
        <v>40672</v>
      </c>
      <c r="J99" s="196">
        <f t="shared" si="11"/>
        <v>30468</v>
      </c>
      <c r="K99" s="196">
        <f t="shared" si="12"/>
        <v>10953</v>
      </c>
      <c r="L99" s="196">
        <f t="shared" si="13"/>
        <v>1860</v>
      </c>
      <c r="M99" s="197">
        <f t="shared" si="15"/>
        <v>2609</v>
      </c>
      <c r="N99" s="373">
        <f t="shared" si="10"/>
        <v>43281</v>
      </c>
      <c r="O99" s="432"/>
      <c r="P99" s="249"/>
      <c r="Q99" s="220"/>
    </row>
    <row r="100" spans="1:17" ht="13.5" x14ac:dyDescent="0.25">
      <c r="A100" s="300" t="s">
        <v>109</v>
      </c>
      <c r="B100" s="181" t="s">
        <v>203</v>
      </c>
      <c r="C100" s="182">
        <v>804</v>
      </c>
      <c r="D100" s="186" t="s">
        <v>112</v>
      </c>
      <c r="E100" s="262">
        <v>3484</v>
      </c>
      <c r="F100" s="263">
        <v>1268</v>
      </c>
      <c r="G100" s="322">
        <f t="shared" si="14"/>
        <v>4752</v>
      </c>
      <c r="H100" s="187">
        <v>2</v>
      </c>
      <c r="I100" s="158">
        <v>40918</v>
      </c>
      <c r="J100" s="196">
        <f t="shared" si="11"/>
        <v>30468</v>
      </c>
      <c r="K100" s="196">
        <f t="shared" si="12"/>
        <v>10953</v>
      </c>
      <c r="L100" s="196">
        <f t="shared" si="13"/>
        <v>2376</v>
      </c>
      <c r="M100" s="197">
        <f t="shared" si="15"/>
        <v>2879</v>
      </c>
      <c r="N100" s="373">
        <f t="shared" si="10"/>
        <v>43797</v>
      </c>
      <c r="O100" s="432"/>
      <c r="P100" s="249"/>
      <c r="Q100" s="220"/>
    </row>
    <row r="101" spans="1:17" ht="13.5" x14ac:dyDescent="0.25">
      <c r="A101" s="300" t="s">
        <v>109</v>
      </c>
      <c r="B101" s="181" t="s">
        <v>203</v>
      </c>
      <c r="C101" s="182">
        <v>806</v>
      </c>
      <c r="D101" s="186" t="s">
        <v>113</v>
      </c>
      <c r="E101" s="262">
        <v>3176</v>
      </c>
      <c r="F101" s="263">
        <v>815</v>
      </c>
      <c r="G101" s="322">
        <f t="shared" si="14"/>
        <v>3991</v>
      </c>
      <c r="H101" s="187">
        <v>2</v>
      </c>
      <c r="I101" s="158">
        <v>40810</v>
      </c>
      <c r="J101" s="196">
        <f t="shared" si="11"/>
        <v>30468</v>
      </c>
      <c r="K101" s="196">
        <f t="shared" si="12"/>
        <v>10953</v>
      </c>
      <c r="L101" s="196">
        <f t="shared" si="13"/>
        <v>1996</v>
      </c>
      <c r="M101" s="197">
        <f t="shared" si="15"/>
        <v>2607</v>
      </c>
      <c r="N101" s="373">
        <f t="shared" si="10"/>
        <v>43417</v>
      </c>
      <c r="O101" s="432"/>
      <c r="P101" s="249"/>
      <c r="Q101" s="220"/>
    </row>
    <row r="102" spans="1:17" ht="13.5" x14ac:dyDescent="0.25">
      <c r="A102" s="300" t="s">
        <v>109</v>
      </c>
      <c r="B102" s="181" t="s">
        <v>203</v>
      </c>
      <c r="C102" s="182">
        <v>807</v>
      </c>
      <c r="D102" s="186" t="s">
        <v>114</v>
      </c>
      <c r="E102" s="262">
        <v>2184</v>
      </c>
      <c r="F102" s="263">
        <v>632</v>
      </c>
      <c r="G102" s="322">
        <f t="shared" si="14"/>
        <v>2816</v>
      </c>
      <c r="H102" s="187">
        <v>2</v>
      </c>
      <c r="I102" s="158">
        <v>20748</v>
      </c>
      <c r="J102" s="196">
        <f t="shared" si="11"/>
        <v>30468</v>
      </c>
      <c r="K102" s="196">
        <f t="shared" si="12"/>
        <v>10953</v>
      </c>
      <c r="L102" s="196">
        <f t="shared" si="13"/>
        <v>1408</v>
      </c>
      <c r="M102" s="197">
        <f t="shared" si="15"/>
        <v>22081</v>
      </c>
      <c r="N102" s="373">
        <f t="shared" si="10"/>
        <v>42829</v>
      </c>
      <c r="O102" s="432"/>
      <c r="P102" s="249"/>
      <c r="Q102" s="220"/>
    </row>
    <row r="103" spans="1:17" ht="13.5" x14ac:dyDescent="0.25">
      <c r="A103" s="300" t="s">
        <v>109</v>
      </c>
      <c r="B103" s="181" t="s">
        <v>203</v>
      </c>
      <c r="C103" s="182">
        <v>808</v>
      </c>
      <c r="D103" s="186" t="s">
        <v>115</v>
      </c>
      <c r="E103" s="262">
        <v>2166</v>
      </c>
      <c r="F103" s="263">
        <v>903</v>
      </c>
      <c r="G103" s="322">
        <f t="shared" si="14"/>
        <v>3069</v>
      </c>
      <c r="H103" s="187">
        <v>2</v>
      </c>
      <c r="I103" s="158">
        <v>40409</v>
      </c>
      <c r="J103" s="196">
        <f t="shared" si="11"/>
        <v>30468</v>
      </c>
      <c r="K103" s="196">
        <f t="shared" si="12"/>
        <v>10953</v>
      </c>
      <c r="L103" s="196">
        <f t="shared" si="13"/>
        <v>1535</v>
      </c>
      <c r="M103" s="197">
        <f t="shared" si="15"/>
        <v>2547</v>
      </c>
      <c r="N103" s="373">
        <f t="shared" si="10"/>
        <v>42956</v>
      </c>
      <c r="O103" s="432"/>
      <c r="P103" s="249"/>
      <c r="Q103" s="220"/>
    </row>
    <row r="104" spans="1:17" ht="13.5" x14ac:dyDescent="0.25">
      <c r="A104" s="300" t="s">
        <v>109</v>
      </c>
      <c r="B104" s="181" t="s">
        <v>203</v>
      </c>
      <c r="C104" s="182">
        <v>811</v>
      </c>
      <c r="D104" s="186" t="s">
        <v>116</v>
      </c>
      <c r="E104" s="262">
        <v>5825</v>
      </c>
      <c r="F104" s="263">
        <v>1852</v>
      </c>
      <c r="G104" s="322">
        <f t="shared" si="14"/>
        <v>7677</v>
      </c>
      <c r="H104" s="178">
        <v>4</v>
      </c>
      <c r="I104" s="158">
        <v>64909</v>
      </c>
      <c r="J104" s="196">
        <f t="shared" si="11"/>
        <v>60936</v>
      </c>
      <c r="K104" s="196">
        <f t="shared" si="12"/>
        <v>21906</v>
      </c>
      <c r="L104" s="196">
        <f t="shared" si="13"/>
        <v>3839</v>
      </c>
      <c r="M104" s="197">
        <f t="shared" si="15"/>
        <v>21772</v>
      </c>
      <c r="N104" s="373">
        <f t="shared" si="10"/>
        <v>86681</v>
      </c>
      <c r="O104" s="432"/>
      <c r="P104" s="249"/>
      <c r="Q104" s="220"/>
    </row>
    <row r="105" spans="1:17" ht="13.5" x14ac:dyDescent="0.25">
      <c r="A105" s="300" t="s">
        <v>109</v>
      </c>
      <c r="B105" s="181" t="s">
        <v>203</v>
      </c>
      <c r="C105" s="182">
        <v>812</v>
      </c>
      <c r="D105" s="186" t="s">
        <v>117</v>
      </c>
      <c r="E105" s="262">
        <v>2735</v>
      </c>
      <c r="F105" s="263">
        <v>1113</v>
      </c>
      <c r="G105" s="322">
        <f t="shared" si="14"/>
        <v>3848</v>
      </c>
      <c r="H105" s="178">
        <v>2</v>
      </c>
      <c r="I105" s="158">
        <v>40573</v>
      </c>
      <c r="J105" s="196">
        <f t="shared" si="11"/>
        <v>30468</v>
      </c>
      <c r="K105" s="196">
        <f t="shared" si="12"/>
        <v>10953</v>
      </c>
      <c r="L105" s="196">
        <f t="shared" si="13"/>
        <v>1924</v>
      </c>
      <c r="M105" s="197">
        <f t="shared" si="15"/>
        <v>2772</v>
      </c>
      <c r="N105" s="373">
        <f t="shared" si="10"/>
        <v>43345</v>
      </c>
      <c r="O105" s="432"/>
      <c r="P105" s="249"/>
      <c r="Q105" s="220"/>
    </row>
    <row r="106" spans="1:17" ht="13.5" x14ac:dyDescent="0.25">
      <c r="A106" s="300" t="s">
        <v>109</v>
      </c>
      <c r="B106" s="181" t="s">
        <v>203</v>
      </c>
      <c r="C106" s="182">
        <v>813</v>
      </c>
      <c r="D106" s="186" t="s">
        <v>118</v>
      </c>
      <c r="E106" s="262">
        <v>3275</v>
      </c>
      <c r="F106" s="263">
        <v>869</v>
      </c>
      <c r="G106" s="322">
        <f t="shared" si="14"/>
        <v>4144</v>
      </c>
      <c r="H106" s="178">
        <v>2</v>
      </c>
      <c r="I106" s="158">
        <v>40811</v>
      </c>
      <c r="J106" s="196">
        <f t="shared" si="11"/>
        <v>30468</v>
      </c>
      <c r="K106" s="196">
        <f t="shared" si="12"/>
        <v>10953</v>
      </c>
      <c r="L106" s="196">
        <f t="shared" si="13"/>
        <v>2072</v>
      </c>
      <c r="M106" s="197">
        <f t="shared" si="15"/>
        <v>2682</v>
      </c>
      <c r="N106" s="373">
        <f t="shared" si="10"/>
        <v>43493</v>
      </c>
      <c r="O106" s="432"/>
      <c r="P106" s="249"/>
      <c r="Q106" s="220"/>
    </row>
    <row r="107" spans="1:17" ht="13.5" x14ac:dyDescent="0.25">
      <c r="A107" s="300" t="s">
        <v>109</v>
      </c>
      <c r="B107" s="181" t="s">
        <v>203</v>
      </c>
      <c r="C107" s="182">
        <v>814</v>
      </c>
      <c r="D107" s="186" t="s">
        <v>119</v>
      </c>
      <c r="E107" s="262">
        <v>1237</v>
      </c>
      <c r="F107" s="263">
        <v>547</v>
      </c>
      <c r="G107" s="322">
        <f t="shared" si="14"/>
        <v>1784</v>
      </c>
      <c r="H107" s="178">
        <v>1</v>
      </c>
      <c r="I107" s="158">
        <v>25312</v>
      </c>
      <c r="J107" s="196">
        <f t="shared" si="11"/>
        <v>15234</v>
      </c>
      <c r="K107" s="196">
        <f t="shared" si="12"/>
        <v>5477</v>
      </c>
      <c r="L107" s="196">
        <f t="shared" si="13"/>
        <v>892</v>
      </c>
      <c r="M107" s="197">
        <f t="shared" si="15"/>
        <v>-3709</v>
      </c>
      <c r="N107" s="373">
        <f t="shared" si="10"/>
        <v>21603</v>
      </c>
      <c r="O107" s="432"/>
      <c r="P107" s="249"/>
      <c r="Q107" s="220"/>
    </row>
    <row r="108" spans="1:17" ht="13.5" x14ac:dyDescent="0.25">
      <c r="A108" s="300" t="s">
        <v>109</v>
      </c>
      <c r="B108" s="181" t="s">
        <v>203</v>
      </c>
      <c r="C108" s="182">
        <v>816</v>
      </c>
      <c r="D108" s="186" t="s">
        <v>120</v>
      </c>
      <c r="E108" s="262">
        <v>1193</v>
      </c>
      <c r="F108" s="263">
        <v>439</v>
      </c>
      <c r="G108" s="322">
        <f t="shared" si="14"/>
        <v>1632</v>
      </c>
      <c r="H108" s="178">
        <v>1</v>
      </c>
      <c r="I108" s="158">
        <v>25131</v>
      </c>
      <c r="J108" s="196">
        <f t="shared" si="11"/>
        <v>15234</v>
      </c>
      <c r="K108" s="196">
        <f t="shared" si="12"/>
        <v>5477</v>
      </c>
      <c r="L108" s="196">
        <f t="shared" si="13"/>
        <v>816</v>
      </c>
      <c r="M108" s="197">
        <f t="shared" si="15"/>
        <v>-3604</v>
      </c>
      <c r="N108" s="373">
        <f t="shared" si="10"/>
        <v>21527</v>
      </c>
      <c r="O108" s="432"/>
      <c r="P108" s="249"/>
      <c r="Q108" s="220"/>
    </row>
    <row r="109" spans="1:17" ht="13.5" x14ac:dyDescent="0.25">
      <c r="A109" s="300" t="s">
        <v>109</v>
      </c>
      <c r="B109" s="181" t="s">
        <v>203</v>
      </c>
      <c r="C109" s="182">
        <v>819</v>
      </c>
      <c r="D109" s="186" t="s">
        <v>121</v>
      </c>
      <c r="E109" s="262">
        <v>1617</v>
      </c>
      <c r="F109" s="263">
        <v>536</v>
      </c>
      <c r="G109" s="322">
        <f t="shared" si="14"/>
        <v>2153</v>
      </c>
      <c r="H109" s="178">
        <v>1</v>
      </c>
      <c r="I109" s="158">
        <v>20364</v>
      </c>
      <c r="J109" s="196">
        <f t="shared" si="11"/>
        <v>15234</v>
      </c>
      <c r="K109" s="196">
        <f t="shared" si="12"/>
        <v>5477</v>
      </c>
      <c r="L109" s="196">
        <f t="shared" si="13"/>
        <v>1077</v>
      </c>
      <c r="M109" s="197">
        <f t="shared" si="15"/>
        <v>1424</v>
      </c>
      <c r="N109" s="373">
        <f t="shared" si="10"/>
        <v>21788</v>
      </c>
      <c r="O109" s="432"/>
      <c r="P109" s="249"/>
      <c r="Q109" s="220"/>
    </row>
    <row r="110" spans="1:17" ht="13.5" x14ac:dyDescent="0.25">
      <c r="A110" s="300" t="s">
        <v>109</v>
      </c>
      <c r="B110" s="181" t="s">
        <v>203</v>
      </c>
      <c r="C110" s="182">
        <v>820</v>
      </c>
      <c r="D110" s="186" t="s">
        <v>122</v>
      </c>
      <c r="E110" s="262">
        <v>1465</v>
      </c>
      <c r="F110" s="263">
        <v>538</v>
      </c>
      <c r="G110" s="322">
        <f t="shared" si="14"/>
        <v>2003</v>
      </c>
      <c r="H110" s="178">
        <v>1</v>
      </c>
      <c r="I110" s="158">
        <v>20342</v>
      </c>
      <c r="J110" s="196">
        <f t="shared" si="11"/>
        <v>15234</v>
      </c>
      <c r="K110" s="196">
        <f t="shared" si="12"/>
        <v>5477</v>
      </c>
      <c r="L110" s="196">
        <f t="shared" si="13"/>
        <v>1002</v>
      </c>
      <c r="M110" s="197">
        <f t="shared" si="15"/>
        <v>1371</v>
      </c>
      <c r="N110" s="373">
        <f t="shared" si="10"/>
        <v>21713</v>
      </c>
      <c r="O110" s="432"/>
      <c r="P110" s="249"/>
      <c r="Q110" s="220"/>
    </row>
    <row r="111" spans="1:17" ht="13.5" x14ac:dyDescent="0.25">
      <c r="A111" s="300" t="s">
        <v>109</v>
      </c>
      <c r="B111" s="181" t="s">
        <v>203</v>
      </c>
      <c r="C111" s="182">
        <v>821</v>
      </c>
      <c r="D111" s="186" t="s">
        <v>123</v>
      </c>
      <c r="E111" s="262">
        <v>3259</v>
      </c>
      <c r="F111" s="263">
        <v>759</v>
      </c>
      <c r="G111" s="322">
        <f t="shared" si="14"/>
        <v>4018</v>
      </c>
      <c r="H111" s="178">
        <v>2</v>
      </c>
      <c r="I111" s="158">
        <v>25264</v>
      </c>
      <c r="J111" s="196">
        <f t="shared" si="11"/>
        <v>30468</v>
      </c>
      <c r="K111" s="196">
        <f t="shared" si="12"/>
        <v>10953</v>
      </c>
      <c r="L111" s="196">
        <f t="shared" si="13"/>
        <v>2009</v>
      </c>
      <c r="M111" s="197">
        <f t="shared" si="15"/>
        <v>18166</v>
      </c>
      <c r="N111" s="373">
        <f t="shared" si="10"/>
        <v>43430</v>
      </c>
      <c r="O111" s="432"/>
      <c r="P111" s="249"/>
      <c r="Q111" s="221"/>
    </row>
    <row r="112" spans="1:17" ht="13.5" x14ac:dyDescent="0.25">
      <c r="A112" s="300" t="s">
        <v>109</v>
      </c>
      <c r="B112" s="181" t="s">
        <v>203</v>
      </c>
      <c r="C112" s="182">
        <v>822</v>
      </c>
      <c r="D112" s="186" t="s">
        <v>124</v>
      </c>
      <c r="E112" s="262">
        <v>1348</v>
      </c>
      <c r="F112" s="263">
        <v>552</v>
      </c>
      <c r="G112" s="322">
        <f t="shared" si="14"/>
        <v>1900</v>
      </c>
      <c r="H112" s="178">
        <v>1</v>
      </c>
      <c r="I112" s="158">
        <v>25322</v>
      </c>
      <c r="J112" s="196">
        <f t="shared" si="11"/>
        <v>15234</v>
      </c>
      <c r="K112" s="196">
        <f t="shared" si="12"/>
        <v>5477</v>
      </c>
      <c r="L112" s="196">
        <f t="shared" si="13"/>
        <v>950</v>
      </c>
      <c r="M112" s="197">
        <f t="shared" si="15"/>
        <v>-3661</v>
      </c>
      <c r="N112" s="373">
        <f t="shared" si="10"/>
        <v>21661</v>
      </c>
      <c r="O112" s="432"/>
      <c r="P112" s="249"/>
      <c r="Q112" s="220"/>
    </row>
    <row r="113" spans="1:17" ht="13.5" x14ac:dyDescent="0.25">
      <c r="A113" s="300" t="s">
        <v>109</v>
      </c>
      <c r="B113" s="181" t="s">
        <v>203</v>
      </c>
      <c r="C113" s="182">
        <v>823</v>
      </c>
      <c r="D113" s="186" t="s">
        <v>125</v>
      </c>
      <c r="E113" s="262">
        <v>3240</v>
      </c>
      <c r="F113" s="263">
        <v>612</v>
      </c>
      <c r="G113" s="322">
        <f t="shared" si="14"/>
        <v>3852</v>
      </c>
      <c r="H113" s="178">
        <v>2</v>
      </c>
      <c r="I113" s="158">
        <v>40830</v>
      </c>
      <c r="J113" s="196">
        <f t="shared" si="11"/>
        <v>30468</v>
      </c>
      <c r="K113" s="196">
        <f t="shared" si="12"/>
        <v>10953</v>
      </c>
      <c r="L113" s="196">
        <f t="shared" si="13"/>
        <v>1926</v>
      </c>
      <c r="M113" s="197">
        <f t="shared" si="15"/>
        <v>2517</v>
      </c>
      <c r="N113" s="373">
        <f t="shared" si="10"/>
        <v>43347</v>
      </c>
      <c r="O113" s="432"/>
      <c r="P113" s="249"/>
      <c r="Q113" s="220"/>
    </row>
    <row r="114" spans="1:17" ht="13.5" x14ac:dyDescent="0.25">
      <c r="A114" s="300" t="s">
        <v>109</v>
      </c>
      <c r="B114" s="181" t="s">
        <v>203</v>
      </c>
      <c r="C114" s="182">
        <v>824</v>
      </c>
      <c r="D114" s="186" t="s">
        <v>126</v>
      </c>
      <c r="E114" s="262">
        <v>2449</v>
      </c>
      <c r="F114" s="263">
        <v>799</v>
      </c>
      <c r="G114" s="322">
        <f t="shared" si="14"/>
        <v>3248</v>
      </c>
      <c r="H114" s="178">
        <v>2</v>
      </c>
      <c r="I114" s="158">
        <v>40434</v>
      </c>
      <c r="J114" s="196">
        <f t="shared" si="11"/>
        <v>30468</v>
      </c>
      <c r="K114" s="196">
        <f t="shared" si="12"/>
        <v>10953</v>
      </c>
      <c r="L114" s="196">
        <f t="shared" si="13"/>
        <v>1624</v>
      </c>
      <c r="M114" s="197">
        <f t="shared" si="15"/>
        <v>2611</v>
      </c>
      <c r="N114" s="373">
        <f t="shared" si="10"/>
        <v>43045</v>
      </c>
      <c r="O114" s="432"/>
      <c r="P114" s="249"/>
      <c r="Q114" s="220"/>
    </row>
    <row r="115" spans="1:17" ht="13.5" x14ac:dyDescent="0.25">
      <c r="A115" s="300" t="s">
        <v>109</v>
      </c>
      <c r="B115" s="181" t="s">
        <v>203</v>
      </c>
      <c r="C115" s="182">
        <v>825</v>
      </c>
      <c r="D115" s="186" t="s">
        <v>127</v>
      </c>
      <c r="E115" s="262">
        <v>2429</v>
      </c>
      <c r="F115" s="263">
        <v>766</v>
      </c>
      <c r="G115" s="322">
        <f t="shared" si="14"/>
        <v>3195</v>
      </c>
      <c r="H115" s="178">
        <v>2</v>
      </c>
      <c r="I115" s="158">
        <v>40414</v>
      </c>
      <c r="J115" s="196">
        <f t="shared" si="11"/>
        <v>30468</v>
      </c>
      <c r="K115" s="196">
        <f t="shared" si="12"/>
        <v>10953</v>
      </c>
      <c r="L115" s="196">
        <f t="shared" si="13"/>
        <v>1598</v>
      </c>
      <c r="M115" s="197">
        <f t="shared" si="15"/>
        <v>2605</v>
      </c>
      <c r="N115" s="373">
        <f t="shared" si="10"/>
        <v>43019</v>
      </c>
      <c r="O115" s="432"/>
      <c r="P115" s="249"/>
      <c r="Q115" s="220"/>
    </row>
    <row r="116" spans="1:17" ht="13.5" x14ac:dyDescent="0.25">
      <c r="A116" s="300" t="s">
        <v>109</v>
      </c>
      <c r="B116" s="181" t="s">
        <v>203</v>
      </c>
      <c r="C116" s="182">
        <v>826</v>
      </c>
      <c r="D116" s="186" t="s">
        <v>128</v>
      </c>
      <c r="E116" s="262">
        <v>2806</v>
      </c>
      <c r="F116" s="263">
        <v>612</v>
      </c>
      <c r="G116" s="322">
        <f t="shared" si="14"/>
        <v>3418</v>
      </c>
      <c r="H116" s="187">
        <v>2</v>
      </c>
      <c r="I116" s="158">
        <v>40543</v>
      </c>
      <c r="J116" s="196">
        <f t="shared" si="11"/>
        <v>30468</v>
      </c>
      <c r="K116" s="196">
        <f t="shared" si="12"/>
        <v>10953</v>
      </c>
      <c r="L116" s="196">
        <f t="shared" si="13"/>
        <v>1709</v>
      </c>
      <c r="M116" s="197">
        <f t="shared" ref="M116:M147" si="16">N116-I116</f>
        <v>2587</v>
      </c>
      <c r="N116" s="373">
        <f t="shared" si="10"/>
        <v>43130</v>
      </c>
      <c r="O116" s="432"/>
      <c r="P116" s="249"/>
      <c r="Q116" s="220"/>
    </row>
    <row r="117" spans="1:17" ht="13.5" x14ac:dyDescent="0.25">
      <c r="A117" s="300" t="s">
        <v>109</v>
      </c>
      <c r="B117" s="181" t="s">
        <v>203</v>
      </c>
      <c r="C117" s="182">
        <v>827</v>
      </c>
      <c r="D117" s="186" t="s">
        <v>194</v>
      </c>
      <c r="E117" s="262">
        <v>2398</v>
      </c>
      <c r="F117" s="263">
        <v>666</v>
      </c>
      <c r="G117" s="322">
        <f t="shared" si="14"/>
        <v>3064</v>
      </c>
      <c r="H117" s="178">
        <v>2</v>
      </c>
      <c r="I117" s="158">
        <v>20781</v>
      </c>
      <c r="J117" s="196">
        <f t="shared" si="11"/>
        <v>30468</v>
      </c>
      <c r="K117" s="196">
        <f t="shared" si="12"/>
        <v>10953</v>
      </c>
      <c r="L117" s="196">
        <f t="shared" si="13"/>
        <v>1532</v>
      </c>
      <c r="M117" s="197">
        <f t="shared" si="16"/>
        <v>22172</v>
      </c>
      <c r="N117" s="373">
        <f t="shared" si="10"/>
        <v>42953</v>
      </c>
      <c r="O117" s="432"/>
      <c r="P117" s="249"/>
      <c r="Q117" s="220"/>
    </row>
    <row r="118" spans="1:17" ht="13.5" x14ac:dyDescent="0.25">
      <c r="A118" s="300" t="s">
        <v>109</v>
      </c>
      <c r="B118" s="181" t="s">
        <v>203</v>
      </c>
      <c r="C118" s="182">
        <v>828</v>
      </c>
      <c r="D118" s="186" t="s">
        <v>129</v>
      </c>
      <c r="E118" s="262">
        <v>1075</v>
      </c>
      <c r="F118" s="263">
        <v>398</v>
      </c>
      <c r="G118" s="322">
        <f t="shared" si="14"/>
        <v>1473</v>
      </c>
      <c r="H118" s="178">
        <v>1</v>
      </c>
      <c r="I118" s="158">
        <v>20183</v>
      </c>
      <c r="J118" s="196">
        <f t="shared" si="11"/>
        <v>15234</v>
      </c>
      <c r="K118" s="196">
        <f t="shared" si="12"/>
        <v>5477</v>
      </c>
      <c r="L118" s="196">
        <f t="shared" si="13"/>
        <v>737</v>
      </c>
      <c r="M118" s="197">
        <f t="shared" si="16"/>
        <v>1265</v>
      </c>
      <c r="N118" s="373">
        <f t="shared" si="10"/>
        <v>21448</v>
      </c>
      <c r="O118" s="432"/>
      <c r="P118" s="249"/>
      <c r="Q118" s="220"/>
    </row>
    <row r="119" spans="1:17" ht="14.25" thickBot="1" x14ac:dyDescent="0.3">
      <c r="A119" s="301" t="s">
        <v>109</v>
      </c>
      <c r="B119" s="302" t="s">
        <v>203</v>
      </c>
      <c r="C119" s="303">
        <v>829</v>
      </c>
      <c r="D119" s="319" t="s">
        <v>130</v>
      </c>
      <c r="E119" s="266">
        <v>5341</v>
      </c>
      <c r="F119" s="267">
        <v>1660</v>
      </c>
      <c r="G119" s="325">
        <f t="shared" si="14"/>
        <v>7001</v>
      </c>
      <c r="H119" s="305">
        <v>3</v>
      </c>
      <c r="I119" s="273">
        <v>61580</v>
      </c>
      <c r="J119" s="306">
        <f t="shared" si="11"/>
        <v>45702</v>
      </c>
      <c r="K119" s="306">
        <f t="shared" si="12"/>
        <v>16430</v>
      </c>
      <c r="L119" s="306">
        <f t="shared" si="13"/>
        <v>3501</v>
      </c>
      <c r="M119" s="307">
        <f t="shared" si="16"/>
        <v>4053</v>
      </c>
      <c r="N119" s="376">
        <f t="shared" si="10"/>
        <v>65633</v>
      </c>
      <c r="O119" s="433"/>
      <c r="P119" s="249"/>
      <c r="Q119" s="220"/>
    </row>
    <row r="120" spans="1:17" ht="13.5" x14ac:dyDescent="0.25">
      <c r="A120" s="293" t="s">
        <v>92</v>
      </c>
      <c r="B120" s="294" t="s">
        <v>203</v>
      </c>
      <c r="C120" s="295">
        <v>701</v>
      </c>
      <c r="D120" s="296" t="s">
        <v>195</v>
      </c>
      <c r="E120" s="260">
        <v>3092</v>
      </c>
      <c r="F120" s="261">
        <v>723</v>
      </c>
      <c r="G120" s="324">
        <f t="shared" si="14"/>
        <v>3815</v>
      </c>
      <c r="H120" s="297">
        <v>2</v>
      </c>
      <c r="I120" s="268">
        <v>42586</v>
      </c>
      <c r="J120" s="298">
        <f t="shared" si="11"/>
        <v>30468</v>
      </c>
      <c r="K120" s="298">
        <f t="shared" si="12"/>
        <v>10953</v>
      </c>
      <c r="L120" s="298">
        <f t="shared" si="13"/>
        <v>1908</v>
      </c>
      <c r="M120" s="299">
        <f t="shared" si="16"/>
        <v>743</v>
      </c>
      <c r="N120" s="375">
        <f t="shared" si="10"/>
        <v>43329</v>
      </c>
      <c r="O120" s="434">
        <f>SUBTOTAL(9,N120:N138)</f>
        <v>846046</v>
      </c>
      <c r="P120" s="249"/>
      <c r="Q120" s="220"/>
    </row>
    <row r="121" spans="1:17" ht="13.5" x14ac:dyDescent="0.25">
      <c r="A121" s="300" t="s">
        <v>92</v>
      </c>
      <c r="B121" s="181" t="s">
        <v>203</v>
      </c>
      <c r="C121" s="182">
        <v>702</v>
      </c>
      <c r="D121" s="186" t="s">
        <v>93</v>
      </c>
      <c r="E121" s="262">
        <v>3013</v>
      </c>
      <c r="F121" s="263">
        <v>792</v>
      </c>
      <c r="G121" s="322">
        <f t="shared" si="14"/>
        <v>3805</v>
      </c>
      <c r="H121" s="178">
        <v>2</v>
      </c>
      <c r="I121" s="158">
        <v>39967</v>
      </c>
      <c r="J121" s="196">
        <f t="shared" si="11"/>
        <v>30468</v>
      </c>
      <c r="K121" s="196">
        <f t="shared" si="12"/>
        <v>10953</v>
      </c>
      <c r="L121" s="196">
        <f t="shared" si="13"/>
        <v>1903</v>
      </c>
      <c r="M121" s="197">
        <f t="shared" si="16"/>
        <v>3357</v>
      </c>
      <c r="N121" s="373">
        <f t="shared" si="10"/>
        <v>43324</v>
      </c>
      <c r="O121" s="432"/>
      <c r="P121" s="249"/>
      <c r="Q121" s="220"/>
    </row>
    <row r="122" spans="1:17" ht="13.5" x14ac:dyDescent="0.25">
      <c r="A122" s="300" t="s">
        <v>92</v>
      </c>
      <c r="B122" s="181" t="s">
        <v>203</v>
      </c>
      <c r="C122" s="182">
        <v>703</v>
      </c>
      <c r="D122" s="186" t="s">
        <v>94</v>
      </c>
      <c r="E122" s="262">
        <v>2326</v>
      </c>
      <c r="F122" s="263">
        <v>713</v>
      </c>
      <c r="G122" s="322">
        <f t="shared" si="14"/>
        <v>3039</v>
      </c>
      <c r="H122" s="178">
        <v>2</v>
      </c>
      <c r="I122" s="158">
        <v>20373</v>
      </c>
      <c r="J122" s="196">
        <f t="shared" si="11"/>
        <v>30468</v>
      </c>
      <c r="K122" s="196">
        <f t="shared" si="12"/>
        <v>10953</v>
      </c>
      <c r="L122" s="196">
        <f t="shared" si="13"/>
        <v>1520</v>
      </c>
      <c r="M122" s="197">
        <f t="shared" si="16"/>
        <v>22568</v>
      </c>
      <c r="N122" s="373">
        <f t="shared" si="10"/>
        <v>42941</v>
      </c>
      <c r="O122" s="432"/>
      <c r="P122" s="249"/>
      <c r="Q122" s="220"/>
    </row>
    <row r="123" spans="1:17" ht="12" customHeight="1" x14ac:dyDescent="0.25">
      <c r="A123" s="300" t="s">
        <v>92</v>
      </c>
      <c r="B123" s="181" t="s">
        <v>203</v>
      </c>
      <c r="C123" s="182">
        <v>704</v>
      </c>
      <c r="D123" s="186" t="s">
        <v>95</v>
      </c>
      <c r="E123" s="262">
        <v>2598</v>
      </c>
      <c r="F123" s="263">
        <v>767</v>
      </c>
      <c r="G123" s="322">
        <f t="shared" si="14"/>
        <v>3365</v>
      </c>
      <c r="H123" s="178">
        <v>2</v>
      </c>
      <c r="I123" s="158">
        <v>39804</v>
      </c>
      <c r="J123" s="196">
        <f t="shared" si="11"/>
        <v>30468</v>
      </c>
      <c r="K123" s="196">
        <f t="shared" si="12"/>
        <v>10953</v>
      </c>
      <c r="L123" s="196">
        <f t="shared" si="13"/>
        <v>1683</v>
      </c>
      <c r="M123" s="197">
        <f t="shared" si="16"/>
        <v>3300</v>
      </c>
      <c r="N123" s="373">
        <f t="shared" si="10"/>
        <v>43104</v>
      </c>
      <c r="O123" s="432"/>
      <c r="P123" s="249"/>
      <c r="Q123" s="220"/>
    </row>
    <row r="124" spans="1:17" ht="13.5" x14ac:dyDescent="0.25">
      <c r="A124" s="300" t="s">
        <v>92</v>
      </c>
      <c r="B124" s="181" t="s">
        <v>203</v>
      </c>
      <c r="C124" s="182">
        <v>705</v>
      </c>
      <c r="D124" s="186" t="s">
        <v>96</v>
      </c>
      <c r="E124" s="262">
        <v>4084</v>
      </c>
      <c r="F124" s="263">
        <v>904</v>
      </c>
      <c r="G124" s="322">
        <f t="shared" si="14"/>
        <v>4988</v>
      </c>
      <c r="H124" s="178">
        <v>3</v>
      </c>
      <c r="I124" s="158">
        <v>40544</v>
      </c>
      <c r="J124" s="196">
        <f t="shared" si="11"/>
        <v>45702</v>
      </c>
      <c r="K124" s="196">
        <f t="shared" si="12"/>
        <v>16430</v>
      </c>
      <c r="L124" s="196">
        <f t="shared" si="13"/>
        <v>2494</v>
      </c>
      <c r="M124" s="197">
        <f t="shared" si="16"/>
        <v>24082</v>
      </c>
      <c r="N124" s="373">
        <f t="shared" si="10"/>
        <v>64626</v>
      </c>
      <c r="O124" s="432"/>
      <c r="P124" s="249"/>
      <c r="Q124" s="220"/>
    </row>
    <row r="125" spans="1:17" ht="13.5" x14ac:dyDescent="0.25">
      <c r="A125" s="300" t="s">
        <v>92</v>
      </c>
      <c r="B125" s="181" t="s">
        <v>203</v>
      </c>
      <c r="C125" s="182">
        <v>707</v>
      </c>
      <c r="D125" s="186" t="s">
        <v>97</v>
      </c>
      <c r="E125" s="262">
        <v>1309</v>
      </c>
      <c r="F125" s="263">
        <v>242</v>
      </c>
      <c r="G125" s="322">
        <f t="shared" si="14"/>
        <v>1551</v>
      </c>
      <c r="H125" s="178">
        <v>1</v>
      </c>
      <c r="I125" s="158">
        <v>19917</v>
      </c>
      <c r="J125" s="196">
        <f t="shared" si="11"/>
        <v>15234</v>
      </c>
      <c r="K125" s="196">
        <f t="shared" si="12"/>
        <v>5477</v>
      </c>
      <c r="L125" s="196">
        <f t="shared" si="13"/>
        <v>776</v>
      </c>
      <c r="M125" s="197">
        <f t="shared" si="16"/>
        <v>1570</v>
      </c>
      <c r="N125" s="373">
        <f t="shared" si="10"/>
        <v>21487</v>
      </c>
      <c r="O125" s="432"/>
      <c r="P125" s="249"/>
      <c r="Q125" s="220"/>
    </row>
    <row r="126" spans="1:17" ht="13.5" x14ac:dyDescent="0.25">
      <c r="A126" s="300" t="s">
        <v>92</v>
      </c>
      <c r="B126" s="181" t="s">
        <v>203</v>
      </c>
      <c r="C126" s="182">
        <v>708</v>
      </c>
      <c r="D126" s="186" t="s">
        <v>98</v>
      </c>
      <c r="E126" s="262">
        <v>994</v>
      </c>
      <c r="F126" s="263">
        <v>229</v>
      </c>
      <c r="G126" s="322">
        <f t="shared" si="14"/>
        <v>1223</v>
      </c>
      <c r="H126" s="178">
        <v>1</v>
      </c>
      <c r="I126" s="158">
        <v>19738</v>
      </c>
      <c r="J126" s="196">
        <f t="shared" si="11"/>
        <v>15234</v>
      </c>
      <c r="K126" s="196">
        <f t="shared" si="12"/>
        <v>5477</v>
      </c>
      <c r="L126" s="196">
        <f t="shared" si="13"/>
        <v>612</v>
      </c>
      <c r="M126" s="197">
        <f t="shared" si="16"/>
        <v>1585</v>
      </c>
      <c r="N126" s="373">
        <f t="shared" si="10"/>
        <v>21323</v>
      </c>
      <c r="O126" s="432"/>
      <c r="P126" s="249"/>
      <c r="Q126" s="220"/>
    </row>
    <row r="127" spans="1:17" ht="13.5" x14ac:dyDescent="0.25">
      <c r="A127" s="300" t="s">
        <v>92</v>
      </c>
      <c r="B127" s="181" t="s">
        <v>203</v>
      </c>
      <c r="C127" s="182">
        <v>709</v>
      </c>
      <c r="D127" s="186" t="s">
        <v>196</v>
      </c>
      <c r="E127" s="262">
        <v>2793</v>
      </c>
      <c r="F127" s="263">
        <v>662</v>
      </c>
      <c r="G127" s="322">
        <f t="shared" si="14"/>
        <v>3455</v>
      </c>
      <c r="H127" s="178">
        <v>2</v>
      </c>
      <c r="I127" s="158">
        <v>39927</v>
      </c>
      <c r="J127" s="196">
        <f t="shared" si="11"/>
        <v>30468</v>
      </c>
      <c r="K127" s="196">
        <f t="shared" si="12"/>
        <v>10953</v>
      </c>
      <c r="L127" s="196">
        <f t="shared" si="13"/>
        <v>1728</v>
      </c>
      <c r="M127" s="197">
        <f t="shared" si="16"/>
        <v>3222</v>
      </c>
      <c r="N127" s="373">
        <f t="shared" si="10"/>
        <v>43149</v>
      </c>
      <c r="O127" s="432"/>
      <c r="P127" s="249"/>
      <c r="Q127" s="220"/>
    </row>
    <row r="128" spans="1:17" ht="13.5" x14ac:dyDescent="0.25">
      <c r="A128" s="300" t="s">
        <v>92</v>
      </c>
      <c r="B128" s="181" t="s">
        <v>203</v>
      </c>
      <c r="C128" s="182">
        <v>710</v>
      </c>
      <c r="D128" s="186" t="s">
        <v>99</v>
      </c>
      <c r="E128" s="262">
        <v>2822</v>
      </c>
      <c r="F128" s="263">
        <v>693</v>
      </c>
      <c r="G128" s="322">
        <f t="shared" si="14"/>
        <v>3515</v>
      </c>
      <c r="H128" s="178">
        <v>2</v>
      </c>
      <c r="I128" s="158">
        <v>39657</v>
      </c>
      <c r="J128" s="196">
        <f t="shared" si="11"/>
        <v>30468</v>
      </c>
      <c r="K128" s="196">
        <f t="shared" si="12"/>
        <v>10953</v>
      </c>
      <c r="L128" s="196">
        <f t="shared" si="13"/>
        <v>1758</v>
      </c>
      <c r="M128" s="197">
        <f t="shared" si="16"/>
        <v>3522</v>
      </c>
      <c r="N128" s="373">
        <f t="shared" si="10"/>
        <v>43179</v>
      </c>
      <c r="O128" s="432"/>
      <c r="P128" s="249"/>
      <c r="Q128" s="220"/>
    </row>
    <row r="129" spans="1:17" ht="13.5" x14ac:dyDescent="0.25">
      <c r="A129" s="300" t="s">
        <v>92</v>
      </c>
      <c r="B129" s="181" t="s">
        <v>203</v>
      </c>
      <c r="C129" s="182">
        <v>711</v>
      </c>
      <c r="D129" s="186" t="s">
        <v>100</v>
      </c>
      <c r="E129" s="262">
        <v>1453</v>
      </c>
      <c r="F129" s="263">
        <v>404</v>
      </c>
      <c r="G129" s="322">
        <f t="shared" si="14"/>
        <v>1857</v>
      </c>
      <c r="H129" s="178">
        <v>1</v>
      </c>
      <c r="I129" s="158">
        <v>19963</v>
      </c>
      <c r="J129" s="196">
        <f t="shared" si="11"/>
        <v>15234</v>
      </c>
      <c r="K129" s="196">
        <f t="shared" si="12"/>
        <v>5477</v>
      </c>
      <c r="L129" s="196">
        <f t="shared" si="13"/>
        <v>929</v>
      </c>
      <c r="M129" s="197">
        <f t="shared" si="16"/>
        <v>1677</v>
      </c>
      <c r="N129" s="373">
        <f t="shared" si="10"/>
        <v>21640</v>
      </c>
      <c r="O129" s="432"/>
      <c r="P129" s="249"/>
      <c r="Q129" s="220"/>
    </row>
    <row r="130" spans="1:17" ht="13.5" x14ac:dyDescent="0.25">
      <c r="A130" s="300" t="s">
        <v>92</v>
      </c>
      <c r="B130" s="181" t="s">
        <v>203</v>
      </c>
      <c r="C130" s="182">
        <v>712</v>
      </c>
      <c r="D130" s="186" t="s">
        <v>101</v>
      </c>
      <c r="E130" s="262">
        <v>1099</v>
      </c>
      <c r="F130" s="263">
        <v>212</v>
      </c>
      <c r="G130" s="322">
        <f t="shared" si="14"/>
        <v>1311</v>
      </c>
      <c r="H130" s="178">
        <v>1</v>
      </c>
      <c r="I130" s="158">
        <v>19806</v>
      </c>
      <c r="J130" s="196">
        <f t="shared" si="11"/>
        <v>15234</v>
      </c>
      <c r="K130" s="196">
        <f t="shared" si="12"/>
        <v>5477</v>
      </c>
      <c r="L130" s="196">
        <f t="shared" si="13"/>
        <v>656</v>
      </c>
      <c r="M130" s="197">
        <f t="shared" si="16"/>
        <v>1561</v>
      </c>
      <c r="N130" s="373">
        <f t="shared" si="10"/>
        <v>21367</v>
      </c>
      <c r="O130" s="432"/>
      <c r="P130" s="249"/>
      <c r="Q130" s="220"/>
    </row>
    <row r="131" spans="1:17" ht="13.5" x14ac:dyDescent="0.25">
      <c r="A131" s="300" t="s">
        <v>92</v>
      </c>
      <c r="B131" s="181" t="s">
        <v>203</v>
      </c>
      <c r="C131" s="182">
        <v>713</v>
      </c>
      <c r="D131" s="186" t="s">
        <v>102</v>
      </c>
      <c r="E131" s="262">
        <v>1193</v>
      </c>
      <c r="F131" s="263">
        <v>273</v>
      </c>
      <c r="G131" s="322">
        <f t="shared" ref="G131:G138" si="17">SUBTOTAL(9,E131:F131)</f>
        <v>1466</v>
      </c>
      <c r="H131" s="178">
        <v>1</v>
      </c>
      <c r="I131" s="158">
        <v>19851</v>
      </c>
      <c r="J131" s="196">
        <f t="shared" si="11"/>
        <v>15234</v>
      </c>
      <c r="K131" s="196">
        <f t="shared" si="12"/>
        <v>5477</v>
      </c>
      <c r="L131" s="196">
        <f t="shared" si="13"/>
        <v>733</v>
      </c>
      <c r="M131" s="197">
        <f t="shared" si="16"/>
        <v>1593</v>
      </c>
      <c r="N131" s="373">
        <f t="shared" si="10"/>
        <v>21444</v>
      </c>
      <c r="O131" s="432"/>
      <c r="P131" s="249"/>
      <c r="Q131" s="220"/>
    </row>
    <row r="132" spans="1:17" ht="13.5" x14ac:dyDescent="0.25">
      <c r="A132" s="300" t="s">
        <v>92</v>
      </c>
      <c r="B132" s="181" t="s">
        <v>203</v>
      </c>
      <c r="C132" s="182">
        <v>714</v>
      </c>
      <c r="D132" s="186" t="s">
        <v>103</v>
      </c>
      <c r="E132" s="262">
        <v>4668</v>
      </c>
      <c r="F132" s="263">
        <v>1370</v>
      </c>
      <c r="G132" s="322">
        <f t="shared" si="17"/>
        <v>6038</v>
      </c>
      <c r="H132" s="178">
        <v>3</v>
      </c>
      <c r="I132" s="158">
        <v>43166</v>
      </c>
      <c r="J132" s="196">
        <f t="shared" si="11"/>
        <v>45702</v>
      </c>
      <c r="K132" s="196">
        <f t="shared" ref="K132:K138" si="18">ROUND(J132*0.3595,0)</f>
        <v>16430</v>
      </c>
      <c r="L132" s="196">
        <f t="shared" si="13"/>
        <v>3019</v>
      </c>
      <c r="M132" s="197">
        <f t="shared" si="16"/>
        <v>21985</v>
      </c>
      <c r="N132" s="373">
        <f t="shared" si="10"/>
        <v>65151</v>
      </c>
      <c r="O132" s="432"/>
      <c r="P132" s="249"/>
      <c r="Q132" s="220"/>
    </row>
    <row r="133" spans="1:17" ht="13.5" x14ac:dyDescent="0.25">
      <c r="A133" s="300" t="s">
        <v>92</v>
      </c>
      <c r="B133" s="181" t="s">
        <v>203</v>
      </c>
      <c r="C133" s="182">
        <v>716</v>
      </c>
      <c r="D133" s="186" t="s">
        <v>104</v>
      </c>
      <c r="E133" s="262">
        <v>2655</v>
      </c>
      <c r="F133" s="263">
        <v>885</v>
      </c>
      <c r="G133" s="322">
        <f t="shared" si="17"/>
        <v>3540</v>
      </c>
      <c r="H133" s="178">
        <v>2</v>
      </c>
      <c r="I133" s="158">
        <v>39973</v>
      </c>
      <c r="J133" s="196">
        <f t="shared" si="11"/>
        <v>30468</v>
      </c>
      <c r="K133" s="196">
        <f t="shared" si="18"/>
        <v>10953</v>
      </c>
      <c r="L133" s="196">
        <f t="shared" si="13"/>
        <v>1770</v>
      </c>
      <c r="M133" s="197">
        <f t="shared" si="16"/>
        <v>3218</v>
      </c>
      <c r="N133" s="373">
        <f t="shared" ref="N133:N138" si="19">SUM(J133:L133)</f>
        <v>43191</v>
      </c>
      <c r="O133" s="432"/>
      <c r="P133" s="249"/>
      <c r="Q133" s="220"/>
    </row>
    <row r="134" spans="1:17" ht="13.5" x14ac:dyDescent="0.25">
      <c r="A134" s="300" t="s">
        <v>92</v>
      </c>
      <c r="B134" s="181" t="s">
        <v>203</v>
      </c>
      <c r="C134" s="182">
        <v>719</v>
      </c>
      <c r="D134" s="186" t="s">
        <v>105</v>
      </c>
      <c r="E134" s="262">
        <v>4219</v>
      </c>
      <c r="F134" s="263">
        <v>1078</v>
      </c>
      <c r="G134" s="322">
        <f t="shared" si="17"/>
        <v>5297</v>
      </c>
      <c r="H134" s="178">
        <v>3</v>
      </c>
      <c r="I134" s="158">
        <v>40696</v>
      </c>
      <c r="J134" s="196">
        <f t="shared" ref="J134:J138" si="20">ROUND(H134*1269.5*12,0)</f>
        <v>45702</v>
      </c>
      <c r="K134" s="196">
        <f t="shared" si="18"/>
        <v>16430</v>
      </c>
      <c r="L134" s="196">
        <f t="shared" ref="L134:L138" si="21">ROUND(G134*0.5,0)</f>
        <v>2649</v>
      </c>
      <c r="M134" s="197">
        <f t="shared" si="16"/>
        <v>24085</v>
      </c>
      <c r="N134" s="373">
        <f t="shared" si="19"/>
        <v>64781</v>
      </c>
      <c r="O134" s="432"/>
      <c r="P134" s="249"/>
      <c r="Q134" s="220"/>
    </row>
    <row r="135" spans="1:17" ht="13.5" x14ac:dyDescent="0.25">
      <c r="A135" s="300" t="s">
        <v>92</v>
      </c>
      <c r="B135" s="181" t="s">
        <v>203</v>
      </c>
      <c r="C135" s="182">
        <v>720</v>
      </c>
      <c r="D135" s="186" t="s">
        <v>106</v>
      </c>
      <c r="E135" s="262">
        <v>2150</v>
      </c>
      <c r="F135" s="263">
        <v>523</v>
      </c>
      <c r="G135" s="322">
        <f t="shared" si="17"/>
        <v>2673</v>
      </c>
      <c r="H135" s="178">
        <v>2</v>
      </c>
      <c r="I135" s="158">
        <v>20305</v>
      </c>
      <c r="J135" s="196">
        <f t="shared" si="20"/>
        <v>30468</v>
      </c>
      <c r="K135" s="196">
        <f t="shared" si="18"/>
        <v>10953</v>
      </c>
      <c r="L135" s="196">
        <f t="shared" si="21"/>
        <v>1337</v>
      </c>
      <c r="M135" s="197">
        <f t="shared" si="16"/>
        <v>22453</v>
      </c>
      <c r="N135" s="373">
        <f t="shared" si="19"/>
        <v>42758</v>
      </c>
      <c r="O135" s="432"/>
      <c r="P135" s="249"/>
      <c r="Q135" s="220"/>
    </row>
    <row r="136" spans="1:17" ht="13.5" x14ac:dyDescent="0.25">
      <c r="A136" s="300" t="s">
        <v>92</v>
      </c>
      <c r="B136" s="181" t="s">
        <v>203</v>
      </c>
      <c r="C136" s="182">
        <v>721</v>
      </c>
      <c r="D136" s="186" t="s">
        <v>107</v>
      </c>
      <c r="E136" s="262">
        <v>16299</v>
      </c>
      <c r="F136" s="263">
        <v>5536</v>
      </c>
      <c r="G136" s="322">
        <f t="shared" si="17"/>
        <v>21835</v>
      </c>
      <c r="H136" s="178">
        <v>6</v>
      </c>
      <c r="I136" s="158">
        <v>102644</v>
      </c>
      <c r="J136" s="196">
        <f t="shared" si="20"/>
        <v>91404</v>
      </c>
      <c r="K136" s="196">
        <f t="shared" si="18"/>
        <v>32860</v>
      </c>
      <c r="L136" s="196">
        <f t="shared" si="21"/>
        <v>10918</v>
      </c>
      <c r="M136" s="197">
        <f t="shared" si="16"/>
        <v>32538</v>
      </c>
      <c r="N136" s="373">
        <f t="shared" si="19"/>
        <v>135182</v>
      </c>
      <c r="O136" s="432"/>
      <c r="P136" s="249"/>
      <c r="Q136" s="220"/>
    </row>
    <row r="137" spans="1:17" ht="13.5" x14ac:dyDescent="0.25">
      <c r="A137" s="300" t="s">
        <v>92</v>
      </c>
      <c r="B137" s="181" t="s">
        <v>203</v>
      </c>
      <c r="C137" s="182">
        <v>722</v>
      </c>
      <c r="D137" s="172" t="s">
        <v>108</v>
      </c>
      <c r="E137" s="264">
        <v>1041</v>
      </c>
      <c r="F137" s="265">
        <v>288</v>
      </c>
      <c r="G137" s="322">
        <f t="shared" si="17"/>
        <v>1329</v>
      </c>
      <c r="H137" s="178">
        <v>1</v>
      </c>
      <c r="I137" s="158">
        <v>19800</v>
      </c>
      <c r="J137" s="196">
        <f t="shared" si="20"/>
        <v>15234</v>
      </c>
      <c r="K137" s="196">
        <f t="shared" si="18"/>
        <v>5477</v>
      </c>
      <c r="L137" s="196">
        <f t="shared" si="21"/>
        <v>665</v>
      </c>
      <c r="M137" s="197">
        <f t="shared" si="16"/>
        <v>1576</v>
      </c>
      <c r="N137" s="373">
        <f t="shared" si="19"/>
        <v>21376</v>
      </c>
      <c r="O137" s="432"/>
      <c r="P137" s="249"/>
      <c r="Q137" s="220"/>
    </row>
    <row r="138" spans="1:17" ht="14.25" thickBot="1" x14ac:dyDescent="0.3">
      <c r="A138" s="301" t="s">
        <v>92</v>
      </c>
      <c r="B138" s="302" t="s">
        <v>203</v>
      </c>
      <c r="C138" s="303">
        <v>723</v>
      </c>
      <c r="D138" s="304" t="s">
        <v>197</v>
      </c>
      <c r="E138" s="266">
        <v>2087</v>
      </c>
      <c r="F138" s="267">
        <v>458</v>
      </c>
      <c r="G138" s="325">
        <f t="shared" si="17"/>
        <v>2545</v>
      </c>
      <c r="H138" s="305">
        <v>2</v>
      </c>
      <c r="I138" s="273">
        <v>20291</v>
      </c>
      <c r="J138" s="306">
        <f t="shared" si="20"/>
        <v>30468</v>
      </c>
      <c r="K138" s="306">
        <f t="shared" si="18"/>
        <v>10953</v>
      </c>
      <c r="L138" s="306">
        <f t="shared" si="21"/>
        <v>1273</v>
      </c>
      <c r="M138" s="307">
        <f t="shared" si="16"/>
        <v>22403</v>
      </c>
      <c r="N138" s="376">
        <f t="shared" si="19"/>
        <v>42694</v>
      </c>
      <c r="O138" s="433"/>
      <c r="P138" s="249"/>
      <c r="Q138" s="220"/>
    </row>
    <row r="139" spans="1:17" ht="13.5" x14ac:dyDescent="0.25">
      <c r="A139" s="379" t="s">
        <v>1</v>
      </c>
      <c r="B139" s="313" t="s">
        <v>204</v>
      </c>
      <c r="C139" s="294">
        <v>130</v>
      </c>
      <c r="D139" s="382" t="s">
        <v>135</v>
      </c>
      <c r="E139" s="383">
        <v>22170</v>
      </c>
      <c r="F139" s="384">
        <v>0</v>
      </c>
      <c r="G139" s="385">
        <f>SUBTOTAL(9,E139:F139)</f>
        <v>22170</v>
      </c>
      <c r="H139" s="294">
        <v>3</v>
      </c>
      <c r="I139" s="344">
        <v>68121</v>
      </c>
      <c r="J139" s="298">
        <f>ROUND(H139*1269.5*12,0)</f>
        <v>45702</v>
      </c>
      <c r="K139" s="345">
        <f>ROUND(J139*0.3595,0)</f>
        <v>16430</v>
      </c>
      <c r="L139" s="345">
        <f>ROUND(G139*0.5,0)</f>
        <v>11085</v>
      </c>
      <c r="M139" s="299">
        <f t="shared" si="16"/>
        <v>5096</v>
      </c>
      <c r="N139" s="375">
        <f t="shared" ref="N139:N146" si="22">SUM(J139:L139)</f>
        <v>73217</v>
      </c>
      <c r="O139" s="386">
        <v>73217</v>
      </c>
      <c r="P139" s="249"/>
      <c r="Q139" s="222"/>
    </row>
    <row r="140" spans="1:17" ht="13.5" x14ac:dyDescent="0.25">
      <c r="A140" s="380" t="s">
        <v>147</v>
      </c>
      <c r="B140" s="315" t="s">
        <v>204</v>
      </c>
      <c r="C140" s="163">
        <v>230</v>
      </c>
      <c r="D140" s="189" t="s">
        <v>136</v>
      </c>
      <c r="E140" s="157">
        <v>15549</v>
      </c>
      <c r="F140" s="177">
        <v>0</v>
      </c>
      <c r="G140" s="327">
        <f t="shared" ref="G140:G146" si="23">SUBTOTAL(9,E140:F140)</f>
        <v>15549</v>
      </c>
      <c r="H140" s="184">
        <v>2</v>
      </c>
      <c r="I140" s="198">
        <v>46364</v>
      </c>
      <c r="J140" s="196">
        <f t="shared" ref="J140:J146" si="24">ROUND(H140*1269.5*12,0)</f>
        <v>30468</v>
      </c>
      <c r="K140" s="199">
        <f t="shared" ref="K140:K146" si="25">ROUND(J140*0.3595,0)</f>
        <v>10953</v>
      </c>
      <c r="L140" s="199">
        <f t="shared" ref="L140:L146" si="26">ROUND(G140*0.5,0)</f>
        <v>7775</v>
      </c>
      <c r="M140" s="197">
        <f t="shared" si="16"/>
        <v>2832</v>
      </c>
      <c r="N140" s="373">
        <f t="shared" si="22"/>
        <v>49196</v>
      </c>
      <c r="O140" s="378">
        <v>49196</v>
      </c>
      <c r="P140" s="249"/>
      <c r="Q140" s="222"/>
    </row>
    <row r="141" spans="1:17" ht="13.5" x14ac:dyDescent="0.25">
      <c r="A141" s="380" t="s">
        <v>148</v>
      </c>
      <c r="B141" s="315" t="s">
        <v>204</v>
      </c>
      <c r="C141" s="163">
        <v>330</v>
      </c>
      <c r="D141" s="189" t="s">
        <v>137</v>
      </c>
      <c r="E141" s="157">
        <v>15488</v>
      </c>
      <c r="F141" s="177">
        <v>0</v>
      </c>
      <c r="G141" s="327">
        <f t="shared" si="23"/>
        <v>15488</v>
      </c>
      <c r="H141" s="178">
        <v>2</v>
      </c>
      <c r="I141" s="198">
        <v>46372</v>
      </c>
      <c r="J141" s="196">
        <f t="shared" si="24"/>
        <v>30468</v>
      </c>
      <c r="K141" s="199">
        <f t="shared" si="25"/>
        <v>10953</v>
      </c>
      <c r="L141" s="199">
        <f t="shared" si="26"/>
        <v>7744</v>
      </c>
      <c r="M141" s="197">
        <f t="shared" si="16"/>
        <v>2793</v>
      </c>
      <c r="N141" s="373">
        <f t="shared" si="22"/>
        <v>49165</v>
      </c>
      <c r="O141" s="378">
        <v>49165</v>
      </c>
      <c r="P141" s="249"/>
      <c r="Q141" s="222"/>
    </row>
    <row r="142" spans="1:17" ht="13.5" x14ac:dyDescent="0.25">
      <c r="A142" s="380" t="s">
        <v>36</v>
      </c>
      <c r="B142" s="315" t="s">
        <v>204</v>
      </c>
      <c r="C142" s="163">
        <v>430</v>
      </c>
      <c r="D142" s="189" t="s">
        <v>138</v>
      </c>
      <c r="E142" s="157">
        <v>18895</v>
      </c>
      <c r="F142" s="177">
        <v>0</v>
      </c>
      <c r="G142" s="327">
        <f t="shared" si="23"/>
        <v>18895</v>
      </c>
      <c r="H142" s="178">
        <v>2</v>
      </c>
      <c r="I142" s="198">
        <v>48247</v>
      </c>
      <c r="J142" s="196">
        <f t="shared" si="24"/>
        <v>30468</v>
      </c>
      <c r="K142" s="199">
        <f t="shared" si="25"/>
        <v>10953</v>
      </c>
      <c r="L142" s="199">
        <f t="shared" si="26"/>
        <v>9448</v>
      </c>
      <c r="M142" s="197">
        <f t="shared" si="16"/>
        <v>2622</v>
      </c>
      <c r="N142" s="373">
        <f t="shared" si="22"/>
        <v>50869</v>
      </c>
      <c r="O142" s="378">
        <v>50869</v>
      </c>
      <c r="P142" s="249"/>
      <c r="Q142" s="222"/>
    </row>
    <row r="143" spans="1:17" ht="13.5" x14ac:dyDescent="0.25">
      <c r="A143" s="380" t="s">
        <v>53</v>
      </c>
      <c r="B143" s="315" t="s">
        <v>204</v>
      </c>
      <c r="C143" s="163">
        <v>530</v>
      </c>
      <c r="D143" s="189" t="s">
        <v>139</v>
      </c>
      <c r="E143" s="157">
        <v>20493</v>
      </c>
      <c r="F143" s="177">
        <v>0</v>
      </c>
      <c r="G143" s="327">
        <f t="shared" si="23"/>
        <v>20493</v>
      </c>
      <c r="H143" s="178">
        <v>3</v>
      </c>
      <c r="I143" s="198">
        <v>68575</v>
      </c>
      <c r="J143" s="196">
        <f t="shared" si="24"/>
        <v>45702</v>
      </c>
      <c r="K143" s="199">
        <f t="shared" si="25"/>
        <v>16430</v>
      </c>
      <c r="L143" s="199">
        <f t="shared" si="26"/>
        <v>10247</v>
      </c>
      <c r="M143" s="197">
        <f t="shared" si="16"/>
        <v>3804</v>
      </c>
      <c r="N143" s="373">
        <f t="shared" si="22"/>
        <v>72379</v>
      </c>
      <c r="O143" s="378">
        <v>72379</v>
      </c>
      <c r="P143" s="249"/>
      <c r="Q143" s="222"/>
    </row>
    <row r="144" spans="1:17" ht="13.5" x14ac:dyDescent="0.25">
      <c r="A144" s="380" t="s">
        <v>77</v>
      </c>
      <c r="B144" s="315" t="s">
        <v>204</v>
      </c>
      <c r="C144" s="163">
        <v>630</v>
      </c>
      <c r="D144" s="189" t="s">
        <v>140</v>
      </c>
      <c r="E144" s="157">
        <v>16190</v>
      </c>
      <c r="F144" s="177">
        <v>0</v>
      </c>
      <c r="G144" s="327">
        <f t="shared" si="23"/>
        <v>16190</v>
      </c>
      <c r="H144" s="178">
        <v>2</v>
      </c>
      <c r="I144" s="198">
        <v>47227</v>
      </c>
      <c r="J144" s="196">
        <f t="shared" si="24"/>
        <v>30468</v>
      </c>
      <c r="K144" s="199">
        <f t="shared" si="25"/>
        <v>10953</v>
      </c>
      <c r="L144" s="199">
        <f t="shared" si="26"/>
        <v>8095</v>
      </c>
      <c r="M144" s="197">
        <f t="shared" si="16"/>
        <v>2289</v>
      </c>
      <c r="N144" s="373">
        <f t="shared" si="22"/>
        <v>49516</v>
      </c>
      <c r="O144" s="378">
        <v>49516</v>
      </c>
      <c r="P144" s="249"/>
      <c r="Q144" s="222"/>
    </row>
    <row r="145" spans="1:17" ht="13.5" x14ac:dyDescent="0.25">
      <c r="A145" s="380" t="s">
        <v>109</v>
      </c>
      <c r="B145" s="315" t="s">
        <v>204</v>
      </c>
      <c r="C145" s="163">
        <v>830</v>
      </c>
      <c r="D145" s="190" t="s">
        <v>141</v>
      </c>
      <c r="E145" s="157">
        <v>21482</v>
      </c>
      <c r="F145" s="177">
        <v>0</v>
      </c>
      <c r="G145" s="327">
        <f t="shared" si="23"/>
        <v>21482</v>
      </c>
      <c r="H145" s="178">
        <v>3</v>
      </c>
      <c r="I145" s="198">
        <v>69031</v>
      </c>
      <c r="J145" s="196">
        <f t="shared" si="24"/>
        <v>45702</v>
      </c>
      <c r="K145" s="199">
        <f t="shared" si="25"/>
        <v>16430</v>
      </c>
      <c r="L145" s="199">
        <f t="shared" si="26"/>
        <v>10741</v>
      </c>
      <c r="M145" s="197">
        <f t="shared" si="16"/>
        <v>3842</v>
      </c>
      <c r="N145" s="373">
        <f t="shared" si="22"/>
        <v>72873</v>
      </c>
      <c r="O145" s="378">
        <v>72873</v>
      </c>
      <c r="P145" s="249"/>
      <c r="Q145" s="222"/>
    </row>
    <row r="146" spans="1:17" ht="13.5" customHeight="1" thickBot="1" x14ac:dyDescent="0.3">
      <c r="A146" s="381" t="s">
        <v>92</v>
      </c>
      <c r="B146" s="316" t="s">
        <v>204</v>
      </c>
      <c r="C146" s="387">
        <v>730</v>
      </c>
      <c r="D146" s="388" t="s">
        <v>142</v>
      </c>
      <c r="E146" s="389">
        <v>21888</v>
      </c>
      <c r="F146" s="390"/>
      <c r="G146" s="391">
        <f t="shared" si="23"/>
        <v>21888</v>
      </c>
      <c r="H146" s="305">
        <v>3</v>
      </c>
      <c r="I146" s="364">
        <v>69384</v>
      </c>
      <c r="J146" s="306">
        <f t="shared" si="24"/>
        <v>45702</v>
      </c>
      <c r="K146" s="354">
        <f t="shared" si="25"/>
        <v>16430</v>
      </c>
      <c r="L146" s="354">
        <f t="shared" si="26"/>
        <v>10944</v>
      </c>
      <c r="M146" s="307">
        <f t="shared" si="16"/>
        <v>3692</v>
      </c>
      <c r="N146" s="376">
        <f t="shared" si="22"/>
        <v>73076</v>
      </c>
      <c r="O146" s="392">
        <v>73076</v>
      </c>
      <c r="P146" s="249"/>
      <c r="Q146" s="222"/>
    </row>
    <row r="147" spans="1:17" ht="13.5" customHeight="1" x14ac:dyDescent="0.25">
      <c r="A147" s="339" t="s">
        <v>1</v>
      </c>
      <c r="B147" s="333" t="s">
        <v>205</v>
      </c>
      <c r="C147" s="333"/>
      <c r="D147" s="334" t="s">
        <v>149</v>
      </c>
      <c r="E147" s="335">
        <v>513</v>
      </c>
      <c r="F147" s="335">
        <v>0</v>
      </c>
      <c r="G147" s="336">
        <f>SUBTOTAL(9,E147:F147)</f>
        <v>513</v>
      </c>
      <c r="H147" s="335"/>
      <c r="I147" s="290">
        <v>5467</v>
      </c>
      <c r="J147" s="292"/>
      <c r="K147" s="337"/>
      <c r="L147" s="278">
        <f>ROUND(G147*12.54,0)</f>
        <v>6433</v>
      </c>
      <c r="M147" s="338">
        <f t="shared" si="16"/>
        <v>966</v>
      </c>
      <c r="N147" s="372">
        <f>ROUND(12.54*G147,0)</f>
        <v>6433</v>
      </c>
      <c r="O147" s="432">
        <f>SUBTOTAL(9,N147:N155)</f>
        <v>130454</v>
      </c>
      <c r="P147" s="250"/>
      <c r="Q147" s="223"/>
    </row>
    <row r="148" spans="1:17" ht="13.5" customHeight="1" x14ac:dyDescent="0.25">
      <c r="A148" s="348" t="s">
        <v>1</v>
      </c>
      <c r="B148" s="171" t="s">
        <v>205</v>
      </c>
      <c r="C148" s="171"/>
      <c r="D148" s="191" t="s">
        <v>153</v>
      </c>
      <c r="E148" s="192">
        <v>887</v>
      </c>
      <c r="F148" s="192">
        <v>0</v>
      </c>
      <c r="G148" s="328">
        <f t="shared" ref="G148:G158" si="27">SUBTOTAL(9,E148:F148)</f>
        <v>887</v>
      </c>
      <c r="H148" s="192"/>
      <c r="I148" s="198">
        <v>10243</v>
      </c>
      <c r="J148" s="199"/>
      <c r="K148" s="183"/>
      <c r="L148" s="278">
        <f t="shared" ref="L148:L203" si="28">ROUND(G148*12.54,0)</f>
        <v>11123</v>
      </c>
      <c r="M148" s="229">
        <f t="shared" ref="M148:M161" si="29">N148-I148</f>
        <v>880</v>
      </c>
      <c r="N148" s="373">
        <f t="shared" ref="N148:N203" si="30">ROUND(12.54*G148,0)</f>
        <v>11123</v>
      </c>
      <c r="O148" s="432"/>
      <c r="P148" s="250"/>
      <c r="Q148" s="223"/>
    </row>
    <row r="149" spans="1:17" ht="13.5" customHeight="1" x14ac:dyDescent="0.25">
      <c r="A149" s="348" t="s">
        <v>1</v>
      </c>
      <c r="B149" s="171" t="s">
        <v>205</v>
      </c>
      <c r="C149" s="171"/>
      <c r="D149" s="191" t="s">
        <v>150</v>
      </c>
      <c r="E149" s="192">
        <v>394</v>
      </c>
      <c r="F149" s="192">
        <v>181</v>
      </c>
      <c r="G149" s="328">
        <f t="shared" si="27"/>
        <v>575</v>
      </c>
      <c r="H149" s="192"/>
      <c r="I149" s="198">
        <v>4518</v>
      </c>
      <c r="J149" s="199"/>
      <c r="K149" s="183"/>
      <c r="L149" s="278">
        <f t="shared" si="28"/>
        <v>7211</v>
      </c>
      <c r="M149" s="229">
        <f t="shared" si="29"/>
        <v>2693</v>
      </c>
      <c r="N149" s="373">
        <f t="shared" si="30"/>
        <v>7211</v>
      </c>
      <c r="O149" s="432"/>
      <c r="P149" s="250"/>
      <c r="Q149" s="223"/>
    </row>
    <row r="150" spans="1:17" ht="13.5" customHeight="1" x14ac:dyDescent="0.25">
      <c r="A150" s="348" t="s">
        <v>1</v>
      </c>
      <c r="B150" s="171" t="s">
        <v>205</v>
      </c>
      <c r="C150" s="171"/>
      <c r="D150" s="191" t="s">
        <v>221</v>
      </c>
      <c r="E150" s="192">
        <v>1516</v>
      </c>
      <c r="F150" s="192">
        <v>111</v>
      </c>
      <c r="G150" s="328">
        <f t="shared" si="27"/>
        <v>1627</v>
      </c>
      <c r="H150" s="192"/>
      <c r="I150" s="198">
        <v>16510</v>
      </c>
      <c r="J150" s="199"/>
      <c r="K150" s="183"/>
      <c r="L150" s="278">
        <f t="shared" si="28"/>
        <v>20403</v>
      </c>
      <c r="M150" s="229">
        <f t="shared" si="29"/>
        <v>3893</v>
      </c>
      <c r="N150" s="373">
        <f t="shared" si="30"/>
        <v>20403</v>
      </c>
      <c r="O150" s="432"/>
      <c r="P150" s="250"/>
      <c r="Q150" s="223"/>
    </row>
    <row r="151" spans="1:17" ht="13.5" customHeight="1" x14ac:dyDescent="0.25">
      <c r="A151" s="348" t="s">
        <v>1</v>
      </c>
      <c r="B151" s="171" t="s">
        <v>205</v>
      </c>
      <c r="C151" s="171"/>
      <c r="D151" s="191" t="s">
        <v>151</v>
      </c>
      <c r="E151" s="192">
        <v>3744</v>
      </c>
      <c r="F151" s="192">
        <v>659</v>
      </c>
      <c r="G151" s="328">
        <f t="shared" si="27"/>
        <v>4403</v>
      </c>
      <c r="H151" s="192"/>
      <c r="I151" s="198">
        <v>39555</v>
      </c>
      <c r="J151" s="199"/>
      <c r="K151" s="183"/>
      <c r="L151" s="278">
        <f t="shared" si="28"/>
        <v>55214</v>
      </c>
      <c r="M151" s="229">
        <f t="shared" si="29"/>
        <v>15659</v>
      </c>
      <c r="N151" s="373">
        <f t="shared" si="30"/>
        <v>55214</v>
      </c>
      <c r="O151" s="432"/>
      <c r="P151" s="250"/>
      <c r="Q151" s="223"/>
    </row>
    <row r="152" spans="1:17" ht="13.5" customHeight="1" x14ac:dyDescent="0.25">
      <c r="A152" s="348" t="s">
        <v>1</v>
      </c>
      <c r="B152" s="171" t="s">
        <v>205</v>
      </c>
      <c r="C152" s="171"/>
      <c r="D152" s="191" t="s">
        <v>152</v>
      </c>
      <c r="E152" s="192">
        <v>468</v>
      </c>
      <c r="F152" s="192">
        <v>138</v>
      </c>
      <c r="G152" s="328">
        <f t="shared" si="27"/>
        <v>606</v>
      </c>
      <c r="H152" s="192"/>
      <c r="I152" s="198">
        <v>5333</v>
      </c>
      <c r="J152" s="199"/>
      <c r="K152" s="183"/>
      <c r="L152" s="278">
        <f t="shared" si="28"/>
        <v>7599</v>
      </c>
      <c r="M152" s="229">
        <f t="shared" si="29"/>
        <v>2266</v>
      </c>
      <c r="N152" s="373">
        <f t="shared" si="30"/>
        <v>7599</v>
      </c>
      <c r="O152" s="432"/>
      <c r="P152" s="250"/>
      <c r="Q152" s="223"/>
    </row>
    <row r="153" spans="1:17" ht="15" customHeight="1" x14ac:dyDescent="0.25">
      <c r="A153" s="348" t="s">
        <v>1</v>
      </c>
      <c r="B153" s="171" t="s">
        <v>205</v>
      </c>
      <c r="C153" s="171"/>
      <c r="D153" s="191" t="s">
        <v>154</v>
      </c>
      <c r="E153" s="192">
        <v>1721</v>
      </c>
      <c r="F153" s="192">
        <v>0</v>
      </c>
      <c r="G153" s="328">
        <f t="shared" si="27"/>
        <v>1721</v>
      </c>
      <c r="H153" s="192"/>
      <c r="I153" s="198">
        <v>14656</v>
      </c>
      <c r="J153" s="199"/>
      <c r="K153" s="183"/>
      <c r="L153" s="278">
        <f t="shared" si="28"/>
        <v>21581</v>
      </c>
      <c r="M153" s="229">
        <f t="shared" si="29"/>
        <v>6925</v>
      </c>
      <c r="N153" s="373">
        <f t="shared" si="30"/>
        <v>21581</v>
      </c>
      <c r="O153" s="432"/>
      <c r="P153" s="250"/>
      <c r="Q153" s="223"/>
    </row>
    <row r="154" spans="1:17" ht="15.75" customHeight="1" x14ac:dyDescent="0.25">
      <c r="A154" s="348" t="s">
        <v>1</v>
      </c>
      <c r="B154" s="171" t="s">
        <v>205</v>
      </c>
      <c r="C154" s="171"/>
      <c r="D154" s="191" t="s">
        <v>229</v>
      </c>
      <c r="E154" s="192">
        <v>0</v>
      </c>
      <c r="F154" s="192">
        <v>39</v>
      </c>
      <c r="G154" s="328">
        <f t="shared" si="27"/>
        <v>39</v>
      </c>
      <c r="H154" s="192"/>
      <c r="I154" s="198">
        <v>0</v>
      </c>
      <c r="J154" s="199"/>
      <c r="K154" s="183"/>
      <c r="L154" s="278">
        <f t="shared" si="28"/>
        <v>489</v>
      </c>
      <c r="M154" s="229">
        <f t="shared" si="29"/>
        <v>489</v>
      </c>
      <c r="N154" s="373">
        <f t="shared" si="30"/>
        <v>489</v>
      </c>
      <c r="O154" s="432"/>
      <c r="P154" s="250"/>
      <c r="Q154" s="223"/>
    </row>
    <row r="155" spans="1:17" s="201" customFormat="1" ht="15" customHeight="1" thickBot="1" x14ac:dyDescent="0.3">
      <c r="A155" s="413" t="s">
        <v>1</v>
      </c>
      <c r="B155" s="356" t="s">
        <v>205</v>
      </c>
      <c r="C155" s="355"/>
      <c r="D155" s="357" t="s">
        <v>230</v>
      </c>
      <c r="E155" s="404">
        <v>0</v>
      </c>
      <c r="F155" s="404">
        <v>32</v>
      </c>
      <c r="G155" s="358">
        <f t="shared" si="27"/>
        <v>32</v>
      </c>
      <c r="H155" s="404"/>
      <c r="I155" s="405">
        <v>0</v>
      </c>
      <c r="J155" s="331"/>
      <c r="K155" s="406"/>
      <c r="L155" s="422">
        <f t="shared" si="28"/>
        <v>401</v>
      </c>
      <c r="M155" s="407">
        <f t="shared" si="29"/>
        <v>401</v>
      </c>
      <c r="N155" s="374">
        <f t="shared" si="30"/>
        <v>401</v>
      </c>
      <c r="O155" s="432"/>
      <c r="P155" s="280"/>
      <c r="Q155" s="281"/>
    </row>
    <row r="156" spans="1:17" ht="13.5" customHeight="1" x14ac:dyDescent="0.25">
      <c r="A156" s="415" t="s">
        <v>147</v>
      </c>
      <c r="B156" s="339" t="s">
        <v>205</v>
      </c>
      <c r="C156" s="362"/>
      <c r="D156" s="341" t="s">
        <v>155</v>
      </c>
      <c r="E156" s="342">
        <v>234</v>
      </c>
      <c r="F156" s="342">
        <v>0</v>
      </c>
      <c r="G156" s="343">
        <f t="shared" si="27"/>
        <v>234</v>
      </c>
      <c r="H156" s="342"/>
      <c r="I156" s="344">
        <v>3060</v>
      </c>
      <c r="J156" s="345"/>
      <c r="K156" s="346"/>
      <c r="L156" s="268">
        <f t="shared" si="28"/>
        <v>2934</v>
      </c>
      <c r="M156" s="347">
        <f t="shared" si="29"/>
        <v>-126</v>
      </c>
      <c r="N156" s="375">
        <f t="shared" si="30"/>
        <v>2934</v>
      </c>
      <c r="O156" s="434">
        <f>SUBTOTAL(9,N156:N158)</f>
        <v>32215</v>
      </c>
      <c r="P156" s="250"/>
      <c r="Q156" s="223"/>
    </row>
    <row r="157" spans="1:17" ht="13.5" customHeight="1" x14ac:dyDescent="0.25">
      <c r="A157" s="416" t="s">
        <v>147</v>
      </c>
      <c r="B157" s="348" t="s">
        <v>205</v>
      </c>
      <c r="C157" s="194"/>
      <c r="D157" s="191" t="s">
        <v>219</v>
      </c>
      <c r="E157" s="192">
        <v>111</v>
      </c>
      <c r="F157" s="192">
        <v>0</v>
      </c>
      <c r="G157" s="328">
        <f t="shared" si="27"/>
        <v>111</v>
      </c>
      <c r="H157" s="192"/>
      <c r="I157" s="198">
        <v>887.50166000000002</v>
      </c>
      <c r="J157" s="199"/>
      <c r="K157" s="183"/>
      <c r="L157" s="278">
        <f t="shared" si="28"/>
        <v>1392</v>
      </c>
      <c r="M157" s="229">
        <f t="shared" si="29"/>
        <v>504.49833999999998</v>
      </c>
      <c r="N157" s="373">
        <f t="shared" si="30"/>
        <v>1392</v>
      </c>
      <c r="O157" s="432"/>
      <c r="P157" s="250"/>
      <c r="Q157" s="223"/>
    </row>
    <row r="158" spans="1:17" ht="13.5" customHeight="1" thickBot="1" x14ac:dyDescent="0.3">
      <c r="A158" s="417" t="s">
        <v>147</v>
      </c>
      <c r="B158" s="349" t="s">
        <v>205</v>
      </c>
      <c r="C158" s="351"/>
      <c r="D158" s="282" t="s">
        <v>156</v>
      </c>
      <c r="E158" s="352">
        <v>1815</v>
      </c>
      <c r="F158" s="352">
        <v>409</v>
      </c>
      <c r="G158" s="353">
        <f t="shared" si="27"/>
        <v>2224</v>
      </c>
      <c r="H158" s="352"/>
      <c r="I158" s="364">
        <v>21167</v>
      </c>
      <c r="J158" s="354"/>
      <c r="K158" s="365"/>
      <c r="L158" s="423">
        <f t="shared" si="28"/>
        <v>27889</v>
      </c>
      <c r="M158" s="366">
        <f t="shared" si="29"/>
        <v>6722</v>
      </c>
      <c r="N158" s="376">
        <f t="shared" si="30"/>
        <v>27889</v>
      </c>
      <c r="O158" s="433"/>
      <c r="P158" s="250"/>
      <c r="Q158" s="223"/>
    </row>
    <row r="159" spans="1:17" ht="13.5" x14ac:dyDescent="0.25">
      <c r="A159" s="414" t="s">
        <v>148</v>
      </c>
      <c r="B159" s="333" t="s">
        <v>205</v>
      </c>
      <c r="C159" s="332"/>
      <c r="D159" s="334" t="s">
        <v>157</v>
      </c>
      <c r="E159" s="335">
        <v>487</v>
      </c>
      <c r="F159" s="335">
        <v>86</v>
      </c>
      <c r="G159" s="336">
        <f>E159+F159</f>
        <v>573</v>
      </c>
      <c r="H159" s="335"/>
      <c r="I159" s="290">
        <v>5074</v>
      </c>
      <c r="J159" s="292"/>
      <c r="K159" s="337"/>
      <c r="L159" s="278">
        <f t="shared" si="28"/>
        <v>7185</v>
      </c>
      <c r="M159" s="338">
        <f t="shared" si="29"/>
        <v>2111</v>
      </c>
      <c r="N159" s="372">
        <f t="shared" si="30"/>
        <v>7185</v>
      </c>
      <c r="O159" s="432">
        <f>SUBTOTAL(9,N159:N160)</f>
        <v>7687</v>
      </c>
      <c r="P159" s="250"/>
      <c r="Q159" s="223"/>
    </row>
    <row r="160" spans="1:17" ht="14.25" thickBot="1" x14ac:dyDescent="0.3">
      <c r="A160" s="408" t="s">
        <v>148</v>
      </c>
      <c r="B160" s="356" t="s">
        <v>205</v>
      </c>
      <c r="C160" s="355"/>
      <c r="D160" s="357" t="s">
        <v>231</v>
      </c>
      <c r="E160" s="404">
        <v>0</v>
      </c>
      <c r="F160" s="404">
        <v>40</v>
      </c>
      <c r="G160" s="358">
        <f t="shared" ref="G160:G203" si="31">E160+F160</f>
        <v>40</v>
      </c>
      <c r="H160" s="404"/>
      <c r="I160" s="330">
        <v>0</v>
      </c>
      <c r="J160" s="331"/>
      <c r="K160" s="359"/>
      <c r="L160" s="422">
        <f t="shared" si="28"/>
        <v>502</v>
      </c>
      <c r="M160" s="360">
        <f t="shared" si="29"/>
        <v>502</v>
      </c>
      <c r="N160" s="374">
        <f t="shared" si="30"/>
        <v>502</v>
      </c>
      <c r="O160" s="432"/>
      <c r="P160" s="250"/>
      <c r="Q160" s="223"/>
    </row>
    <row r="161" spans="1:17" ht="13.5" customHeight="1" x14ac:dyDescent="0.25">
      <c r="A161" s="361" t="s">
        <v>36</v>
      </c>
      <c r="B161" s="340" t="s">
        <v>205</v>
      </c>
      <c r="C161" s="362"/>
      <c r="D161" s="341" t="s">
        <v>158</v>
      </c>
      <c r="E161" s="342">
        <v>242</v>
      </c>
      <c r="F161" s="342">
        <v>60</v>
      </c>
      <c r="G161" s="343">
        <f t="shared" si="31"/>
        <v>302</v>
      </c>
      <c r="H161" s="342"/>
      <c r="I161" s="344">
        <v>2404</v>
      </c>
      <c r="J161" s="345"/>
      <c r="K161" s="346"/>
      <c r="L161" s="268">
        <f t="shared" si="28"/>
        <v>3787</v>
      </c>
      <c r="M161" s="347">
        <f t="shared" si="29"/>
        <v>1383</v>
      </c>
      <c r="N161" s="375">
        <f t="shared" si="30"/>
        <v>3787</v>
      </c>
      <c r="O161" s="434">
        <f>SUBTOTAL(9,N161:N170)</f>
        <v>77410</v>
      </c>
      <c r="P161" s="250"/>
      <c r="Q161" s="223"/>
    </row>
    <row r="162" spans="1:17" ht="13.5" customHeight="1" x14ac:dyDescent="0.25">
      <c r="A162" s="410" t="s">
        <v>36</v>
      </c>
      <c r="B162" s="171" t="s">
        <v>205</v>
      </c>
      <c r="C162" s="194"/>
      <c r="D162" s="191" t="s">
        <v>214</v>
      </c>
      <c r="E162" s="192">
        <v>18</v>
      </c>
      <c r="F162" s="192">
        <v>0</v>
      </c>
      <c r="G162" s="328">
        <f t="shared" si="31"/>
        <v>18</v>
      </c>
      <c r="H162" s="192"/>
      <c r="I162" s="198">
        <v>146</v>
      </c>
      <c r="J162" s="199"/>
      <c r="K162" s="183"/>
      <c r="L162" s="278">
        <f t="shared" si="28"/>
        <v>226</v>
      </c>
      <c r="M162" s="229">
        <f t="shared" ref="M162:M203" si="32">N162-I162</f>
        <v>80</v>
      </c>
      <c r="N162" s="373">
        <f t="shared" si="30"/>
        <v>226</v>
      </c>
      <c r="O162" s="432"/>
      <c r="P162" s="250"/>
      <c r="Q162" s="223"/>
    </row>
    <row r="163" spans="1:17" ht="13.5" customHeight="1" x14ac:dyDescent="0.25">
      <c r="A163" s="410" t="s">
        <v>36</v>
      </c>
      <c r="B163" s="171" t="s">
        <v>205</v>
      </c>
      <c r="C163" s="194"/>
      <c r="D163" s="191" t="s">
        <v>159</v>
      </c>
      <c r="E163" s="192">
        <v>64</v>
      </c>
      <c r="F163" s="192">
        <v>12</v>
      </c>
      <c r="G163" s="328">
        <f t="shared" si="31"/>
        <v>76</v>
      </c>
      <c r="H163" s="192"/>
      <c r="I163" s="198">
        <v>620</v>
      </c>
      <c r="J163" s="199"/>
      <c r="K163" s="183"/>
      <c r="L163" s="278">
        <f t="shared" si="28"/>
        <v>953</v>
      </c>
      <c r="M163" s="229">
        <f t="shared" si="32"/>
        <v>333</v>
      </c>
      <c r="N163" s="373">
        <f t="shared" si="30"/>
        <v>953</v>
      </c>
      <c r="O163" s="432"/>
      <c r="P163" s="250"/>
      <c r="Q163" s="223"/>
    </row>
    <row r="164" spans="1:17" ht="13.5" customHeight="1" x14ac:dyDescent="0.25">
      <c r="A164" s="410" t="s">
        <v>36</v>
      </c>
      <c r="B164" s="171" t="s">
        <v>205</v>
      </c>
      <c r="C164" s="194"/>
      <c r="D164" s="191" t="s">
        <v>160</v>
      </c>
      <c r="E164" s="195">
        <v>1826</v>
      </c>
      <c r="F164" s="195">
        <v>57</v>
      </c>
      <c r="G164" s="328">
        <f t="shared" si="31"/>
        <v>1883</v>
      </c>
      <c r="H164" s="195"/>
      <c r="I164" s="198">
        <v>17578</v>
      </c>
      <c r="J164" s="199"/>
      <c r="K164" s="183"/>
      <c r="L164" s="278">
        <f t="shared" si="28"/>
        <v>23613</v>
      </c>
      <c r="M164" s="229">
        <f t="shared" si="32"/>
        <v>6035</v>
      </c>
      <c r="N164" s="373">
        <f t="shared" si="30"/>
        <v>23613</v>
      </c>
      <c r="O164" s="432"/>
      <c r="P164" s="250"/>
      <c r="Q164" s="223"/>
    </row>
    <row r="165" spans="1:17" ht="13.5" customHeight="1" x14ac:dyDescent="0.25">
      <c r="A165" s="410" t="s">
        <v>36</v>
      </c>
      <c r="B165" s="171" t="s">
        <v>205</v>
      </c>
      <c r="C165" s="194"/>
      <c r="D165" s="191" t="s">
        <v>161</v>
      </c>
      <c r="E165" s="193">
        <v>3148</v>
      </c>
      <c r="F165" s="193">
        <v>340</v>
      </c>
      <c r="G165" s="328">
        <f t="shared" si="31"/>
        <v>3488</v>
      </c>
      <c r="H165" s="193"/>
      <c r="I165" s="198">
        <v>35659</v>
      </c>
      <c r="J165" s="199"/>
      <c r="K165" s="183"/>
      <c r="L165" s="278">
        <f t="shared" si="28"/>
        <v>43740</v>
      </c>
      <c r="M165" s="229">
        <f t="shared" si="32"/>
        <v>8081</v>
      </c>
      <c r="N165" s="373">
        <f t="shared" si="30"/>
        <v>43740</v>
      </c>
      <c r="O165" s="432"/>
      <c r="P165" s="250"/>
      <c r="Q165" s="223"/>
    </row>
    <row r="166" spans="1:17" ht="13.5" customHeight="1" x14ac:dyDescent="0.25">
      <c r="A166" s="410" t="s">
        <v>36</v>
      </c>
      <c r="B166" s="171" t="s">
        <v>205</v>
      </c>
      <c r="C166" s="194"/>
      <c r="D166" s="191" t="s">
        <v>162</v>
      </c>
      <c r="E166" s="193">
        <v>186</v>
      </c>
      <c r="F166" s="193">
        <v>53</v>
      </c>
      <c r="G166" s="328">
        <f t="shared" si="31"/>
        <v>239</v>
      </c>
      <c r="H166" s="193"/>
      <c r="I166" s="198">
        <v>1919</v>
      </c>
      <c r="J166" s="199"/>
      <c r="K166" s="183"/>
      <c r="L166" s="278">
        <f t="shared" si="28"/>
        <v>2997</v>
      </c>
      <c r="M166" s="229">
        <f t="shared" si="32"/>
        <v>1078</v>
      </c>
      <c r="N166" s="373">
        <f t="shared" si="30"/>
        <v>2997</v>
      </c>
      <c r="O166" s="432"/>
      <c r="P166" s="250"/>
      <c r="Q166" s="223"/>
    </row>
    <row r="167" spans="1:17" ht="13.5" customHeight="1" x14ac:dyDescent="0.25">
      <c r="A167" s="410" t="s">
        <v>36</v>
      </c>
      <c r="B167" s="171" t="s">
        <v>205</v>
      </c>
      <c r="C167" s="194"/>
      <c r="D167" s="191" t="s">
        <v>232</v>
      </c>
      <c r="E167" s="193">
        <v>0</v>
      </c>
      <c r="F167" s="193">
        <v>62</v>
      </c>
      <c r="G167" s="328">
        <f t="shared" si="31"/>
        <v>62</v>
      </c>
      <c r="H167" s="193"/>
      <c r="I167" s="198">
        <v>0</v>
      </c>
      <c r="J167" s="199"/>
      <c r="K167" s="183"/>
      <c r="L167" s="278">
        <f t="shared" si="28"/>
        <v>777</v>
      </c>
      <c r="M167" s="229">
        <f t="shared" si="32"/>
        <v>777</v>
      </c>
      <c r="N167" s="373">
        <f t="shared" si="30"/>
        <v>777</v>
      </c>
      <c r="O167" s="432"/>
      <c r="P167" s="250"/>
      <c r="Q167" s="223"/>
    </row>
    <row r="168" spans="1:17" ht="13.5" customHeight="1" x14ac:dyDescent="0.25">
      <c r="A168" s="410" t="s">
        <v>36</v>
      </c>
      <c r="B168" s="171" t="s">
        <v>205</v>
      </c>
      <c r="C168" s="194"/>
      <c r="D168" s="191" t="s">
        <v>233</v>
      </c>
      <c r="E168" s="193">
        <v>0</v>
      </c>
      <c r="F168" s="193">
        <v>28</v>
      </c>
      <c r="G168" s="328">
        <f t="shared" si="31"/>
        <v>28</v>
      </c>
      <c r="H168" s="193"/>
      <c r="I168" s="198">
        <v>0</v>
      </c>
      <c r="J168" s="199"/>
      <c r="K168" s="183"/>
      <c r="L168" s="278">
        <f t="shared" si="28"/>
        <v>351</v>
      </c>
      <c r="M168" s="229">
        <f t="shared" si="32"/>
        <v>351</v>
      </c>
      <c r="N168" s="373">
        <f t="shared" si="30"/>
        <v>351</v>
      </c>
      <c r="O168" s="432"/>
      <c r="P168" s="250"/>
      <c r="Q168" s="223"/>
    </row>
    <row r="169" spans="1:17" ht="13.5" customHeight="1" x14ac:dyDescent="0.25">
      <c r="A169" s="410" t="s">
        <v>36</v>
      </c>
      <c r="B169" s="171" t="s">
        <v>205</v>
      </c>
      <c r="C169" s="194"/>
      <c r="D169" s="191" t="s">
        <v>234</v>
      </c>
      <c r="E169" s="193">
        <v>0</v>
      </c>
      <c r="F169" s="193">
        <v>27</v>
      </c>
      <c r="G169" s="328">
        <f t="shared" si="31"/>
        <v>27</v>
      </c>
      <c r="H169" s="193"/>
      <c r="I169" s="198">
        <v>0</v>
      </c>
      <c r="J169" s="199"/>
      <c r="K169" s="183"/>
      <c r="L169" s="278">
        <f t="shared" si="28"/>
        <v>339</v>
      </c>
      <c r="M169" s="229">
        <f t="shared" si="32"/>
        <v>339</v>
      </c>
      <c r="N169" s="373">
        <f t="shared" si="30"/>
        <v>339</v>
      </c>
      <c r="O169" s="432"/>
      <c r="P169" s="250"/>
      <c r="Q169" s="223"/>
    </row>
    <row r="170" spans="1:17" ht="13.5" customHeight="1" thickBot="1" x14ac:dyDescent="0.3">
      <c r="A170" s="363" t="s">
        <v>36</v>
      </c>
      <c r="B170" s="350" t="s">
        <v>205</v>
      </c>
      <c r="C170" s="351"/>
      <c r="D170" s="282" t="s">
        <v>235</v>
      </c>
      <c r="E170" s="411">
        <v>0</v>
      </c>
      <c r="F170" s="411">
        <v>50</v>
      </c>
      <c r="G170" s="353">
        <f t="shared" si="31"/>
        <v>50</v>
      </c>
      <c r="H170" s="411"/>
      <c r="I170" s="364">
        <v>0</v>
      </c>
      <c r="J170" s="354"/>
      <c r="K170" s="365"/>
      <c r="L170" s="423">
        <f t="shared" si="28"/>
        <v>627</v>
      </c>
      <c r="M170" s="366">
        <f t="shared" si="32"/>
        <v>627</v>
      </c>
      <c r="N170" s="376">
        <f t="shared" si="30"/>
        <v>627</v>
      </c>
      <c r="O170" s="433"/>
      <c r="P170" s="250"/>
      <c r="Q170" s="223"/>
    </row>
    <row r="171" spans="1:17" ht="13.5" customHeight="1" x14ac:dyDescent="0.25">
      <c r="A171" s="409" t="s">
        <v>53</v>
      </c>
      <c r="B171" s="333" t="s">
        <v>205</v>
      </c>
      <c r="C171" s="309"/>
      <c r="D171" s="334" t="s">
        <v>163</v>
      </c>
      <c r="E171" s="368">
        <v>300</v>
      </c>
      <c r="F171" s="368">
        <v>82</v>
      </c>
      <c r="G171" s="336">
        <f t="shared" si="31"/>
        <v>382</v>
      </c>
      <c r="H171" s="368"/>
      <c r="I171" s="290">
        <v>2126</v>
      </c>
      <c r="J171" s="292"/>
      <c r="K171" s="337"/>
      <c r="L171" s="278">
        <f t="shared" si="28"/>
        <v>4790</v>
      </c>
      <c r="M171" s="338">
        <f t="shared" si="32"/>
        <v>2664</v>
      </c>
      <c r="N171" s="372">
        <f t="shared" si="30"/>
        <v>4790</v>
      </c>
      <c r="O171" s="432">
        <f>SUBTOTAL(9,N171:N179)</f>
        <v>75993</v>
      </c>
      <c r="P171" s="250"/>
      <c r="Q171" s="223"/>
    </row>
    <row r="172" spans="1:17" ht="13.5" customHeight="1" x14ac:dyDescent="0.25">
      <c r="A172" s="300" t="s">
        <v>53</v>
      </c>
      <c r="B172" s="171" t="s">
        <v>205</v>
      </c>
      <c r="C172" s="185"/>
      <c r="D172" s="191" t="s">
        <v>164</v>
      </c>
      <c r="E172" s="193">
        <v>372</v>
      </c>
      <c r="F172" s="193">
        <v>72</v>
      </c>
      <c r="G172" s="328">
        <f t="shared" si="31"/>
        <v>444</v>
      </c>
      <c r="H172" s="193"/>
      <c r="I172" s="198">
        <v>3497</v>
      </c>
      <c r="J172" s="199"/>
      <c r="K172" s="183"/>
      <c r="L172" s="278">
        <f t="shared" si="28"/>
        <v>5568</v>
      </c>
      <c r="M172" s="229">
        <f t="shared" si="32"/>
        <v>2071</v>
      </c>
      <c r="N172" s="373">
        <f t="shared" si="30"/>
        <v>5568</v>
      </c>
      <c r="O172" s="432"/>
      <c r="P172" s="250"/>
      <c r="Q172" s="223"/>
    </row>
    <row r="173" spans="1:17" ht="13.5" customHeight="1" x14ac:dyDescent="0.25">
      <c r="A173" s="300" t="s">
        <v>53</v>
      </c>
      <c r="B173" s="171" t="s">
        <v>205</v>
      </c>
      <c r="C173" s="185"/>
      <c r="D173" s="191" t="s">
        <v>165</v>
      </c>
      <c r="E173" s="193">
        <v>389</v>
      </c>
      <c r="F173" s="193">
        <v>0</v>
      </c>
      <c r="G173" s="328">
        <f t="shared" si="31"/>
        <v>389</v>
      </c>
      <c r="H173" s="193"/>
      <c r="I173" s="198">
        <v>3900</v>
      </c>
      <c r="J173" s="199"/>
      <c r="K173" s="183"/>
      <c r="L173" s="278">
        <f t="shared" si="28"/>
        <v>4878</v>
      </c>
      <c r="M173" s="229">
        <f t="shared" si="32"/>
        <v>978</v>
      </c>
      <c r="N173" s="373">
        <f t="shared" si="30"/>
        <v>4878</v>
      </c>
      <c r="O173" s="432"/>
      <c r="P173" s="250"/>
      <c r="Q173" s="223"/>
    </row>
    <row r="174" spans="1:17" ht="13.5" customHeight="1" x14ac:dyDescent="0.25">
      <c r="A174" s="300" t="s">
        <v>53</v>
      </c>
      <c r="B174" s="171" t="s">
        <v>205</v>
      </c>
      <c r="C174" s="185"/>
      <c r="D174" s="191" t="s">
        <v>167</v>
      </c>
      <c r="E174" s="193">
        <v>3639</v>
      </c>
      <c r="F174" s="193">
        <v>446</v>
      </c>
      <c r="G174" s="328">
        <f t="shared" si="31"/>
        <v>4085</v>
      </c>
      <c r="H174" s="193"/>
      <c r="I174" s="198">
        <v>39807</v>
      </c>
      <c r="J174" s="199"/>
      <c r="K174" s="183"/>
      <c r="L174" s="278">
        <f t="shared" si="28"/>
        <v>51226</v>
      </c>
      <c r="M174" s="229">
        <f t="shared" si="32"/>
        <v>11419</v>
      </c>
      <c r="N174" s="373">
        <f t="shared" si="30"/>
        <v>51226</v>
      </c>
      <c r="O174" s="432"/>
      <c r="P174" s="250"/>
      <c r="Q174" s="223"/>
    </row>
    <row r="175" spans="1:17" ht="13.5" customHeight="1" x14ac:dyDescent="0.25">
      <c r="A175" s="300" t="s">
        <v>53</v>
      </c>
      <c r="B175" s="171" t="s">
        <v>205</v>
      </c>
      <c r="C175" s="185"/>
      <c r="D175" s="191" t="s">
        <v>166</v>
      </c>
      <c r="E175" s="193">
        <v>414</v>
      </c>
      <c r="F175" s="193">
        <v>143</v>
      </c>
      <c r="G175" s="328">
        <f t="shared" si="31"/>
        <v>557</v>
      </c>
      <c r="H175" s="193"/>
      <c r="I175" s="198">
        <v>4229</v>
      </c>
      <c r="J175" s="199"/>
      <c r="K175" s="183"/>
      <c r="L175" s="278">
        <f t="shared" si="28"/>
        <v>6985</v>
      </c>
      <c r="M175" s="229">
        <f t="shared" si="32"/>
        <v>2756</v>
      </c>
      <c r="N175" s="373">
        <f t="shared" si="30"/>
        <v>6985</v>
      </c>
      <c r="O175" s="432"/>
      <c r="P175" s="250"/>
      <c r="Q175" s="223"/>
    </row>
    <row r="176" spans="1:17" ht="13.5" customHeight="1" x14ac:dyDescent="0.25">
      <c r="A176" s="300" t="s">
        <v>53</v>
      </c>
      <c r="B176" s="171" t="s">
        <v>205</v>
      </c>
      <c r="C176" s="185"/>
      <c r="D176" s="191" t="s">
        <v>216</v>
      </c>
      <c r="E176" s="193">
        <v>61</v>
      </c>
      <c r="F176" s="193">
        <v>21</v>
      </c>
      <c r="G176" s="328">
        <f t="shared" si="31"/>
        <v>82</v>
      </c>
      <c r="H176" s="193"/>
      <c r="I176" s="198">
        <v>465</v>
      </c>
      <c r="J176" s="199"/>
      <c r="K176" s="183"/>
      <c r="L176" s="278">
        <f t="shared" si="28"/>
        <v>1028</v>
      </c>
      <c r="M176" s="229">
        <f t="shared" si="32"/>
        <v>563</v>
      </c>
      <c r="N176" s="373">
        <f t="shared" si="30"/>
        <v>1028</v>
      </c>
      <c r="O176" s="432"/>
      <c r="P176" s="250"/>
      <c r="Q176" s="223"/>
    </row>
    <row r="177" spans="1:17" ht="13.5" customHeight="1" x14ac:dyDescent="0.25">
      <c r="A177" s="300" t="s">
        <v>53</v>
      </c>
      <c r="B177" s="171" t="s">
        <v>205</v>
      </c>
      <c r="C177" s="185"/>
      <c r="D177" s="191" t="s">
        <v>236</v>
      </c>
      <c r="E177" s="193">
        <v>0</v>
      </c>
      <c r="F177" s="193">
        <v>40</v>
      </c>
      <c r="G177" s="328">
        <f t="shared" si="31"/>
        <v>40</v>
      </c>
      <c r="H177" s="193"/>
      <c r="I177" s="198">
        <v>0</v>
      </c>
      <c r="J177" s="199"/>
      <c r="K177" s="183"/>
      <c r="L177" s="278">
        <f t="shared" si="28"/>
        <v>502</v>
      </c>
      <c r="M177" s="229">
        <f t="shared" si="32"/>
        <v>502</v>
      </c>
      <c r="N177" s="373">
        <f t="shared" si="30"/>
        <v>502</v>
      </c>
      <c r="O177" s="432"/>
      <c r="P177" s="250"/>
      <c r="Q177" s="223"/>
    </row>
    <row r="178" spans="1:17" ht="13.5" customHeight="1" x14ac:dyDescent="0.25">
      <c r="A178" s="300" t="s">
        <v>53</v>
      </c>
      <c r="B178" s="171" t="s">
        <v>205</v>
      </c>
      <c r="C178" s="185"/>
      <c r="D178" s="191" t="s">
        <v>237</v>
      </c>
      <c r="E178" s="193">
        <v>0</v>
      </c>
      <c r="F178" s="193">
        <v>40</v>
      </c>
      <c r="G178" s="328">
        <f t="shared" si="31"/>
        <v>40</v>
      </c>
      <c r="H178" s="193"/>
      <c r="I178" s="198">
        <v>0</v>
      </c>
      <c r="J178" s="199"/>
      <c r="K178" s="183"/>
      <c r="L178" s="278">
        <f t="shared" si="28"/>
        <v>502</v>
      </c>
      <c r="M178" s="229">
        <f t="shared" si="32"/>
        <v>502</v>
      </c>
      <c r="N178" s="373">
        <f t="shared" si="30"/>
        <v>502</v>
      </c>
      <c r="O178" s="432"/>
      <c r="P178" s="250"/>
      <c r="Q178" s="223"/>
    </row>
    <row r="179" spans="1:17" ht="13.5" customHeight="1" thickBot="1" x14ac:dyDescent="0.3">
      <c r="A179" s="371" t="s">
        <v>53</v>
      </c>
      <c r="B179" s="356" t="s">
        <v>205</v>
      </c>
      <c r="C179" s="283"/>
      <c r="D179" s="357" t="s">
        <v>238</v>
      </c>
      <c r="E179" s="367">
        <v>0</v>
      </c>
      <c r="F179" s="367">
        <v>41</v>
      </c>
      <c r="G179" s="358">
        <f t="shared" si="31"/>
        <v>41</v>
      </c>
      <c r="H179" s="367"/>
      <c r="I179" s="330">
        <v>0</v>
      </c>
      <c r="J179" s="331"/>
      <c r="K179" s="359"/>
      <c r="L179" s="422">
        <f t="shared" si="28"/>
        <v>514</v>
      </c>
      <c r="M179" s="360">
        <f t="shared" si="32"/>
        <v>514</v>
      </c>
      <c r="N179" s="374">
        <f t="shared" si="30"/>
        <v>514</v>
      </c>
      <c r="O179" s="432"/>
      <c r="P179" s="250"/>
      <c r="Q179" s="223"/>
    </row>
    <row r="180" spans="1:17" ht="13.5" customHeight="1" x14ac:dyDescent="0.25">
      <c r="A180" s="293" t="s">
        <v>77</v>
      </c>
      <c r="B180" s="340" t="s">
        <v>205</v>
      </c>
      <c r="C180" s="369"/>
      <c r="D180" s="341" t="s">
        <v>168</v>
      </c>
      <c r="E180" s="370">
        <v>71</v>
      </c>
      <c r="F180" s="370">
        <v>0</v>
      </c>
      <c r="G180" s="343">
        <f t="shared" si="31"/>
        <v>71</v>
      </c>
      <c r="H180" s="370"/>
      <c r="I180" s="344">
        <v>992</v>
      </c>
      <c r="J180" s="345"/>
      <c r="K180" s="346"/>
      <c r="L180" s="268">
        <f t="shared" si="28"/>
        <v>890</v>
      </c>
      <c r="M180" s="347">
        <f t="shared" si="32"/>
        <v>-102</v>
      </c>
      <c r="N180" s="375">
        <f t="shared" si="30"/>
        <v>890</v>
      </c>
      <c r="O180" s="434">
        <f>SUBTOTAL(9,N180:N183)</f>
        <v>57997</v>
      </c>
      <c r="P180" s="250"/>
      <c r="Q180" s="223"/>
    </row>
    <row r="181" spans="1:17" ht="13.5" customHeight="1" x14ac:dyDescent="0.25">
      <c r="A181" s="300" t="s">
        <v>77</v>
      </c>
      <c r="B181" s="171" t="s">
        <v>205</v>
      </c>
      <c r="C181" s="185"/>
      <c r="D181" s="191" t="s">
        <v>169</v>
      </c>
      <c r="E181" s="193">
        <v>2703</v>
      </c>
      <c r="F181" s="193">
        <v>408</v>
      </c>
      <c r="G181" s="328">
        <f t="shared" si="31"/>
        <v>3111</v>
      </c>
      <c r="H181" s="193"/>
      <c r="I181" s="198">
        <v>27780</v>
      </c>
      <c r="J181" s="199"/>
      <c r="K181" s="183"/>
      <c r="L181" s="278">
        <f t="shared" si="28"/>
        <v>39012</v>
      </c>
      <c r="M181" s="229">
        <f t="shared" si="32"/>
        <v>11232</v>
      </c>
      <c r="N181" s="373">
        <f t="shared" si="30"/>
        <v>39012</v>
      </c>
      <c r="O181" s="432"/>
      <c r="P181" s="250"/>
      <c r="Q181" s="223"/>
    </row>
    <row r="182" spans="1:17" ht="13.5" customHeight="1" x14ac:dyDescent="0.25">
      <c r="A182" s="300" t="s">
        <v>77</v>
      </c>
      <c r="B182" s="171" t="s">
        <v>205</v>
      </c>
      <c r="C182" s="185"/>
      <c r="D182" s="191" t="s">
        <v>170</v>
      </c>
      <c r="E182" s="193">
        <v>1035</v>
      </c>
      <c r="F182" s="193">
        <v>0</v>
      </c>
      <c r="G182" s="328">
        <f t="shared" si="31"/>
        <v>1035</v>
      </c>
      <c r="H182" s="193"/>
      <c r="I182" s="198">
        <v>11336</v>
      </c>
      <c r="J182" s="199"/>
      <c r="K182" s="183"/>
      <c r="L182" s="278">
        <f t="shared" si="28"/>
        <v>12979</v>
      </c>
      <c r="M182" s="229">
        <f t="shared" si="32"/>
        <v>1643</v>
      </c>
      <c r="N182" s="373">
        <f t="shared" si="30"/>
        <v>12979</v>
      </c>
      <c r="O182" s="432"/>
      <c r="P182" s="250"/>
      <c r="Q182" s="223"/>
    </row>
    <row r="183" spans="1:17" ht="13.5" customHeight="1" thickBot="1" x14ac:dyDescent="0.3">
      <c r="A183" s="301" t="s">
        <v>77</v>
      </c>
      <c r="B183" s="350" t="s">
        <v>205</v>
      </c>
      <c r="C183" s="412"/>
      <c r="D183" s="282" t="s">
        <v>171</v>
      </c>
      <c r="E183" s="411">
        <v>408</v>
      </c>
      <c r="F183" s="411">
        <v>0</v>
      </c>
      <c r="G183" s="353">
        <f t="shared" si="31"/>
        <v>408</v>
      </c>
      <c r="H183" s="411"/>
      <c r="I183" s="364">
        <v>4106</v>
      </c>
      <c r="J183" s="354"/>
      <c r="K183" s="365"/>
      <c r="L183" s="423">
        <f t="shared" si="28"/>
        <v>5116</v>
      </c>
      <c r="M183" s="366">
        <f t="shared" si="32"/>
        <v>1010</v>
      </c>
      <c r="N183" s="376">
        <f t="shared" si="30"/>
        <v>5116</v>
      </c>
      <c r="O183" s="433"/>
      <c r="P183" s="250"/>
      <c r="Q183" s="223"/>
    </row>
    <row r="184" spans="1:17" ht="13.5" customHeight="1" x14ac:dyDescent="0.25">
      <c r="A184" s="409" t="s">
        <v>109</v>
      </c>
      <c r="B184" s="333" t="s">
        <v>205</v>
      </c>
      <c r="C184" s="309"/>
      <c r="D184" s="334" t="s">
        <v>173</v>
      </c>
      <c r="E184" s="368">
        <v>843</v>
      </c>
      <c r="F184" s="368">
        <v>144</v>
      </c>
      <c r="G184" s="336">
        <f t="shared" si="31"/>
        <v>987</v>
      </c>
      <c r="H184" s="368"/>
      <c r="I184" s="290">
        <v>8159</v>
      </c>
      <c r="J184" s="292"/>
      <c r="K184" s="337"/>
      <c r="L184" s="278">
        <f t="shared" si="28"/>
        <v>12377</v>
      </c>
      <c r="M184" s="338">
        <f t="shared" si="32"/>
        <v>4218</v>
      </c>
      <c r="N184" s="372">
        <f t="shared" si="30"/>
        <v>12377</v>
      </c>
      <c r="O184" s="432">
        <f>SUBTOTAL(9,N184:N188)</f>
        <v>132723</v>
      </c>
      <c r="P184" s="250"/>
      <c r="Q184" s="223"/>
    </row>
    <row r="185" spans="1:17" ht="13.5" customHeight="1" x14ac:dyDescent="0.25">
      <c r="A185" s="300" t="s">
        <v>109</v>
      </c>
      <c r="B185" s="171" t="s">
        <v>205</v>
      </c>
      <c r="C185" s="185"/>
      <c r="D185" s="191" t="s">
        <v>172</v>
      </c>
      <c r="E185" s="193">
        <v>239</v>
      </c>
      <c r="F185" s="193">
        <v>0</v>
      </c>
      <c r="G185" s="328">
        <f t="shared" si="31"/>
        <v>239</v>
      </c>
      <c r="H185" s="193"/>
      <c r="I185" s="198">
        <v>3168</v>
      </c>
      <c r="J185" s="199"/>
      <c r="K185" s="183"/>
      <c r="L185" s="278">
        <f t="shared" si="28"/>
        <v>2997</v>
      </c>
      <c r="M185" s="229">
        <f t="shared" si="32"/>
        <v>-171</v>
      </c>
      <c r="N185" s="373">
        <f t="shared" si="30"/>
        <v>2997</v>
      </c>
      <c r="O185" s="432"/>
      <c r="P185" s="250"/>
      <c r="Q185" s="223"/>
    </row>
    <row r="186" spans="1:17" ht="13.5" customHeight="1" x14ac:dyDescent="0.25">
      <c r="A186" s="300" t="s">
        <v>109</v>
      </c>
      <c r="B186" s="171" t="s">
        <v>205</v>
      </c>
      <c r="C186" s="185"/>
      <c r="D186" s="191" t="s">
        <v>174</v>
      </c>
      <c r="E186" s="193">
        <v>5901</v>
      </c>
      <c r="F186" s="193">
        <v>685</v>
      </c>
      <c r="G186" s="328">
        <f t="shared" si="31"/>
        <v>6586</v>
      </c>
      <c r="H186" s="193"/>
      <c r="I186" s="198">
        <v>64492</v>
      </c>
      <c r="J186" s="199"/>
      <c r="K186" s="183"/>
      <c r="L186" s="278">
        <f t="shared" si="28"/>
        <v>82588</v>
      </c>
      <c r="M186" s="229">
        <f t="shared" si="32"/>
        <v>18096</v>
      </c>
      <c r="N186" s="373">
        <f t="shared" si="30"/>
        <v>82588</v>
      </c>
      <c r="O186" s="432"/>
      <c r="P186" s="250"/>
      <c r="Q186" s="223"/>
    </row>
    <row r="187" spans="1:17" ht="13.5" customHeight="1" x14ac:dyDescent="0.25">
      <c r="A187" s="300" t="s">
        <v>109</v>
      </c>
      <c r="B187" s="171" t="s">
        <v>205</v>
      </c>
      <c r="C187" s="185"/>
      <c r="D187" s="191" t="s">
        <v>218</v>
      </c>
      <c r="E187" s="193">
        <v>2554</v>
      </c>
      <c r="F187" s="193">
        <v>147</v>
      </c>
      <c r="G187" s="328">
        <f t="shared" si="31"/>
        <v>2701</v>
      </c>
      <c r="H187" s="193"/>
      <c r="I187" s="198">
        <v>26868</v>
      </c>
      <c r="J187" s="199"/>
      <c r="K187" s="183"/>
      <c r="L187" s="278">
        <f t="shared" si="28"/>
        <v>33871</v>
      </c>
      <c r="M187" s="229">
        <f t="shared" si="32"/>
        <v>7003</v>
      </c>
      <c r="N187" s="373">
        <f t="shared" si="30"/>
        <v>33871</v>
      </c>
      <c r="O187" s="432"/>
      <c r="P187" s="250"/>
      <c r="Q187" s="223"/>
    </row>
    <row r="188" spans="1:17" ht="13.5" customHeight="1" thickBot="1" x14ac:dyDescent="0.3">
      <c r="A188" s="371" t="s">
        <v>109</v>
      </c>
      <c r="B188" s="356" t="s">
        <v>205</v>
      </c>
      <c r="C188" s="283"/>
      <c r="D188" s="357" t="s">
        <v>239</v>
      </c>
      <c r="E188" s="367">
        <v>0</v>
      </c>
      <c r="F188" s="367">
        <v>71</v>
      </c>
      <c r="G188" s="358">
        <f t="shared" si="31"/>
        <v>71</v>
      </c>
      <c r="H188" s="367"/>
      <c r="I188" s="330">
        <v>0</v>
      </c>
      <c r="J188" s="331"/>
      <c r="K188" s="359"/>
      <c r="L188" s="422">
        <f t="shared" si="28"/>
        <v>890</v>
      </c>
      <c r="M188" s="360">
        <f t="shared" si="32"/>
        <v>890</v>
      </c>
      <c r="N188" s="374">
        <f t="shared" si="30"/>
        <v>890</v>
      </c>
      <c r="O188" s="432"/>
      <c r="P188" s="250"/>
      <c r="Q188" s="223"/>
    </row>
    <row r="189" spans="1:17" ht="13.5" customHeight="1" x14ac:dyDescent="0.25">
      <c r="A189" s="293" t="s">
        <v>92</v>
      </c>
      <c r="B189" s="340" t="s">
        <v>205</v>
      </c>
      <c r="C189" s="369"/>
      <c r="D189" s="341" t="s">
        <v>217</v>
      </c>
      <c r="E189" s="370">
        <v>32</v>
      </c>
      <c r="F189" s="370">
        <v>70</v>
      </c>
      <c r="G189" s="343">
        <f t="shared" si="31"/>
        <v>102</v>
      </c>
      <c r="H189" s="370"/>
      <c r="I189" s="344">
        <v>227</v>
      </c>
      <c r="J189" s="345"/>
      <c r="K189" s="346"/>
      <c r="L189" s="268">
        <f t="shared" si="28"/>
        <v>1279</v>
      </c>
      <c r="M189" s="347">
        <f t="shared" si="32"/>
        <v>1052</v>
      </c>
      <c r="N189" s="375">
        <f t="shared" si="30"/>
        <v>1279</v>
      </c>
      <c r="O189" s="434">
        <f>SUBTOTAL(9,N189:N203)</f>
        <v>139846</v>
      </c>
      <c r="P189" s="250"/>
      <c r="Q189" s="223"/>
    </row>
    <row r="190" spans="1:17" ht="13.5" customHeight="1" x14ac:dyDescent="0.25">
      <c r="A190" s="300" t="s">
        <v>92</v>
      </c>
      <c r="B190" s="171" t="s">
        <v>205</v>
      </c>
      <c r="C190" s="185"/>
      <c r="D190" s="191" t="s">
        <v>175</v>
      </c>
      <c r="E190" s="193">
        <v>1556</v>
      </c>
      <c r="F190" s="193">
        <v>217</v>
      </c>
      <c r="G190" s="328">
        <f t="shared" si="31"/>
        <v>1773</v>
      </c>
      <c r="H190" s="193"/>
      <c r="I190" s="198">
        <v>15120</v>
      </c>
      <c r="J190" s="199"/>
      <c r="K190" s="183"/>
      <c r="L190" s="278">
        <f t="shared" si="28"/>
        <v>22233</v>
      </c>
      <c r="M190" s="229">
        <f t="shared" si="32"/>
        <v>7113</v>
      </c>
      <c r="N190" s="373">
        <f t="shared" si="30"/>
        <v>22233</v>
      </c>
      <c r="O190" s="432"/>
      <c r="P190" s="250"/>
      <c r="Q190" s="223"/>
    </row>
    <row r="191" spans="1:17" ht="13.5" customHeight="1" x14ac:dyDescent="0.25">
      <c r="A191" s="300" t="s">
        <v>92</v>
      </c>
      <c r="B191" s="171" t="s">
        <v>205</v>
      </c>
      <c r="C191" s="185"/>
      <c r="D191" s="191" t="s">
        <v>176</v>
      </c>
      <c r="E191" s="193">
        <v>7092</v>
      </c>
      <c r="F191" s="193">
        <v>786</v>
      </c>
      <c r="G191" s="328">
        <f t="shared" si="31"/>
        <v>7878</v>
      </c>
      <c r="H191" s="193"/>
      <c r="I191" s="198">
        <v>76445</v>
      </c>
      <c r="J191" s="199"/>
      <c r="K191" s="183"/>
      <c r="L191" s="278">
        <f t="shared" si="28"/>
        <v>98790</v>
      </c>
      <c r="M191" s="229">
        <f t="shared" si="32"/>
        <v>22345</v>
      </c>
      <c r="N191" s="373">
        <f t="shared" si="30"/>
        <v>98790</v>
      </c>
      <c r="O191" s="432"/>
      <c r="P191" s="250"/>
      <c r="Q191" s="223"/>
    </row>
    <row r="192" spans="1:17" ht="13.5" customHeight="1" x14ac:dyDescent="0.25">
      <c r="A192" s="300" t="s">
        <v>92</v>
      </c>
      <c r="B192" s="171" t="s">
        <v>205</v>
      </c>
      <c r="C192" s="185"/>
      <c r="D192" s="191" t="s">
        <v>177</v>
      </c>
      <c r="E192" s="193">
        <v>129</v>
      </c>
      <c r="F192" s="193">
        <v>0</v>
      </c>
      <c r="G192" s="328">
        <f t="shared" si="31"/>
        <v>129</v>
      </c>
      <c r="H192" s="193"/>
      <c r="I192" s="198">
        <v>1393</v>
      </c>
      <c r="J192" s="199"/>
      <c r="K192" s="183"/>
      <c r="L192" s="278">
        <f t="shared" si="28"/>
        <v>1618</v>
      </c>
      <c r="M192" s="229">
        <f t="shared" si="32"/>
        <v>225</v>
      </c>
      <c r="N192" s="373">
        <f t="shared" si="30"/>
        <v>1618</v>
      </c>
      <c r="O192" s="432"/>
      <c r="P192" s="250"/>
      <c r="Q192" s="223"/>
    </row>
    <row r="193" spans="1:17" ht="13.5" customHeight="1" x14ac:dyDescent="0.25">
      <c r="A193" s="300" t="s">
        <v>92</v>
      </c>
      <c r="B193" s="171" t="s">
        <v>205</v>
      </c>
      <c r="C193" s="185"/>
      <c r="D193" s="191" t="s">
        <v>178</v>
      </c>
      <c r="E193" s="193">
        <v>185</v>
      </c>
      <c r="F193" s="193">
        <v>0</v>
      </c>
      <c r="G193" s="328">
        <f t="shared" si="31"/>
        <v>185</v>
      </c>
      <c r="H193" s="193"/>
      <c r="I193" s="198">
        <v>1610</v>
      </c>
      <c r="J193" s="199"/>
      <c r="K193" s="183"/>
      <c r="L193" s="278">
        <f t="shared" si="28"/>
        <v>2320</v>
      </c>
      <c r="M193" s="229">
        <f t="shared" si="32"/>
        <v>710</v>
      </c>
      <c r="N193" s="373">
        <f t="shared" si="30"/>
        <v>2320</v>
      </c>
      <c r="O193" s="432"/>
      <c r="P193" s="250"/>
      <c r="Q193" s="223"/>
    </row>
    <row r="194" spans="1:17" ht="13.5" customHeight="1" x14ac:dyDescent="0.25">
      <c r="A194" s="300" t="s">
        <v>92</v>
      </c>
      <c r="B194" s="171" t="s">
        <v>205</v>
      </c>
      <c r="C194" s="185"/>
      <c r="D194" s="191" t="s">
        <v>215</v>
      </c>
      <c r="E194" s="193">
        <v>136</v>
      </c>
      <c r="F194" s="193">
        <v>0</v>
      </c>
      <c r="G194" s="328">
        <f t="shared" si="31"/>
        <v>136</v>
      </c>
      <c r="H194" s="193"/>
      <c r="I194" s="198">
        <v>1497</v>
      </c>
      <c r="J194" s="199"/>
      <c r="K194" s="183"/>
      <c r="L194" s="278">
        <f t="shared" si="28"/>
        <v>1705</v>
      </c>
      <c r="M194" s="229">
        <f t="shared" si="32"/>
        <v>208</v>
      </c>
      <c r="N194" s="373">
        <f t="shared" si="30"/>
        <v>1705</v>
      </c>
      <c r="O194" s="432"/>
      <c r="P194" s="250"/>
      <c r="Q194" s="223"/>
    </row>
    <row r="195" spans="1:17" ht="13.5" customHeight="1" x14ac:dyDescent="0.25">
      <c r="A195" s="300" t="s">
        <v>92</v>
      </c>
      <c r="B195" s="171" t="s">
        <v>205</v>
      </c>
      <c r="C195" s="185"/>
      <c r="D195" s="191" t="s">
        <v>220</v>
      </c>
      <c r="E195" s="193">
        <v>185</v>
      </c>
      <c r="F195" s="193">
        <v>29</v>
      </c>
      <c r="G195" s="328">
        <f t="shared" si="31"/>
        <v>214</v>
      </c>
      <c r="H195" s="193"/>
      <c r="I195" s="198">
        <v>1826</v>
      </c>
      <c r="J195" s="199"/>
      <c r="K195" s="183"/>
      <c r="L195" s="278">
        <f t="shared" si="28"/>
        <v>2684</v>
      </c>
      <c r="M195" s="229">
        <f t="shared" si="32"/>
        <v>858</v>
      </c>
      <c r="N195" s="373">
        <f t="shared" si="30"/>
        <v>2684</v>
      </c>
      <c r="O195" s="432"/>
      <c r="P195" s="250"/>
      <c r="Q195" s="223"/>
    </row>
    <row r="196" spans="1:17" ht="13.5" customHeight="1" x14ac:dyDescent="0.25">
      <c r="A196" s="300" t="s">
        <v>92</v>
      </c>
      <c r="B196" s="171" t="s">
        <v>205</v>
      </c>
      <c r="C196" s="185"/>
      <c r="D196" s="191" t="s">
        <v>179</v>
      </c>
      <c r="E196" s="193">
        <v>253</v>
      </c>
      <c r="F196" s="193">
        <v>87</v>
      </c>
      <c r="G196" s="328">
        <f t="shared" si="31"/>
        <v>340</v>
      </c>
      <c r="H196" s="193"/>
      <c r="I196" s="198">
        <v>2909</v>
      </c>
      <c r="J196" s="199"/>
      <c r="K196" s="183"/>
      <c r="L196" s="278">
        <f t="shared" si="28"/>
        <v>4264</v>
      </c>
      <c r="M196" s="229">
        <f t="shared" si="32"/>
        <v>1355</v>
      </c>
      <c r="N196" s="373">
        <f t="shared" si="30"/>
        <v>4264</v>
      </c>
      <c r="O196" s="432"/>
      <c r="P196" s="250"/>
      <c r="Q196" s="223"/>
    </row>
    <row r="197" spans="1:17" ht="13.5" customHeight="1" x14ac:dyDescent="0.25">
      <c r="A197" s="300" t="s">
        <v>92</v>
      </c>
      <c r="B197" s="171" t="s">
        <v>205</v>
      </c>
      <c r="C197" s="185"/>
      <c r="D197" s="191" t="s">
        <v>240</v>
      </c>
      <c r="E197" s="193">
        <v>0</v>
      </c>
      <c r="F197" s="193">
        <v>47</v>
      </c>
      <c r="G197" s="328">
        <f t="shared" si="31"/>
        <v>47</v>
      </c>
      <c r="H197" s="193"/>
      <c r="I197" s="198">
        <v>0</v>
      </c>
      <c r="J197" s="199"/>
      <c r="K197" s="183"/>
      <c r="L197" s="278">
        <f t="shared" si="28"/>
        <v>589</v>
      </c>
      <c r="M197" s="229">
        <f t="shared" si="32"/>
        <v>589</v>
      </c>
      <c r="N197" s="373">
        <f t="shared" si="30"/>
        <v>589</v>
      </c>
      <c r="O197" s="432"/>
      <c r="P197" s="250"/>
      <c r="Q197" s="223"/>
    </row>
    <row r="198" spans="1:17" ht="13.5" customHeight="1" x14ac:dyDescent="0.25">
      <c r="A198" s="300" t="s">
        <v>92</v>
      </c>
      <c r="B198" s="171" t="s">
        <v>205</v>
      </c>
      <c r="C198" s="185"/>
      <c r="D198" s="191" t="s">
        <v>241</v>
      </c>
      <c r="E198" s="193">
        <v>0</v>
      </c>
      <c r="F198" s="193">
        <v>44</v>
      </c>
      <c r="G198" s="328">
        <f t="shared" si="31"/>
        <v>44</v>
      </c>
      <c r="H198" s="193"/>
      <c r="I198" s="198">
        <v>0</v>
      </c>
      <c r="J198" s="199"/>
      <c r="K198" s="183"/>
      <c r="L198" s="278">
        <f t="shared" si="28"/>
        <v>552</v>
      </c>
      <c r="M198" s="229">
        <f t="shared" si="32"/>
        <v>552</v>
      </c>
      <c r="N198" s="373">
        <f t="shared" si="30"/>
        <v>552</v>
      </c>
      <c r="O198" s="432"/>
      <c r="P198" s="250"/>
      <c r="Q198" s="223"/>
    </row>
    <row r="199" spans="1:17" ht="13.5" customHeight="1" x14ac:dyDescent="0.25">
      <c r="A199" s="300" t="s">
        <v>92</v>
      </c>
      <c r="B199" s="171" t="s">
        <v>205</v>
      </c>
      <c r="C199" s="185"/>
      <c r="D199" s="191" t="s">
        <v>242</v>
      </c>
      <c r="E199" s="193">
        <v>0</v>
      </c>
      <c r="F199" s="193">
        <v>41</v>
      </c>
      <c r="G199" s="328">
        <f t="shared" si="31"/>
        <v>41</v>
      </c>
      <c r="H199" s="193"/>
      <c r="I199" s="198">
        <v>0</v>
      </c>
      <c r="J199" s="199"/>
      <c r="K199" s="183"/>
      <c r="L199" s="278">
        <f t="shared" si="28"/>
        <v>514</v>
      </c>
      <c r="M199" s="229">
        <f t="shared" si="32"/>
        <v>514</v>
      </c>
      <c r="N199" s="373">
        <f t="shared" si="30"/>
        <v>514</v>
      </c>
      <c r="O199" s="432"/>
      <c r="P199" s="250"/>
      <c r="Q199" s="223"/>
    </row>
    <row r="200" spans="1:17" ht="13.5" customHeight="1" x14ac:dyDescent="0.25">
      <c r="A200" s="300" t="s">
        <v>92</v>
      </c>
      <c r="B200" s="171" t="s">
        <v>205</v>
      </c>
      <c r="C200" s="185"/>
      <c r="D200" s="191" t="s">
        <v>243</v>
      </c>
      <c r="E200" s="193">
        <v>0</v>
      </c>
      <c r="F200" s="193">
        <v>34</v>
      </c>
      <c r="G200" s="328">
        <f t="shared" si="31"/>
        <v>34</v>
      </c>
      <c r="H200" s="193"/>
      <c r="I200" s="198">
        <v>0</v>
      </c>
      <c r="J200" s="199"/>
      <c r="K200" s="183"/>
      <c r="L200" s="278">
        <f t="shared" si="28"/>
        <v>426</v>
      </c>
      <c r="M200" s="229">
        <f t="shared" si="32"/>
        <v>426</v>
      </c>
      <c r="N200" s="373">
        <f t="shared" si="30"/>
        <v>426</v>
      </c>
      <c r="O200" s="432"/>
      <c r="P200" s="250"/>
      <c r="Q200" s="223"/>
    </row>
    <row r="201" spans="1:17" ht="13.5" customHeight="1" x14ac:dyDescent="0.25">
      <c r="A201" s="300" t="s">
        <v>92</v>
      </c>
      <c r="B201" s="171" t="s">
        <v>205</v>
      </c>
      <c r="C201" s="185"/>
      <c r="D201" s="191" t="s">
        <v>244</v>
      </c>
      <c r="E201" s="193">
        <v>0</v>
      </c>
      <c r="F201" s="193">
        <v>42</v>
      </c>
      <c r="G201" s="328">
        <f t="shared" si="31"/>
        <v>42</v>
      </c>
      <c r="H201" s="193"/>
      <c r="I201" s="198">
        <v>0</v>
      </c>
      <c r="J201" s="199"/>
      <c r="K201" s="183"/>
      <c r="L201" s="278">
        <f t="shared" si="28"/>
        <v>527</v>
      </c>
      <c r="M201" s="229">
        <f t="shared" si="32"/>
        <v>527</v>
      </c>
      <c r="N201" s="373">
        <f t="shared" si="30"/>
        <v>527</v>
      </c>
      <c r="O201" s="432"/>
      <c r="P201" s="250"/>
      <c r="Q201" s="223"/>
    </row>
    <row r="202" spans="1:17" ht="13.5" customHeight="1" x14ac:dyDescent="0.25">
      <c r="A202" s="300" t="s">
        <v>92</v>
      </c>
      <c r="B202" s="171" t="s">
        <v>205</v>
      </c>
      <c r="C202" s="185"/>
      <c r="D202" s="191" t="s">
        <v>245</v>
      </c>
      <c r="E202" s="193">
        <v>0</v>
      </c>
      <c r="F202" s="193">
        <v>31</v>
      </c>
      <c r="G202" s="328">
        <f t="shared" si="31"/>
        <v>31</v>
      </c>
      <c r="H202" s="193"/>
      <c r="I202" s="198">
        <v>0</v>
      </c>
      <c r="J202" s="199"/>
      <c r="K202" s="183"/>
      <c r="L202" s="278">
        <f t="shared" si="28"/>
        <v>389</v>
      </c>
      <c r="M202" s="229">
        <f t="shared" si="32"/>
        <v>389</v>
      </c>
      <c r="N202" s="373">
        <f t="shared" si="30"/>
        <v>389</v>
      </c>
      <c r="O202" s="432"/>
      <c r="P202" s="250"/>
      <c r="Q202" s="223"/>
    </row>
    <row r="203" spans="1:17" ht="14.25" thickBot="1" x14ac:dyDescent="0.3">
      <c r="A203" s="301" t="s">
        <v>92</v>
      </c>
      <c r="B203" s="350" t="s">
        <v>205</v>
      </c>
      <c r="C203" s="412"/>
      <c r="D203" s="421" t="s">
        <v>180</v>
      </c>
      <c r="E203" s="411">
        <v>88</v>
      </c>
      <c r="F203" s="411">
        <v>68</v>
      </c>
      <c r="G203" s="353">
        <f t="shared" si="31"/>
        <v>156</v>
      </c>
      <c r="H203" s="411"/>
      <c r="I203" s="364">
        <v>764</v>
      </c>
      <c r="J203" s="354"/>
      <c r="K203" s="365"/>
      <c r="L203" s="423">
        <f t="shared" si="28"/>
        <v>1956</v>
      </c>
      <c r="M203" s="366">
        <f t="shared" si="32"/>
        <v>1192</v>
      </c>
      <c r="N203" s="376">
        <f t="shared" si="30"/>
        <v>1956</v>
      </c>
      <c r="O203" s="433"/>
      <c r="P203" s="250"/>
      <c r="Q203" s="223"/>
    </row>
    <row r="204" spans="1:17" ht="1.5" customHeight="1" thickBot="1" x14ac:dyDescent="0.3">
      <c r="A204" s="418"/>
      <c r="B204" s="419"/>
      <c r="C204" s="419"/>
      <c r="D204" s="419"/>
      <c r="E204" s="419"/>
      <c r="F204" s="419"/>
      <c r="G204" s="419"/>
      <c r="H204" s="420"/>
      <c r="I204" s="216"/>
      <c r="J204" s="216"/>
      <c r="K204" s="216"/>
      <c r="L204" s="216"/>
      <c r="M204" s="216"/>
      <c r="N204" s="216"/>
      <c r="O204" s="216"/>
      <c r="P204" s="251"/>
      <c r="Q204" s="224"/>
    </row>
    <row r="205" spans="1:17" ht="14.25" hidden="1" thickBot="1" x14ac:dyDescent="0.3">
      <c r="A205" s="215"/>
      <c r="I205" s="200"/>
      <c r="J205" s="200"/>
      <c r="K205" s="200"/>
      <c r="L205" s="200"/>
      <c r="M205" s="200"/>
      <c r="N205" s="200"/>
      <c r="O205" s="200"/>
      <c r="P205" s="252"/>
      <c r="Q205" s="200"/>
    </row>
    <row r="206" spans="1:17" ht="14.25" hidden="1" thickBot="1" x14ac:dyDescent="0.25">
      <c r="A206" s="436"/>
      <c r="B206" s="437"/>
      <c r="C206" s="438"/>
      <c r="D206" s="237"/>
      <c r="E206" s="236"/>
      <c r="F206" s="236"/>
      <c r="G206" s="236"/>
      <c r="H206" s="238"/>
      <c r="I206" s="239"/>
      <c r="M206" s="236"/>
      <c r="N206" s="236"/>
      <c r="O206" s="236"/>
    </row>
    <row r="207" spans="1:17" ht="14.25" thickBot="1" x14ac:dyDescent="0.25">
      <c r="A207" s="159"/>
      <c r="B207" s="159"/>
      <c r="C207" s="159"/>
      <c r="D207" s="230" t="s">
        <v>206</v>
      </c>
      <c r="E207" s="232">
        <f>SUM(E5:E138)</f>
        <v>356617</v>
      </c>
      <c r="F207" s="232">
        <f t="shared" ref="F207:G207" si="33">SUM(F5:F138)</f>
        <v>118026</v>
      </c>
      <c r="G207" s="232">
        <f t="shared" si="33"/>
        <v>474643</v>
      </c>
      <c r="H207" s="232">
        <f t="shared" ref="H207:N207" si="34">SUM(H5:H138)</f>
        <v>253</v>
      </c>
      <c r="I207" s="233">
        <f t="shared" si="34"/>
        <v>4215781</v>
      </c>
      <c r="J207" s="161">
        <f t="shared" si="34"/>
        <v>3854202</v>
      </c>
      <c r="K207" s="161">
        <f t="shared" si="34"/>
        <v>1385588</v>
      </c>
      <c r="L207" s="161">
        <f t="shared" si="34"/>
        <v>237354</v>
      </c>
      <c r="M207" s="234">
        <f t="shared" si="34"/>
        <v>1261363</v>
      </c>
      <c r="N207" s="234">
        <f t="shared" si="34"/>
        <v>5477144</v>
      </c>
      <c r="O207" s="234"/>
      <c r="P207" s="254"/>
      <c r="Q207" s="225"/>
    </row>
    <row r="208" spans="1:17" ht="14.25" thickBot="1" x14ac:dyDescent="0.25">
      <c r="A208" s="164"/>
      <c r="B208" s="168"/>
      <c r="C208" s="165"/>
      <c r="D208" s="160" t="s">
        <v>207</v>
      </c>
      <c r="E208" s="161">
        <f>SUM(E139:E146)</f>
        <v>152155</v>
      </c>
      <c r="F208" s="161">
        <f t="shared" ref="F208:G208" si="35">SUM(F139:F146)</f>
        <v>0</v>
      </c>
      <c r="G208" s="161">
        <f t="shared" si="35"/>
        <v>152155</v>
      </c>
      <c r="H208" s="218">
        <f t="shared" ref="H208:N208" si="36">SUM(H139:H146)</f>
        <v>20</v>
      </c>
      <c r="I208" s="162">
        <f t="shared" si="36"/>
        <v>463321</v>
      </c>
      <c r="J208" s="174">
        <f t="shared" si="36"/>
        <v>304680</v>
      </c>
      <c r="K208" s="174">
        <f t="shared" si="36"/>
        <v>109532</v>
      </c>
      <c r="L208" s="175">
        <f t="shared" si="36"/>
        <v>76079</v>
      </c>
      <c r="M208" s="176">
        <f t="shared" si="36"/>
        <v>26970</v>
      </c>
      <c r="N208" s="176">
        <f t="shared" si="36"/>
        <v>490291</v>
      </c>
      <c r="O208" s="176"/>
      <c r="P208" s="254"/>
      <c r="Q208" s="225"/>
    </row>
    <row r="209" spans="1:17" ht="14.25" thickBot="1" x14ac:dyDescent="0.3">
      <c r="A209" s="166"/>
      <c r="B209" s="170"/>
      <c r="C209" s="169"/>
      <c r="D209" s="173" t="s">
        <v>208</v>
      </c>
      <c r="E209" s="179">
        <f>SUM(E147:E203)</f>
        <v>45959</v>
      </c>
      <c r="F209" s="179">
        <f t="shared" ref="F209:H209" si="37">SUM(F147:F203)</f>
        <v>6220</v>
      </c>
      <c r="G209" s="179">
        <f t="shared" si="37"/>
        <v>52179</v>
      </c>
      <c r="H209" s="179">
        <f t="shared" si="37"/>
        <v>0</v>
      </c>
      <c r="I209" s="180">
        <f>SUM(I147:I203)</f>
        <v>487512.50166000001</v>
      </c>
      <c r="J209" s="180">
        <f t="shared" ref="J209:L209" si="38">SUM(J147:J203)</f>
        <v>0</v>
      </c>
      <c r="K209" s="180">
        <f t="shared" si="38"/>
        <v>0</v>
      </c>
      <c r="L209" s="180">
        <f t="shared" si="38"/>
        <v>654325</v>
      </c>
      <c r="M209" s="228">
        <f>SUM(M147:M203)</f>
        <v>166812.49833999999</v>
      </c>
      <c r="N209" s="228">
        <f>SUM(N147:N203)</f>
        <v>654325</v>
      </c>
      <c r="O209" s="228"/>
      <c r="P209" s="255"/>
      <c r="Q209" s="226"/>
    </row>
    <row r="210" spans="1:17" ht="13.5" x14ac:dyDescent="0.25">
      <c r="B210" t="s">
        <v>134</v>
      </c>
      <c r="E210" s="240">
        <f>E207+E208+E209</f>
        <v>554731</v>
      </c>
      <c r="F210" s="240">
        <f t="shared" ref="F210:M210" si="39">F207+F208+F209</f>
        <v>124246</v>
      </c>
      <c r="G210" s="240">
        <f t="shared" si="39"/>
        <v>678977</v>
      </c>
      <c r="H210" s="240">
        <f t="shared" si="39"/>
        <v>273</v>
      </c>
      <c r="I210" s="240">
        <f t="shared" si="39"/>
        <v>5166614.5016599996</v>
      </c>
      <c r="J210" s="240">
        <f t="shared" si="39"/>
        <v>4158882</v>
      </c>
      <c r="K210" s="240">
        <f t="shared" si="39"/>
        <v>1495120</v>
      </c>
      <c r="L210" s="240">
        <f t="shared" si="39"/>
        <v>967758</v>
      </c>
      <c r="M210" s="240">
        <f t="shared" si="39"/>
        <v>1455145.4983399999</v>
      </c>
      <c r="N210" s="240">
        <f t="shared" ref="N210" si="40">SUBTOTAL(9,N207:O209)</f>
        <v>6621760</v>
      </c>
      <c r="O210" s="240"/>
      <c r="P210" s="256"/>
      <c r="Q210" s="227"/>
    </row>
    <row r="211" spans="1:17" s="231" customFormat="1" ht="17.25" customHeight="1" x14ac:dyDescent="0.2">
      <c r="A211" s="429"/>
      <c r="B211" s="430"/>
      <c r="C211" s="431"/>
      <c r="D211" s="241"/>
      <c r="E211" s="242"/>
      <c r="F211" s="242"/>
      <c r="G211" s="242"/>
      <c r="H211" s="242"/>
      <c r="I211" s="242"/>
      <c r="J211" s="329"/>
      <c r="K211" s="242"/>
      <c r="L211" s="242"/>
      <c r="M211" s="242"/>
      <c r="N211" s="242"/>
      <c r="O211" s="242"/>
      <c r="P211" s="257"/>
      <c r="Q211" s="235"/>
    </row>
  </sheetData>
  <autoFilter ref="A3:O210">
    <filterColumn colId="1">
      <filters>
        <filter val="C"/>
        <filter val="O"/>
        <filter val="V"/>
      </filters>
    </filterColumn>
  </autoFilter>
  <mergeCells count="19">
    <mergeCell ref="O184:O188"/>
    <mergeCell ref="A1:O1"/>
    <mergeCell ref="A206:C206"/>
    <mergeCell ref="A211:C211"/>
    <mergeCell ref="O147:O155"/>
    <mergeCell ref="O5:O19"/>
    <mergeCell ref="O20:O30"/>
    <mergeCell ref="O31:O43"/>
    <mergeCell ref="O44:O59"/>
    <mergeCell ref="O60:O83"/>
    <mergeCell ref="O84:O97"/>
    <mergeCell ref="O98:O119"/>
    <mergeCell ref="O120:O138"/>
    <mergeCell ref="O156:O158"/>
    <mergeCell ref="O159:O160"/>
    <mergeCell ref="O189:O203"/>
    <mergeCell ref="O161:O170"/>
    <mergeCell ref="O171:O179"/>
    <mergeCell ref="O180:O183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2" fitToHeight="2" orientation="portrait" r:id="rId1"/>
  <rowBreaks count="3" manualBreakCount="3">
    <brk id="53" max="14" man="1"/>
    <brk id="103" max="14" man="1"/>
    <brk id="15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E1013F-80CF-4302-99D4-50BA02A035D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2024-12-11T12:31:02Z</cp:lastPrinted>
  <dcterms:created xsi:type="dcterms:W3CDTF">2020-12-28T09:08:32Z</dcterms:created>
  <dcterms:modified xsi:type="dcterms:W3CDTF">2025-01-28T09:34:31Z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