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X6M22V2Z\"/>
    </mc:Choice>
  </mc:AlternateContent>
  <bookViews>
    <workbookView xWindow="0" yWindow="0" windowWidth="28800" windowHeight="11700" firstSheet="3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rozpočtu'!$A$3:$P$196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rozpočtu'!$A$1:$P$191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6" i="13" l="1"/>
  <c r="N194" i="13"/>
  <c r="N195" i="13"/>
  <c r="N193" i="13"/>
  <c r="P196" i="13" l="1"/>
  <c r="O60" i="13" l="1"/>
  <c r="P142" i="13" l="1"/>
  <c r="P143" i="13"/>
  <c r="P144" i="13"/>
  <c r="P145" i="13"/>
  <c r="P146" i="13"/>
  <c r="P147" i="13"/>
  <c r="P148" i="13"/>
  <c r="P141" i="13"/>
  <c r="P122" i="13"/>
  <c r="P99" i="13"/>
  <c r="P84" i="13"/>
  <c r="P60" i="13"/>
  <c r="P44" i="13"/>
  <c r="P31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N161" i="13"/>
  <c r="P19" i="13"/>
  <c r="P5" i="13"/>
  <c r="M190" i="13"/>
  <c r="N190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5" i="13"/>
  <c r="P190" i="13" l="1"/>
  <c r="K110" i="13"/>
  <c r="K189" i="13" l="1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3" i="13"/>
  <c r="K162" i="13"/>
  <c r="K160" i="13"/>
  <c r="K159" i="13"/>
  <c r="K158" i="13"/>
  <c r="K157" i="13"/>
  <c r="K155" i="13"/>
  <c r="K154" i="13"/>
  <c r="K153" i="13"/>
  <c r="K152" i="13"/>
  <c r="K151" i="13"/>
  <c r="K150" i="13"/>
  <c r="K149" i="13"/>
  <c r="G193" i="13" l="1"/>
  <c r="P181" i="13" l="1"/>
  <c r="P177" i="13"/>
  <c r="P167" i="13"/>
  <c r="P159" i="13"/>
  <c r="P149" i="13"/>
  <c r="L156" i="13" l="1"/>
  <c r="K156" i="13" s="1"/>
  <c r="L161" i="13"/>
  <c r="L164" i="13"/>
  <c r="K164" i="13" s="1"/>
  <c r="K195" i="13" l="1"/>
  <c r="P156" i="13"/>
  <c r="P160" i="13"/>
  <c r="L195" i="13"/>
  <c r="P195" i="13" l="1"/>
  <c r="J18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I18" i="13" s="1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5" i="13"/>
  <c r="H197" i="13" l="1"/>
  <c r="L18" i="13"/>
  <c r="K18" i="13" s="1"/>
  <c r="E193" i="13"/>
  <c r="F193" i="13"/>
  <c r="E194" i="13"/>
  <c r="F194" i="13"/>
  <c r="G194" i="13"/>
  <c r="G190" i="13" l="1"/>
  <c r="G195" i="13"/>
  <c r="E195" i="13"/>
  <c r="J148" i="13"/>
  <c r="I148" i="13"/>
  <c r="J147" i="13"/>
  <c r="I147" i="13"/>
  <c r="J146" i="13"/>
  <c r="J145" i="13"/>
  <c r="J144" i="13"/>
  <c r="J143" i="13"/>
  <c r="J142" i="13"/>
  <c r="I142" i="13"/>
  <c r="J141" i="13"/>
  <c r="L147" i="13" l="1"/>
  <c r="K147" i="13" s="1"/>
  <c r="L148" i="13"/>
  <c r="K148" i="13" s="1"/>
  <c r="L142" i="13"/>
  <c r="K142" i="13" s="1"/>
  <c r="H194" i="13"/>
  <c r="J194" i="13"/>
  <c r="I141" i="13"/>
  <c r="I144" i="13"/>
  <c r="I143" i="13"/>
  <c r="I146" i="13"/>
  <c r="I145" i="13"/>
  <c r="L144" i="13" l="1"/>
  <c r="K144" i="13" s="1"/>
  <c r="L143" i="13"/>
  <c r="K143" i="13" s="1"/>
  <c r="L141" i="13"/>
  <c r="L145" i="13"/>
  <c r="L146" i="13"/>
  <c r="K146" i="13" s="1"/>
  <c r="I194" i="13"/>
  <c r="K145" i="13" l="1"/>
  <c r="K141" i="13"/>
  <c r="K194" i="13" s="1"/>
  <c r="L194" i="13"/>
  <c r="P194" i="13"/>
  <c r="G196" i="13" l="1"/>
  <c r="F196" i="13"/>
  <c r="E196" i="13"/>
  <c r="J140" i="13" l="1"/>
  <c r="J139" i="13"/>
  <c r="J138" i="13"/>
  <c r="J137" i="13"/>
  <c r="J136" i="13"/>
  <c r="J135" i="13"/>
  <c r="J134" i="13"/>
  <c r="J133" i="13"/>
  <c r="J132" i="13"/>
  <c r="J131" i="13"/>
  <c r="J130" i="13"/>
  <c r="J129" i="13"/>
  <c r="J128" i="13"/>
  <c r="J127" i="13"/>
  <c r="J126" i="13"/>
  <c r="J125" i="13"/>
  <c r="J124" i="13"/>
  <c r="I124" i="13"/>
  <c r="J123" i="13"/>
  <c r="I123" i="13"/>
  <c r="J122" i="13"/>
  <c r="J121" i="13"/>
  <c r="I121" i="13"/>
  <c r="J120" i="13"/>
  <c r="I120" i="13"/>
  <c r="J119" i="13"/>
  <c r="I119" i="13"/>
  <c r="J118" i="13"/>
  <c r="I118" i="13"/>
  <c r="J117" i="13"/>
  <c r="J116" i="13"/>
  <c r="J115" i="13"/>
  <c r="J114" i="13"/>
  <c r="J113" i="13"/>
  <c r="J112" i="13"/>
  <c r="I112" i="13"/>
  <c r="J111" i="13"/>
  <c r="I111" i="13"/>
  <c r="J110" i="13"/>
  <c r="J109" i="13"/>
  <c r="J108" i="13"/>
  <c r="J107" i="13"/>
  <c r="J106" i="13"/>
  <c r="J105" i="13"/>
  <c r="J104" i="13"/>
  <c r="J103" i="13"/>
  <c r="J102" i="13"/>
  <c r="J101" i="13"/>
  <c r="J100" i="13"/>
  <c r="J99" i="13"/>
  <c r="J98" i="13"/>
  <c r="J97" i="13"/>
  <c r="J96" i="13"/>
  <c r="I96" i="13"/>
  <c r="J95" i="13"/>
  <c r="J94" i="13"/>
  <c r="J93" i="13"/>
  <c r="J92" i="13"/>
  <c r="I92" i="13"/>
  <c r="J91" i="13"/>
  <c r="J90" i="13"/>
  <c r="J89" i="13"/>
  <c r="I89" i="13"/>
  <c r="J88" i="13"/>
  <c r="J87" i="13"/>
  <c r="J86" i="13"/>
  <c r="J85" i="13"/>
  <c r="J84" i="13"/>
  <c r="J83" i="13"/>
  <c r="J82" i="13"/>
  <c r="J81" i="13"/>
  <c r="J80" i="13"/>
  <c r="I80" i="13"/>
  <c r="J79" i="13"/>
  <c r="J78" i="13"/>
  <c r="I78" i="13"/>
  <c r="J77" i="13"/>
  <c r="I77" i="13"/>
  <c r="J76" i="13"/>
  <c r="J75" i="13"/>
  <c r="I75" i="13"/>
  <c r="J74" i="13"/>
  <c r="J73" i="13"/>
  <c r="J72" i="13"/>
  <c r="J71" i="13"/>
  <c r="J70" i="13"/>
  <c r="J69" i="13"/>
  <c r="J68" i="13"/>
  <c r="I68" i="13"/>
  <c r="J67" i="13"/>
  <c r="J66" i="13"/>
  <c r="J65" i="13"/>
  <c r="J64" i="13"/>
  <c r="J63" i="13"/>
  <c r="J62" i="13"/>
  <c r="J61" i="13"/>
  <c r="J60" i="13"/>
  <c r="J59" i="13"/>
  <c r="J58" i="13"/>
  <c r="I58" i="13"/>
  <c r="J57" i="13"/>
  <c r="I57" i="13"/>
  <c r="J56" i="13"/>
  <c r="J55" i="13"/>
  <c r="I55" i="13"/>
  <c r="J54" i="13"/>
  <c r="J53" i="13"/>
  <c r="J52" i="13"/>
  <c r="J51" i="13"/>
  <c r="J50" i="13"/>
  <c r="J49" i="13"/>
  <c r="J48" i="13"/>
  <c r="J47" i="13"/>
  <c r="J46" i="13"/>
  <c r="J45" i="13"/>
  <c r="J44" i="13"/>
  <c r="I44" i="13"/>
  <c r="J43" i="13"/>
  <c r="J42" i="13"/>
  <c r="J41" i="13"/>
  <c r="I41" i="13"/>
  <c r="J40" i="13"/>
  <c r="I40" i="13"/>
  <c r="J39" i="13"/>
  <c r="J38" i="13"/>
  <c r="J37" i="13"/>
  <c r="J36" i="13"/>
  <c r="I36" i="13"/>
  <c r="J35" i="13"/>
  <c r="I35" i="13"/>
  <c r="J34" i="13"/>
  <c r="J33" i="13"/>
  <c r="J32" i="13"/>
  <c r="I32" i="13"/>
  <c r="J31" i="13"/>
  <c r="J30" i="13"/>
  <c r="J29" i="13"/>
  <c r="J28" i="13"/>
  <c r="J27" i="13"/>
  <c r="J26" i="13"/>
  <c r="J25" i="13"/>
  <c r="J24" i="13"/>
  <c r="J23" i="13"/>
  <c r="J22" i="13"/>
  <c r="I22" i="13"/>
  <c r="J21" i="13"/>
  <c r="I21" i="13"/>
  <c r="J20" i="13"/>
  <c r="J19" i="13"/>
  <c r="J17" i="13"/>
  <c r="I17" i="13"/>
  <c r="J16" i="13"/>
  <c r="J15" i="13"/>
  <c r="I15" i="13"/>
  <c r="J14" i="13"/>
  <c r="J13" i="13"/>
  <c r="J12" i="13"/>
  <c r="I12" i="13"/>
  <c r="J11" i="13"/>
  <c r="J10" i="13"/>
  <c r="J9" i="13"/>
  <c r="J8" i="13"/>
  <c r="J7" i="13"/>
  <c r="J6" i="13"/>
  <c r="J5" i="13"/>
  <c r="L17" i="13" l="1"/>
  <c r="K17" i="13" s="1"/>
  <c r="J197" i="13"/>
  <c r="L120" i="13"/>
  <c r="K120" i="13" s="1"/>
  <c r="L32" i="13"/>
  <c r="K32" i="13" s="1"/>
  <c r="L77" i="13"/>
  <c r="K77" i="13" s="1"/>
  <c r="L57" i="13"/>
  <c r="K57" i="13" s="1"/>
  <c r="L55" i="13"/>
  <c r="K55" i="13" s="1"/>
  <c r="L80" i="13"/>
  <c r="K80" i="13" s="1"/>
  <c r="L75" i="13"/>
  <c r="K75" i="13" s="1"/>
  <c r="L22" i="13"/>
  <c r="K22" i="13" s="1"/>
  <c r="L41" i="13"/>
  <c r="K41" i="13" s="1"/>
  <c r="L68" i="13"/>
  <c r="K68" i="13" s="1"/>
  <c r="L15" i="13"/>
  <c r="K15" i="13" s="1"/>
  <c r="L21" i="13"/>
  <c r="K21" i="13" s="1"/>
  <c r="L40" i="13"/>
  <c r="K40" i="13" s="1"/>
  <c r="L96" i="13"/>
  <c r="K96" i="13" s="1"/>
  <c r="L111" i="13"/>
  <c r="K111" i="13" s="1"/>
  <c r="L12" i="13"/>
  <c r="K12" i="13" s="1"/>
  <c r="L89" i="13"/>
  <c r="K89" i="13" s="1"/>
  <c r="L121" i="13"/>
  <c r="K121" i="13" s="1"/>
  <c r="L44" i="13"/>
  <c r="K44" i="13" s="1"/>
  <c r="L118" i="13"/>
  <c r="K118" i="13" s="1"/>
  <c r="L58" i="13"/>
  <c r="K58" i="13" s="1"/>
  <c r="L78" i="13"/>
  <c r="K78" i="13" s="1"/>
  <c r="L112" i="13"/>
  <c r="K112" i="13" s="1"/>
  <c r="L123" i="13"/>
  <c r="K123" i="13" s="1"/>
  <c r="L36" i="13"/>
  <c r="K36" i="13" s="1"/>
  <c r="L92" i="13"/>
  <c r="K92" i="13" s="1"/>
  <c r="L35" i="13"/>
  <c r="K35" i="13" s="1"/>
  <c r="L124" i="13"/>
  <c r="K124" i="13" s="1"/>
  <c r="L119" i="13"/>
  <c r="K119" i="13" s="1"/>
  <c r="H193" i="13"/>
  <c r="H196" i="13" s="1"/>
  <c r="J193" i="13"/>
  <c r="H190" i="13"/>
  <c r="J190" i="13"/>
  <c r="I5" i="13"/>
  <c r="I94" i="13"/>
  <c r="I97" i="13"/>
  <c r="I56" i="13"/>
  <c r="I59" i="13"/>
  <c r="I70" i="13"/>
  <c r="I76" i="13"/>
  <c r="I108" i="13"/>
  <c r="I122" i="13"/>
  <c r="I73" i="13"/>
  <c r="I10" i="13"/>
  <c r="I116" i="13"/>
  <c r="I20" i="13"/>
  <c r="I29" i="13"/>
  <c r="I107" i="13"/>
  <c r="I19" i="13"/>
  <c r="I79" i="13"/>
  <c r="I8" i="13"/>
  <c r="I33" i="13"/>
  <c r="I86" i="13"/>
  <c r="I23" i="13"/>
  <c r="I28" i="13"/>
  <c r="I16" i="13"/>
  <c r="I31" i="13"/>
  <c r="I34" i="13"/>
  <c r="I71" i="13"/>
  <c r="I117" i="13"/>
  <c r="I72" i="13"/>
  <c r="I99" i="13"/>
  <c r="I114" i="13"/>
  <c r="I125" i="13"/>
  <c r="I134" i="13"/>
  <c r="I9" i="13"/>
  <c r="I39" i="13"/>
  <c r="I13" i="13"/>
  <c r="I14" i="13"/>
  <c r="I7" i="13"/>
  <c r="I6" i="13"/>
  <c r="I11" i="13"/>
  <c r="I37" i="13"/>
  <c r="I67" i="13"/>
  <c r="I69" i="13"/>
  <c r="I24" i="13"/>
  <c r="I25" i="13"/>
  <c r="I26" i="13"/>
  <c r="I27" i="13"/>
  <c r="I30" i="13"/>
  <c r="I38" i="13"/>
  <c r="I82" i="13"/>
  <c r="I87" i="13"/>
  <c r="I66" i="13"/>
  <c r="I74" i="13"/>
  <c r="I93" i="13"/>
  <c r="I85" i="13"/>
  <c r="I42" i="13"/>
  <c r="I43" i="13"/>
  <c r="I45" i="13"/>
  <c r="I46" i="13"/>
  <c r="I47" i="13"/>
  <c r="I48" i="13"/>
  <c r="I49" i="13"/>
  <c r="I50" i="13"/>
  <c r="I51" i="13"/>
  <c r="I52" i="13"/>
  <c r="I53" i="13"/>
  <c r="I54" i="13"/>
  <c r="I60" i="13"/>
  <c r="I61" i="13"/>
  <c r="I62" i="13"/>
  <c r="I63" i="13"/>
  <c r="I64" i="13"/>
  <c r="I65" i="13"/>
  <c r="I81" i="13"/>
  <c r="I83" i="13"/>
  <c r="I90" i="13"/>
  <c r="I100" i="13"/>
  <c r="I84" i="13"/>
  <c r="I95" i="13"/>
  <c r="I88" i="13"/>
  <c r="I91" i="13"/>
  <c r="I98" i="13"/>
  <c r="I109" i="13"/>
  <c r="I101" i="13"/>
  <c r="I106" i="13"/>
  <c r="I135" i="13"/>
  <c r="I139" i="13"/>
  <c r="I136" i="13"/>
  <c r="I140" i="13"/>
  <c r="I102" i="13"/>
  <c r="I103" i="13"/>
  <c r="I104" i="13"/>
  <c r="I105" i="13"/>
  <c r="I110" i="13"/>
  <c r="I133" i="13"/>
  <c r="I115" i="13"/>
  <c r="I137" i="13"/>
  <c r="I113" i="13"/>
  <c r="I138" i="13"/>
  <c r="I126" i="13"/>
  <c r="I127" i="13"/>
  <c r="I128" i="13"/>
  <c r="I129" i="13"/>
  <c r="I130" i="13"/>
  <c r="I131" i="13"/>
  <c r="I132" i="13"/>
  <c r="L47" i="13" l="1"/>
  <c r="K47" i="13" s="1"/>
  <c r="L10" i="13"/>
  <c r="K10" i="13" s="1"/>
  <c r="L138" i="13"/>
  <c r="K138" i="13" s="1"/>
  <c r="L46" i="13"/>
  <c r="L73" i="13"/>
  <c r="K73" i="13" s="1"/>
  <c r="L131" i="13"/>
  <c r="K131" i="13" s="1"/>
  <c r="L88" i="13"/>
  <c r="K88" i="13" s="1"/>
  <c r="L127" i="13"/>
  <c r="K127" i="13" s="1"/>
  <c r="L105" i="13"/>
  <c r="K105" i="13" s="1"/>
  <c r="L106" i="13"/>
  <c r="K106" i="13" s="1"/>
  <c r="L100" i="13"/>
  <c r="K100" i="13" s="1"/>
  <c r="L61" i="13"/>
  <c r="K61" i="13" s="1"/>
  <c r="L48" i="13"/>
  <c r="K48" i="13" s="1"/>
  <c r="L74" i="13"/>
  <c r="K74" i="13" s="1"/>
  <c r="L25" i="13"/>
  <c r="L14" i="13"/>
  <c r="K14" i="13" s="1"/>
  <c r="L72" i="13"/>
  <c r="K72" i="13" s="1"/>
  <c r="L86" i="13"/>
  <c r="K86" i="13" s="1"/>
  <c r="L116" i="13"/>
  <c r="K116" i="13" s="1"/>
  <c r="L56" i="13"/>
  <c r="K56" i="13" s="1"/>
  <c r="L33" i="13"/>
  <c r="K33" i="13" s="1"/>
  <c r="L69" i="13"/>
  <c r="K69" i="13" s="1"/>
  <c r="L132" i="13"/>
  <c r="K132" i="13" s="1"/>
  <c r="L113" i="13"/>
  <c r="K113" i="13" s="1"/>
  <c r="L102" i="13"/>
  <c r="K102" i="13" s="1"/>
  <c r="L98" i="13"/>
  <c r="K98" i="13" s="1"/>
  <c r="L81" i="13"/>
  <c r="K81" i="13" s="1"/>
  <c r="L53" i="13"/>
  <c r="K53" i="13" s="1"/>
  <c r="L45" i="13"/>
  <c r="K45" i="13" s="1"/>
  <c r="L82" i="13"/>
  <c r="K82" i="13" s="1"/>
  <c r="L67" i="13"/>
  <c r="K67" i="13" s="1"/>
  <c r="L9" i="13"/>
  <c r="K9" i="13" s="1"/>
  <c r="L34" i="13"/>
  <c r="K34" i="13" s="1"/>
  <c r="L79" i="13"/>
  <c r="K79" i="13" s="1"/>
  <c r="L122" i="13"/>
  <c r="K122" i="13" s="1"/>
  <c r="L5" i="13"/>
  <c r="L104" i="13"/>
  <c r="K104" i="13" s="1"/>
  <c r="L13" i="13"/>
  <c r="K13" i="13" s="1"/>
  <c r="L83" i="13"/>
  <c r="K83" i="13" s="1"/>
  <c r="L71" i="13"/>
  <c r="K71" i="13" s="1"/>
  <c r="L137" i="13"/>
  <c r="K137" i="13" s="1"/>
  <c r="L140" i="13"/>
  <c r="K140" i="13" s="1"/>
  <c r="L91" i="13"/>
  <c r="K91" i="13" s="1"/>
  <c r="L65" i="13"/>
  <c r="K65" i="13" s="1"/>
  <c r="L52" i="13"/>
  <c r="K52" i="13" s="1"/>
  <c r="L43" i="13"/>
  <c r="K43" i="13" s="1"/>
  <c r="L38" i="13"/>
  <c r="K38" i="13" s="1"/>
  <c r="L37" i="13"/>
  <c r="L134" i="13"/>
  <c r="K134" i="13" s="1"/>
  <c r="L31" i="13"/>
  <c r="K31" i="13" s="1"/>
  <c r="L108" i="13"/>
  <c r="K108" i="13" s="1"/>
  <c r="L126" i="13"/>
  <c r="L66" i="13"/>
  <c r="K66" i="13" s="1"/>
  <c r="L97" i="13"/>
  <c r="K97" i="13" s="1"/>
  <c r="L103" i="13"/>
  <c r="K103" i="13" s="1"/>
  <c r="L87" i="13"/>
  <c r="K87" i="13" s="1"/>
  <c r="L94" i="13"/>
  <c r="K94" i="13" s="1"/>
  <c r="L130" i="13"/>
  <c r="K130" i="13" s="1"/>
  <c r="L64" i="13"/>
  <c r="K64" i="13" s="1"/>
  <c r="L51" i="13"/>
  <c r="K51" i="13" s="1"/>
  <c r="L11" i="13"/>
  <c r="K11" i="13" s="1"/>
  <c r="L125" i="13"/>
  <c r="K125" i="13" s="1"/>
  <c r="L16" i="13"/>
  <c r="K16" i="13" s="1"/>
  <c r="L107" i="13"/>
  <c r="K107" i="13" s="1"/>
  <c r="L76" i="13"/>
  <c r="K76" i="13" s="1"/>
  <c r="L101" i="13"/>
  <c r="K101" i="13" s="1"/>
  <c r="L24" i="13"/>
  <c r="K24" i="13" s="1"/>
  <c r="L109" i="13"/>
  <c r="K109" i="13" s="1"/>
  <c r="L39" i="13"/>
  <c r="K39" i="13" s="1"/>
  <c r="L115" i="13"/>
  <c r="K115" i="13" s="1"/>
  <c r="L30" i="13"/>
  <c r="K30" i="13" s="1"/>
  <c r="L133" i="13"/>
  <c r="K133" i="13" s="1"/>
  <c r="L95" i="13"/>
  <c r="K95" i="13" s="1"/>
  <c r="L63" i="13"/>
  <c r="K63" i="13" s="1"/>
  <c r="L50" i="13"/>
  <c r="K50" i="13" s="1"/>
  <c r="L85" i="13"/>
  <c r="L27" i="13"/>
  <c r="K27" i="13" s="1"/>
  <c r="L6" i="13"/>
  <c r="K6" i="13" s="1"/>
  <c r="L114" i="13"/>
  <c r="K114" i="13" s="1"/>
  <c r="L28" i="13"/>
  <c r="K28" i="13" s="1"/>
  <c r="L29" i="13"/>
  <c r="K29" i="13" s="1"/>
  <c r="L70" i="13"/>
  <c r="K70" i="13" s="1"/>
  <c r="L90" i="13"/>
  <c r="K90" i="13" s="1"/>
  <c r="L117" i="13"/>
  <c r="K117" i="13" s="1"/>
  <c r="L54" i="13"/>
  <c r="K54" i="13" s="1"/>
  <c r="L8" i="13"/>
  <c r="K8" i="13" s="1"/>
  <c r="L136" i="13"/>
  <c r="K136" i="13" s="1"/>
  <c r="L42" i="13"/>
  <c r="K42" i="13" s="1"/>
  <c r="L129" i="13"/>
  <c r="K129" i="13" s="1"/>
  <c r="L139" i="13"/>
  <c r="K139" i="13" s="1"/>
  <c r="L128" i="13"/>
  <c r="K128" i="13" s="1"/>
  <c r="L135" i="13"/>
  <c r="K135" i="13" s="1"/>
  <c r="L84" i="13"/>
  <c r="K84" i="13" s="1"/>
  <c r="L62" i="13"/>
  <c r="K62" i="13" s="1"/>
  <c r="L49" i="13"/>
  <c r="K49" i="13" s="1"/>
  <c r="L93" i="13"/>
  <c r="K93" i="13" s="1"/>
  <c r="L26" i="13"/>
  <c r="K26" i="13" s="1"/>
  <c r="L7" i="13"/>
  <c r="K7" i="13" s="1"/>
  <c r="L99" i="13"/>
  <c r="L23" i="13"/>
  <c r="K23" i="13" s="1"/>
  <c r="L20" i="13"/>
  <c r="K20" i="13" s="1"/>
  <c r="L59" i="13"/>
  <c r="K59" i="13" s="1"/>
  <c r="I197" i="13"/>
  <c r="L60" i="13"/>
  <c r="L19" i="13"/>
  <c r="K19" i="13" s="1"/>
  <c r="I193" i="13"/>
  <c r="I196" i="13" s="1"/>
  <c r="I190" i="13"/>
  <c r="J196" i="13"/>
  <c r="K60" i="13" l="1"/>
  <c r="K37" i="13"/>
  <c r="K126" i="13"/>
  <c r="L190" i="13"/>
  <c r="K190" i="13" s="1"/>
  <c r="K5" i="13"/>
  <c r="K46" i="13"/>
  <c r="K99" i="13"/>
  <c r="L193" i="13"/>
  <c r="L196" i="13" s="1"/>
  <c r="K193" i="13" l="1"/>
  <c r="P193" i="13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D139" i="6"/>
  <c r="E139" i="6"/>
  <c r="C45" i="8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  <c r="O190" i="13"/>
</calcChain>
</file>

<file path=xl/sharedStrings.xml><?xml version="1.0" encoding="utf-8"?>
<sst xmlns="http://schemas.openxmlformats.org/spreadsheetml/2006/main" count="647" uniqueCount="241">
  <si>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</si>
  <si>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</si>
  <si>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</si>
  <si>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</si>
  <si>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</si>
  <si>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</si>
  <si>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</si>
  <si>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</si>
  <si>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</si>
  <si>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</si>
  <si>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</si>
  <si>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</si>
  <si>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</si>
  <si>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</si>
  <si>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</si>
  <si>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</si>
  <si>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</si>
  <si>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</si>
  <si>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</si>
  <si>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</si>
  <si>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</si>
  <si>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</si>
  <si>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</si>
  <si>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</si>
  <si>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</si>
  <si>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</si>
  <si>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</si>
  <si>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</si>
  <si>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</si>
  <si>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</si>
  <si>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</si>
  <si>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</si>
  <si>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</si>
  <si>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</si>
  <si>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</si>
  <si>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</si>
  <si>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</si>
  <si>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</si>
  <si>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</si>
  <si>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</si>
  <si>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</si>
  <si>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</si>
  <si>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</si>
  <si>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</si>
  <si>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</si>
  <si>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</si>
  <si>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</si>
  <si>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</si>
  <si>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</si>
  <si>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</si>
  <si>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</si>
  <si>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</si>
  <si>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</si>
  <si>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</si>
  <si>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</si>
  <si>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</si>
  <si>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</si>
  <si>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</si>
  <si>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</si>
  <si>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</si>
  <si>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</si>
  <si>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</si>
  <si>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</si>
  <si>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</si>
  <si>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</si>
  <si>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</si>
  <si>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</si>
  <si>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</si>
  <si>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</si>
  <si>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</si>
  <si>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</si>
  <si>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</si>
  <si>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</si>
  <si>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</si>
  <si>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</si>
  <si>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</si>
  <si>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</si>
  <si>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</si>
  <si>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</si>
  <si>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</si>
  <si>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</si>
  <si>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</si>
  <si>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</si>
  <si>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</si>
  <si>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</si>
  <si>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</si>
  <si>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</si>
  <si>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</si>
  <si>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</si>
  <si>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</si>
  <si>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</si>
  <si>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</si>
  <si>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</si>
  <si>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</si>
  <si>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</si>
  <si>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</si>
  <si>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</si>
  <si>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</si>
  <si>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</si>
  <si>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</si>
  <si>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</si>
  <si>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</si>
  <si>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</si>
  <si>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</si>
  <si>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</si>
  <si>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</si>
  <si>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</si>
  <si>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</si>
  <si>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</si>
  <si>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</si>
  <si>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</si>
  <si>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</si>
  <si>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</si>
  <si>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</si>
  <si>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</si>
  <si>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</si>
  <si>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</si>
  <si>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</si>
  <si>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</si>
  <si>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</si>
  <si>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</si>
  <si>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</si>
  <si>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</si>
  <si>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</si>
  <si>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</si>
  <si>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</si>
  <si>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</si>
  <si>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</si>
  <si>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</si>
  <si>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</si>
  <si>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</si>
  <si>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</si>
  <si>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</si>
  <si>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</si>
  <si>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</si>
  <si>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</si>
  <si>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</si>
  <si>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</si>
  <si>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</si>
  <si>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</si>
  <si>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</si>
  <si>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</si>
  <si>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</si>
  <si>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</si>
  <si>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</si>
  <si>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</si>
  <si>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</si>
  <si>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</si>
  <si>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</si>
  <si>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</si>
  <si>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</si>
  <si>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</si>
  <si>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</si>
  <si>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</si>
  <si>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</si>
  <si>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</si>
  <si>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</si>
  <si>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</si>
  <si>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</si>
  <si>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</si>
  <si>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</si>
  <si>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</si>
  <si>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</si>
  <si>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</si>
  <si>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</si>
  <si>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</si>
  <si>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</si>
  <si>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</si>
  <si>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</si>
  <si>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</si>
  <si>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</si>
  <si>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</si>
  <si>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</si>
  <si>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</si>
  <si>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</si>
  <si>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</si>
  <si>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</si>
  <si>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</si>
  <si>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</si>
  <si>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</si>
  <si>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</si>
  <si>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</si>
  <si>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</si>
  <si>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</si>
  <si>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</si>
  <si>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</si>
  <si>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</si>
  <si>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</si>
  <si>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</si>
  <si>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</si>
  <si>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</si>
  <si>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</si>
  <si>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</si>
  <si>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</si>
  <si>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</si>
  <si>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</si>
  <si>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</si>
  <si>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</si>
  <si>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</si>
  <si>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</si>
  <si>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</si>
  <si>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</si>
  <si>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Obec Považany-sídlo Trenč. Bohuslavice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</si>
  <si>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</si>
  <si>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</si>
  <si>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</si>
  <si>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</si>
  <si>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</si>
  <si>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</si>
  <si>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</si>
  <si>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</si>
  <si>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</si>
  <si>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</si>
  <si>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</si>
  <si>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</si>
  <si>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</si>
  <si>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</si>
  <si>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</si>
  <si>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kresť.cirkev na Slovensku, Cirk.zbor Levice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</si>
  <si>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</si>
  <si>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</si>
  <si>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</si>
  <si>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</si>
  <si>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</si>
  <si>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</si>
  <si>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</si>
  <si>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</si>
  <si>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</si>
  <si>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</si>
  <si>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SR 2024</t>
  </si>
  <si>
    <t>Žiaci           
k 15.9.2023</t>
  </si>
  <si>
    <t>d</t>
  </si>
  <si>
    <t>4=5-3</t>
  </si>
  <si>
    <t>UR V_1 2024 SPOLU</t>
  </si>
  <si>
    <t>ÚR V_1</t>
  </si>
  <si>
    <t>UR V_2 SPOLU</t>
  </si>
  <si>
    <t>UR V_2 Spolu za RÚŠS</t>
  </si>
  <si>
    <t>UR V_2 rozdiel na poistnom</t>
  </si>
  <si>
    <t xml:space="preserve">zvýšené poistné </t>
  </si>
  <si>
    <t>Bratislava, 3.6.2024</t>
  </si>
  <si>
    <t>ŠKOLSKÉ  ÚRADY 2024 - úprava rozpočtu V_2 - zvýšené poistné pre školské úrady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</si>
</sst>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02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53" xfId="0" applyNumberFormat="1" applyBorder="1"/>
    <xf numFmtId="0" fontId="1" fillId="0" borderId="0" xfId="0" applyFont="1" applyAlignment="1">
      <alignment horizontal="center"/>
    </xf>
    <xf numFmtId="3" fontId="8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6" borderId="45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164" fontId="9" fillId="4" borderId="52" xfId="0" applyNumberFormat="1" applyFont="1" applyFill="1" applyBorder="1" applyAlignment="1">
      <alignment vertical="center"/>
    </xf>
    <xf numFmtId="0" fontId="0" fillId="0" borderId="45" xfId="0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3" fontId="8" fillId="5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center" vertical="center" textRotation="90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0" fontId="0" fillId="0" borderId="4" xfId="0" applyFill="1" applyBorder="1"/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0" fontId="9" fillId="0" borderId="5" xfId="0" applyFont="1" applyBorder="1"/>
    <xf numFmtId="0" fontId="9" fillId="0" borderId="7" xfId="0" applyFont="1" applyBorder="1"/>
    <xf numFmtId="0" fontId="9" fillId="0" borderId="38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3" fontId="9" fillId="4" borderId="16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9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3" fontId="8" fillId="0" borderId="0" xfId="0" applyNumberFormat="1" applyFont="1" applyBorder="1"/>
    <xf numFmtId="3" fontId="9" fillId="0" borderId="50" xfId="0" applyNumberFormat="1" applyFont="1" applyBorder="1"/>
    <xf numFmtId="3" fontId="9" fillId="0" borderId="4" xfId="0" applyNumberFormat="1" applyFont="1" applyFill="1" applyBorder="1"/>
    <xf numFmtId="3" fontId="9" fillId="0" borderId="4" xfId="0" applyNumberFormat="1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vertical="center"/>
    </xf>
    <xf numFmtId="0" fontId="0" fillId="0" borderId="4" xfId="0" applyBorder="1"/>
    <xf numFmtId="3" fontId="9" fillId="4" borderId="24" xfId="0" applyNumberFormat="1" applyFont="1" applyFill="1" applyBorder="1" applyAlignment="1">
      <alignment vertical="center"/>
    </xf>
    <xf numFmtId="3" fontId="9" fillId="9" borderId="24" xfId="0" applyNumberFormat="1" applyFont="1" applyFill="1" applyBorder="1" applyAlignment="1">
      <alignment vertical="center"/>
    </xf>
    <xf numFmtId="3" fontId="9" fillId="2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0" fontId="0" fillId="8" borderId="4" xfId="0" applyFill="1" applyBorder="1"/>
    <xf numFmtId="3" fontId="2" fillId="8" borderId="4" xfId="0" applyNumberFormat="1" applyFont="1" applyFill="1" applyBorder="1"/>
    <xf numFmtId="0" fontId="9" fillId="6" borderId="9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right" wrapText="1"/>
    </xf>
    <xf numFmtId="3" fontId="9" fillId="0" borderId="53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3" fontId="10" fillId="0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/>
    <xf numFmtId="2" fontId="9" fillId="0" borderId="0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Border="1" applyAlignment="1">
      <alignment vertical="center"/>
    </xf>
    <xf numFmtId="2" fontId="9" fillId="0" borderId="0" xfId="0" applyNumberFormat="1" applyFont="1" applyBorder="1"/>
    <xf numFmtId="2" fontId="8" fillId="0" borderId="0" xfId="0" applyNumberFormat="1" applyFont="1" applyBorder="1"/>
    <xf numFmtId="2" fontId="2" fillId="0" borderId="4" xfId="0" applyNumberFormat="1" applyFont="1" applyBorder="1"/>
    <xf numFmtId="3" fontId="9" fillId="5" borderId="4" xfId="0" applyNumberFormat="1" applyFont="1" applyFill="1" applyBorder="1" applyAlignment="1">
      <alignment wrapText="1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10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53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A3:P18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287" t="s">
        <v>194</v>
      </c>
      <c r="B1" s="287"/>
      <c r="C1" s="287"/>
      <c r="D1" s="287"/>
      <c r="E1" s="287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135</v>
      </c>
      <c r="B3" s="31" t="s">
        <v>185</v>
      </c>
      <c r="C3" s="114" t="s">
        <v>146</v>
      </c>
      <c r="D3" s="107" t="s">
        <v>149</v>
      </c>
      <c r="E3" s="24" t="s">
        <v>184</v>
      </c>
      <c r="F3" s="24" t="s">
        <v>195</v>
      </c>
    </row>
    <row r="4" spans="1:21" s="32" customFormat="1" x14ac:dyDescent="0.2">
      <c r="A4" s="36" t="e">
        <f>#REF!</f>
        <v>#REF!</v>
      </c>
      <c r="B4" s="118" t="e">
        <f>#REF!</f>
        <v>#REF!</v>
      </c>
      <c r="C4" s="143">
        <v>530</v>
      </c>
      <c r="D4" s="119" t="e">
        <f>#REF!</f>
        <v>#REF!</v>
      </c>
      <c r="E4" s="47" t="e">
        <f>#REF!</f>
        <v>#REF!</v>
      </c>
      <c r="F4" s="131" t="e">
        <f>IF(A4&lt;&gt;A5,SUMIF($A$4:A4,A4,$E$4:E4),"")</f>
        <v>#REF!</v>
      </c>
      <c r="G4" s="134"/>
      <c r="H4" s="5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s="32" customFormat="1" x14ac:dyDescent="0.2">
      <c r="A5" s="37" t="e">
        <f>#REF!</f>
        <v>#REF!</v>
      </c>
      <c r="B5" s="51" t="e">
        <f>#REF!</f>
        <v>#REF!</v>
      </c>
      <c r="C5" s="144">
        <v>993</v>
      </c>
      <c r="D5" s="109" t="e">
        <f>#REF!</f>
        <v>#REF!</v>
      </c>
      <c r="E5" s="48" t="e">
        <f>#REF!</f>
        <v>#REF!</v>
      </c>
      <c r="F5" s="131" t="e">
        <f>IF(A5&lt;&gt;A6,SUMIF($A$4:A5,A5,$E$4:E5),"")</f>
        <v>#REF!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</row>
    <row r="6" spans="1:21" s="32" customFormat="1" x14ac:dyDescent="0.2">
      <c r="A6" s="38" t="e">
        <f>#REF!</f>
        <v>#REF!</v>
      </c>
      <c r="B6" s="51" t="e">
        <f>#REF!</f>
        <v>#REF!</v>
      </c>
      <c r="C6" s="144">
        <v>438</v>
      </c>
      <c r="D6" s="109" t="e">
        <f>#REF!</f>
        <v>#REF!</v>
      </c>
      <c r="E6" s="48" t="e">
        <f>#REF!</f>
        <v>#REF!</v>
      </c>
      <c r="F6" s="131" t="e">
        <f>IF(A6&lt;&gt;A7,SUMIF($A$4:A6,A6,$E$4:E6),"")</f>
        <v>#REF!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s="32" customFormat="1" x14ac:dyDescent="0.2">
      <c r="A7" s="37" t="e">
        <f>#REF!</f>
        <v>#REF!</v>
      </c>
      <c r="B7" s="51" t="e">
        <f>#REF!</f>
        <v>#REF!</v>
      </c>
      <c r="C7" s="144">
        <v>1587</v>
      </c>
      <c r="D7" s="109" t="e">
        <f>#REF!</f>
        <v>#REF!</v>
      </c>
      <c r="E7" s="48" t="e">
        <f>#REF!</f>
        <v>#REF!</v>
      </c>
      <c r="F7" s="131" t="e">
        <f>IF(A7&lt;&gt;A8,SUMIF($A$4:A7,A7,$E$4:E7),"")</f>
        <v>#REF!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</row>
    <row r="8" spans="1:21" s="32" customFormat="1" x14ac:dyDescent="0.2">
      <c r="A8" s="38" t="e">
        <f>#REF!</f>
        <v>#REF!</v>
      </c>
      <c r="B8" s="51" t="e">
        <f>#REF!</f>
        <v>#REF!</v>
      </c>
      <c r="C8" s="145">
        <v>3612</v>
      </c>
      <c r="D8" s="109" t="e">
        <f>#REF!</f>
        <v>#REF!</v>
      </c>
      <c r="E8" s="48" t="e">
        <f>#REF!</f>
        <v>#REF!</v>
      </c>
      <c r="F8" s="131" t="e">
        <f>IF(A8&lt;&gt;A9,SUMIF($A$4:A8,A8,$E$4:E8),"")</f>
        <v>#REF!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1" s="32" customFormat="1" x14ac:dyDescent="0.2">
      <c r="A9" s="37" t="e">
        <f>#REF!</f>
        <v>#REF!</v>
      </c>
      <c r="B9" s="51" t="e">
        <f>#REF!</f>
        <v>#REF!</v>
      </c>
      <c r="C9" s="145">
        <v>517</v>
      </c>
      <c r="D9" s="109" t="e">
        <f>#REF!</f>
        <v>#REF!</v>
      </c>
      <c r="E9" s="48" t="e">
        <f>#REF!</f>
        <v>#REF!</v>
      </c>
      <c r="F9" s="131" t="e">
        <f>IF(A9&lt;&gt;A10,SUMIF($A$4:A9,A9,$E$4:E9),"")</f>
        <v>#REF!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21" s="32" customFormat="1" ht="13.5" thickBot="1" x14ac:dyDescent="0.25">
      <c r="A10" s="101" t="e">
        <f>#REF!</f>
        <v>#REF!</v>
      </c>
      <c r="B10" s="105" t="e">
        <f>#REF!</f>
        <v>#REF!</v>
      </c>
      <c r="C10" s="146">
        <v>1421</v>
      </c>
      <c r="D10" s="110" t="e">
        <f>#REF!</f>
        <v>#REF!</v>
      </c>
      <c r="E10" s="49" t="e">
        <f>#REF!</f>
        <v>#REF!</v>
      </c>
      <c r="F10" s="132" t="e">
        <f>IF(A10&lt;&gt;A11,SUMIF($A$4:A10,A10,$E$4:E10),"")</f>
        <v>#REF!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s="32" customFormat="1" x14ac:dyDescent="0.2">
      <c r="A11" s="100" t="e">
        <f>#REF!</f>
        <v>#REF!</v>
      </c>
      <c r="B11" s="52" t="e">
        <f>#REF!</f>
        <v>#REF!</v>
      </c>
      <c r="C11" s="147">
        <v>300</v>
      </c>
      <c r="D11" s="108" t="e">
        <f>#REF!</f>
        <v>#REF!</v>
      </c>
      <c r="E11" s="116" t="e">
        <f>#REF!</f>
        <v>#REF!</v>
      </c>
      <c r="F11" s="131" t="e">
        <f>IF(A11&lt;&gt;A12,SUMIF($A$4:A11,A11,$E$4:E11),"")</f>
        <v>#REF!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7">
        <v>86</v>
      </c>
      <c r="D12" s="109" t="e">
        <f>#REF!</f>
        <v>#REF!</v>
      </c>
      <c r="E12" s="48" t="e">
        <f>#REF!</f>
        <v>#REF!</v>
      </c>
      <c r="F12" s="131" t="e">
        <f>IF(A12&lt;&gt;A13,SUMIF($A$4:A12,A12,$E$4:E12),"")</f>
        <v>#REF!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s="32" customFormat="1" ht="13.5" thickBot="1" x14ac:dyDescent="0.25">
      <c r="A13" s="102" t="e">
        <f>#REF!</f>
        <v>#REF!</v>
      </c>
      <c r="B13" s="105" t="e">
        <f>#REF!</f>
        <v>#REF!</v>
      </c>
      <c r="C13" s="146">
        <v>1963</v>
      </c>
      <c r="D13" s="110" t="e">
        <f>#REF!</f>
        <v>#REF!</v>
      </c>
      <c r="E13" s="49" t="e">
        <f>#REF!</f>
        <v>#REF!</v>
      </c>
      <c r="F13" s="132" t="e">
        <f>IF(A13&lt;&gt;A14,SUMIF($A$4:A13,A13,$E$4:E13),"")</f>
        <v>#REF!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32" customFormat="1" ht="13.5" thickBot="1" x14ac:dyDescent="0.25">
      <c r="A14" s="103" t="e">
        <f>#REF!</f>
        <v>#REF!</v>
      </c>
      <c r="B14" s="106" t="e">
        <f>#REF!</f>
        <v>#REF!</v>
      </c>
      <c r="C14" s="148">
        <v>460</v>
      </c>
      <c r="D14" s="111" t="e">
        <f>#REF!</f>
        <v>#REF!</v>
      </c>
      <c r="E14" s="117" t="e">
        <f>#REF!</f>
        <v>#REF!</v>
      </c>
      <c r="F14" s="133" t="e">
        <f>IF(A14&lt;&gt;A15,SUMIF($A$4:A14,A14,$E$4:E14),"")</f>
        <v>#REF!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32" customFormat="1" x14ac:dyDescent="0.2">
      <c r="A15" s="100" t="e">
        <f>#REF!</f>
        <v>#REF!</v>
      </c>
      <c r="B15" s="52" t="e">
        <f>#REF!</f>
        <v>#REF!</v>
      </c>
      <c r="C15" s="147">
        <v>233</v>
      </c>
      <c r="D15" s="108" t="e">
        <f>#REF!</f>
        <v>#REF!</v>
      </c>
      <c r="E15" s="116" t="e">
        <f>#REF!</f>
        <v>#REF!</v>
      </c>
      <c r="F15" s="131" t="e">
        <f>IF(A15&lt;&gt;A16,SUMIF($A$4:A15,A15,$E$4:E15),"")</f>
        <v>#REF!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5">
        <v>0</v>
      </c>
      <c r="D16" s="109" t="e">
        <f>#REF!</f>
        <v>#REF!</v>
      </c>
      <c r="E16" s="48" t="e">
        <f>#REF!</f>
        <v>#REF!</v>
      </c>
      <c r="F16" s="131" t="e">
        <f>IF(A16&lt;&gt;A17,SUMIF($A$4:A16,A16,$E$4:E16),"")</f>
        <v>#REF!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49">
        <v>14</v>
      </c>
      <c r="D17" s="112" t="e">
        <f>#REF!</f>
        <v>#REF!</v>
      </c>
      <c r="E17" s="48" t="e">
        <f>#REF!</f>
        <v>#REF!</v>
      </c>
      <c r="F17" s="131" t="e">
        <f>IF(A17&lt;&gt;A18,SUMIF($A$4:A17,A17,$E$4:E17),"")</f>
        <v>#REF!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5">
        <v>60</v>
      </c>
      <c r="D18" s="109" t="e">
        <f>#REF!</f>
        <v>#REF!</v>
      </c>
      <c r="E18" s="48" t="e">
        <f>#REF!</f>
        <v>#REF!</v>
      </c>
      <c r="F18" s="131" t="e">
        <f>IF(A18&lt;&gt;A19,SUMIF($A$4:A18,A18,$E$4:E18),"")</f>
        <v>#REF!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x14ac:dyDescent="0.2">
      <c r="A19" s="39" t="e">
        <f>#REF!</f>
        <v>#REF!</v>
      </c>
      <c r="B19" s="51" t="e">
        <f>#REF!</f>
        <v>#REF!</v>
      </c>
      <c r="C19" s="150">
        <v>1666</v>
      </c>
      <c r="D19" s="109" t="e">
        <f>#REF!</f>
        <v>#REF!</v>
      </c>
      <c r="E19" s="48" t="e">
        <f>#REF!</f>
        <v>#REF!</v>
      </c>
      <c r="F19" s="131" t="e">
        <f>IF(A19&lt;&gt;A20,SUMIF($A$4:A19,A19,$E$4:E19),"")</f>
        <v>#REF!</v>
      </c>
      <c r="G19" s="134"/>
    </row>
    <row r="20" spans="1:21" x14ac:dyDescent="0.2">
      <c r="A20" s="39" t="e">
        <f>#REF!</f>
        <v>#REF!</v>
      </c>
      <c r="B20" s="51" t="e">
        <f>#REF!</f>
        <v>#REF!</v>
      </c>
      <c r="C20" s="151">
        <v>3237</v>
      </c>
      <c r="D20" s="109" t="e">
        <f>#REF!</f>
        <v>#REF!</v>
      </c>
      <c r="E20" s="48" t="e">
        <f>#REF!</f>
        <v>#REF!</v>
      </c>
      <c r="F20" s="131" t="e">
        <f>IF(A20&lt;&gt;A21,SUMIF($A$4:A20,A20,$E$4:E20),"")</f>
        <v>#REF!</v>
      </c>
      <c r="G20" s="134"/>
    </row>
    <row r="21" spans="1:21" ht="13.5" thickBot="1" x14ac:dyDescent="0.25">
      <c r="A21" s="102" t="e">
        <f>#REF!</f>
        <v>#REF!</v>
      </c>
      <c r="B21" s="105" t="e">
        <f>#REF!</f>
        <v>#REF!</v>
      </c>
      <c r="C21" s="152">
        <v>186</v>
      </c>
      <c r="D21" s="110" t="e">
        <f>#REF!</f>
        <v>#REF!</v>
      </c>
      <c r="E21" s="49" t="e">
        <f>#REF!</f>
        <v>#REF!</v>
      </c>
      <c r="F21" s="132" t="e">
        <f>IF(A21&lt;&gt;A22,SUMIF($A$4:A21,A21,$E$4:E21),"")</f>
        <v>#REF!</v>
      </c>
      <c r="G21" s="134"/>
    </row>
    <row r="22" spans="1:21" x14ac:dyDescent="0.2">
      <c r="A22" s="104" t="e">
        <f>#REF!</f>
        <v>#REF!</v>
      </c>
      <c r="B22" s="52" t="e">
        <f>#REF!</f>
        <v>#REF!</v>
      </c>
      <c r="C22" s="153">
        <v>206</v>
      </c>
      <c r="D22" s="108" t="e">
        <f>#REF!</f>
        <v>#REF!</v>
      </c>
      <c r="E22" s="116" t="e">
        <f>#REF!</f>
        <v>#REF!</v>
      </c>
      <c r="F22" s="131" t="e">
        <f>IF(A22&lt;&gt;A23,SUMIF($A$4:A22,A22,$E$4:E22),"")</f>
        <v>#REF!</v>
      </c>
      <c r="G22" s="134"/>
    </row>
    <row r="23" spans="1:21" x14ac:dyDescent="0.2">
      <c r="A23" s="40" t="e">
        <f>#REF!</f>
        <v>#REF!</v>
      </c>
      <c r="B23" s="51" t="e">
        <f>#REF!</f>
        <v>#REF!</v>
      </c>
      <c r="C23" s="151">
        <v>339</v>
      </c>
      <c r="D23" s="109" t="e">
        <f>#REF!</f>
        <v>#REF!</v>
      </c>
      <c r="E23" s="48" t="e">
        <f>#REF!</f>
        <v>#REF!</v>
      </c>
      <c r="F23" s="131" t="e">
        <f>IF(A23&lt;&gt;A24,SUMIF($A$4:A23,A23,$E$4:E23),"")</f>
        <v>#REF!</v>
      </c>
      <c r="G23" s="134"/>
    </row>
    <row r="24" spans="1:21" x14ac:dyDescent="0.2">
      <c r="A24" s="40" t="e">
        <f>#REF!</f>
        <v>#REF!</v>
      </c>
      <c r="B24" s="51" t="e">
        <f>#REF!</f>
        <v>#REF!</v>
      </c>
      <c r="C24" s="151">
        <v>378</v>
      </c>
      <c r="D24" s="109" t="e">
        <f>#REF!</f>
        <v>#REF!</v>
      </c>
      <c r="E24" s="48" t="e">
        <f>#REF!</f>
        <v>#REF!</v>
      </c>
      <c r="F24" s="131" t="e">
        <f>IF(A24&lt;&gt;A25,SUMIF($A$4:A24,A24,$E$4:E24),"")</f>
        <v>#REF!</v>
      </c>
      <c r="G24" s="134"/>
    </row>
    <row r="25" spans="1:21" x14ac:dyDescent="0.2">
      <c r="A25" s="40" t="e">
        <f>#REF!</f>
        <v>#REF!</v>
      </c>
      <c r="B25" s="51" t="e">
        <f>#REF!</f>
        <v>#REF!</v>
      </c>
      <c r="C25" s="151">
        <v>3723</v>
      </c>
      <c r="D25" s="109" t="e">
        <f>#REF!</f>
        <v>#REF!</v>
      </c>
      <c r="E25" s="48">
        <v>43150</v>
      </c>
      <c r="F25" s="120" t="e">
        <f>IF(A25&lt;&gt;A26,SUMIF($A$4:A25,A25,$E$4:E25),"")</f>
        <v>#REF!</v>
      </c>
      <c r="G25" s="134"/>
    </row>
    <row r="26" spans="1:21" x14ac:dyDescent="0.2">
      <c r="A26" s="40" t="e">
        <f>#REF!</f>
        <v>#REF!</v>
      </c>
      <c r="B26" s="51" t="e">
        <f>#REF!</f>
        <v>#REF!</v>
      </c>
      <c r="C26" s="151">
        <v>410</v>
      </c>
      <c r="D26" s="109" t="e">
        <f>#REF!</f>
        <v>#REF!</v>
      </c>
      <c r="E26" s="48">
        <v>4762</v>
      </c>
      <c r="F26" s="120" t="e">
        <f>IF(A26&lt;&gt;A27,SUMIF($A$4:A26,A26,$E$4:E26),"")</f>
        <v>#REF!</v>
      </c>
      <c r="G26" s="134"/>
    </row>
    <row r="27" spans="1:21" ht="13.5" thickBot="1" x14ac:dyDescent="0.25">
      <c r="A27" s="41" t="e">
        <f>#REF!</f>
        <v>#REF!</v>
      </c>
      <c r="B27" s="105" t="e">
        <f>#REF!</f>
        <v>#REF!</v>
      </c>
      <c r="C27" s="152">
        <v>45</v>
      </c>
      <c r="D27" s="110" t="e">
        <f>#REF!</f>
        <v>#REF!</v>
      </c>
      <c r="E27" s="49" t="e">
        <f>#REF!</f>
        <v>#REF!</v>
      </c>
      <c r="F27" s="121" t="e">
        <f>IF(A27&lt;&gt;A28,SUMIF($A$4:A27,A27,$E$4:E27),"")</f>
        <v>#REF!</v>
      </c>
      <c r="G27" s="134"/>
    </row>
    <row r="28" spans="1:21" x14ac:dyDescent="0.2">
      <c r="A28" s="104" t="e">
        <f>#REF!</f>
        <v>#REF!</v>
      </c>
      <c r="B28" s="52" t="e">
        <f>#REF!</f>
        <v>#REF!</v>
      </c>
      <c r="C28" s="153">
        <v>96</v>
      </c>
      <c r="D28" s="108" t="e">
        <f>#REF!</f>
        <v>#REF!</v>
      </c>
      <c r="E28" s="116" t="e">
        <f>#REF!</f>
        <v>#REF!</v>
      </c>
      <c r="F28" s="120" t="e">
        <f>IF(A28&lt;&gt;A29,SUMIF($A$4:A28,A28,$E$4:E28),"")</f>
        <v>#REF!</v>
      </c>
      <c r="G28" s="134"/>
    </row>
    <row r="29" spans="1:21" x14ac:dyDescent="0.2">
      <c r="A29" s="40" t="e">
        <f>#REF!</f>
        <v>#REF!</v>
      </c>
      <c r="B29" s="51" t="e">
        <f>#REF!</f>
        <v>#REF!</v>
      </c>
      <c r="C29" s="151">
        <v>2525</v>
      </c>
      <c r="D29" s="109" t="e">
        <f>#REF!</f>
        <v>#REF!</v>
      </c>
      <c r="E29" s="48" t="e">
        <f>#REF!</f>
        <v>#REF!</v>
      </c>
      <c r="F29" s="120" t="e">
        <f>IF(A29&lt;&gt;A30,SUMIF($A$4:A29,A29,$E$4:E29),"")</f>
        <v>#REF!</v>
      </c>
      <c r="G29" s="134"/>
    </row>
    <row r="30" spans="1:21" x14ac:dyDescent="0.2">
      <c r="A30" s="40" t="e">
        <f>#REF!</f>
        <v>#REF!</v>
      </c>
      <c r="B30" s="51" t="e">
        <f>#REF!</f>
        <v>#REF!</v>
      </c>
      <c r="C30" s="151">
        <v>1099</v>
      </c>
      <c r="D30" s="109" t="e">
        <f>#REF!</f>
        <v>#REF!</v>
      </c>
      <c r="E30" s="48" t="e">
        <f>#REF!</f>
        <v>#REF!</v>
      </c>
      <c r="F30" s="99" t="e">
        <f>IF(A30&lt;&gt;A31,SUMIF($A$4:A30,A30,$E$4:E30),"")</f>
        <v>#REF!</v>
      </c>
      <c r="G30" s="134"/>
      <c r="H30" s="57"/>
    </row>
    <row r="31" spans="1:21" ht="13.5" thickBot="1" x14ac:dyDescent="0.25">
      <c r="A31" s="41" t="e">
        <f>#REF!</f>
        <v>#REF!</v>
      </c>
      <c r="B31" s="105" t="e">
        <f>#REF!</f>
        <v>#REF!</v>
      </c>
      <c r="C31" s="152">
        <v>398</v>
      </c>
      <c r="D31" s="110" t="e">
        <f>#REF!</f>
        <v>#REF!</v>
      </c>
      <c r="E31" s="49" t="e">
        <f>#REF!</f>
        <v>#REF!</v>
      </c>
      <c r="F31" s="122" t="e">
        <f>IF(A31&lt;&gt;A32,SUMIF($A$4:A31,A31,$E$4:E31),"")</f>
        <v>#REF!</v>
      </c>
      <c r="G31" s="134"/>
    </row>
    <row r="32" spans="1:21" x14ac:dyDescent="0.2">
      <c r="A32" s="104" t="e">
        <f>#REF!</f>
        <v>#REF!</v>
      </c>
      <c r="B32" s="52" t="e">
        <f>#REF!</f>
        <v>#REF!</v>
      </c>
      <c r="C32" s="153">
        <v>791</v>
      </c>
      <c r="D32" s="108" t="e">
        <f>#REF!</f>
        <v>#REF!</v>
      </c>
      <c r="E32" s="116" t="e">
        <f>#REF!</f>
        <v>#REF!</v>
      </c>
      <c r="F32" s="99" t="e">
        <f>IF(A32&lt;&gt;A33,SUMIF($A$4:A32,A32,$E$4:E32),"")</f>
        <v>#REF!</v>
      </c>
      <c r="G32" s="134"/>
    </row>
    <row r="33" spans="1:7" x14ac:dyDescent="0.2">
      <c r="A33" s="40" t="e">
        <f>#REF!</f>
        <v>#REF!</v>
      </c>
      <c r="B33" s="51" t="e">
        <f>#REF!</f>
        <v>#REF!</v>
      </c>
      <c r="C33" s="151">
        <v>307</v>
      </c>
      <c r="D33" s="109" t="e">
        <f>#REF!</f>
        <v>#REF!</v>
      </c>
      <c r="E33" s="48" t="e">
        <f>#REF!</f>
        <v>#REF!</v>
      </c>
      <c r="F33" s="99" t="e">
        <f>IF(A33&lt;&gt;A34,SUMIF($A$4:A33,A33,$E$4:E33),"")</f>
        <v>#REF!</v>
      </c>
      <c r="G33" s="134"/>
    </row>
    <row r="34" spans="1:7" x14ac:dyDescent="0.2">
      <c r="A34" s="40" t="e">
        <f>#REF!</f>
        <v>#REF!</v>
      </c>
      <c r="B34" s="51" t="e">
        <f>#REF!</f>
        <v>#REF!</v>
      </c>
      <c r="C34" s="151">
        <v>5963</v>
      </c>
      <c r="D34" s="109" t="e">
        <f>#REF!</f>
        <v>#REF!</v>
      </c>
      <c r="E34" s="48" t="e">
        <f>#REF!</f>
        <v>#REF!</v>
      </c>
      <c r="F34" s="99" t="e">
        <f>IF(A34&lt;&gt;A35,SUMIF($A$4:A34,A34,$E$4:E34),"")</f>
        <v>#REF!</v>
      </c>
      <c r="G34" s="134"/>
    </row>
    <row r="35" spans="1:7" ht="13.5" thickBot="1" x14ac:dyDescent="0.25">
      <c r="A35" s="41" t="e">
        <f>#REF!</f>
        <v>#REF!</v>
      </c>
      <c r="B35" s="105" t="e">
        <f>#REF!</f>
        <v>#REF!</v>
      </c>
      <c r="C35" s="152">
        <v>2605</v>
      </c>
      <c r="D35" s="110" t="e">
        <f>#REF!</f>
        <v>#REF!</v>
      </c>
      <c r="E35" s="49" t="e">
        <f>#REF!</f>
        <v>#REF!</v>
      </c>
      <c r="F35" s="122" t="e">
        <f>IF(A35&lt;&gt;A36,SUMIF($A$4:A35,A35,$E$4:E35),"")</f>
        <v>#REF!</v>
      </c>
      <c r="G35" s="134"/>
    </row>
    <row r="36" spans="1:7" x14ac:dyDescent="0.2">
      <c r="A36" s="104" t="e">
        <f>#REF!</f>
        <v>#REF!</v>
      </c>
      <c r="B36" s="52" t="e">
        <f>#REF!</f>
        <v>#REF!</v>
      </c>
      <c r="C36" s="153">
        <v>22</v>
      </c>
      <c r="D36" s="108" t="e">
        <f>#REF!</f>
        <v>#REF!</v>
      </c>
      <c r="E36" s="116" t="e">
        <f>#REF!</f>
        <v>#REF!</v>
      </c>
      <c r="F36" s="99" t="e">
        <f>IF(A36&lt;&gt;A37,SUMIF($A$4:A36,A36,$E$4:E36),"")</f>
        <v>#REF!</v>
      </c>
      <c r="G36" s="134"/>
    </row>
    <row r="37" spans="1:7" x14ac:dyDescent="0.2">
      <c r="A37" s="40" t="e">
        <f>#REF!</f>
        <v>#REF!</v>
      </c>
      <c r="B37" s="51" t="e">
        <f>#REF!</f>
        <v>#REF!</v>
      </c>
      <c r="C37" s="151">
        <v>1433</v>
      </c>
      <c r="D37" s="109" t="e">
        <f>#REF!</f>
        <v>#REF!</v>
      </c>
      <c r="E37" s="48" t="e">
        <f>#REF!</f>
        <v>#REF!</v>
      </c>
      <c r="F37" s="99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1">
        <v>6914</v>
      </c>
      <c r="D38" s="109" t="e">
        <f>#REF!</f>
        <v>#REF!</v>
      </c>
      <c r="E38" s="48" t="e">
        <f>#REF!</f>
        <v>#REF!</v>
      </c>
      <c r="F38" s="99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1">
        <v>135</v>
      </c>
      <c r="D39" s="109" t="e">
        <f>#REF!</f>
        <v>#REF!</v>
      </c>
      <c r="E39" s="48" t="e">
        <f>#REF!</f>
        <v>#REF!</v>
      </c>
      <c r="F39" s="99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1">
        <v>156</v>
      </c>
      <c r="D40" s="109" t="e">
        <f>#REF!</f>
        <v>#REF!</v>
      </c>
      <c r="E40" s="48" t="e">
        <f>#REF!</f>
        <v>#REF!</v>
      </c>
      <c r="F40" s="99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1">
        <v>145</v>
      </c>
      <c r="D41" s="109" t="e">
        <f>#REF!</f>
        <v>#REF!</v>
      </c>
      <c r="E41" s="48" t="e">
        <f>#REF!</f>
        <v>#REF!</v>
      </c>
      <c r="F41" s="99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1">
        <v>177</v>
      </c>
      <c r="D42" s="109" t="e">
        <f>#REF!</f>
        <v>#REF!</v>
      </c>
      <c r="E42" s="48" t="e">
        <f>#REF!</f>
        <v>#REF!</v>
      </c>
      <c r="F42" s="99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1">
        <v>282</v>
      </c>
      <c r="D43" s="109" t="e">
        <f>#REF!</f>
        <v>#REF!</v>
      </c>
      <c r="E43" s="48" t="e">
        <f>#REF!</f>
        <v>#REF!</v>
      </c>
      <c r="F43" s="99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5" t="e">
        <f>#REF!</f>
        <v>#REF!</v>
      </c>
      <c r="C44" s="154">
        <v>74</v>
      </c>
      <c r="D44" s="110" t="e">
        <f>#REF!</f>
        <v>#REF!</v>
      </c>
      <c r="E44" s="49" t="e">
        <f>#REF!</f>
        <v>#REF!</v>
      </c>
      <c r="F44" s="66" t="e">
        <f>IF(A44&lt;&gt;A45,SUMIF($A$4:A44,A44,$E$4:E44),"")</f>
        <v>#REF!</v>
      </c>
    </row>
    <row r="45" spans="1:7" ht="23.25" customHeight="1" thickBot="1" x14ac:dyDescent="0.25">
      <c r="A45" s="53"/>
      <c r="B45" s="136" t="s">
        <v>137</v>
      </c>
      <c r="C45" s="115">
        <f ca="1">SUM(OFFSET(INDIRECT("C4"),0,0,ROW(C45)-4,1))</f>
        <v>45526</v>
      </c>
      <c r="D45" s="113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4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288" t="s">
        <v>193</v>
      </c>
      <c r="B1" s="288"/>
      <c r="C1" s="288"/>
      <c r="D1" s="288"/>
      <c r="E1" s="288"/>
      <c r="F1" s="288"/>
    </row>
    <row r="2" spans="1:6" ht="13.5" thickBot="1" x14ac:dyDescent="0.25"/>
    <row r="3" spans="1:6" ht="39" thickBot="1" x14ac:dyDescent="0.25">
      <c r="A3" s="19" t="s">
        <v>135</v>
      </c>
      <c r="B3" s="11" t="s">
        <v>136</v>
      </c>
      <c r="C3" s="18" t="s">
        <v>0</v>
      </c>
      <c r="D3" s="10" t="s">
        <v>146</v>
      </c>
      <c r="E3" s="24" t="s">
        <v>187</v>
      </c>
      <c r="F3" s="44" t="s">
        <v>191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39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69" t="e">
        <f>#REF!</f>
        <v>#REF!</v>
      </c>
      <c r="E5" s="140" t="e">
        <f>#REF!</f>
        <v>#REF!</v>
      </c>
      <c r="F5" s="81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69" t="e">
        <f>#REF!</f>
        <v>#REF!</v>
      </c>
      <c r="E6" s="141" t="e">
        <f>#REF!</f>
        <v>#REF!</v>
      </c>
      <c r="F6" s="81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69" t="e">
        <f>#REF!</f>
        <v>#REF!</v>
      </c>
      <c r="E7" s="141" t="e">
        <f>#REF!</f>
        <v>#REF!</v>
      </c>
      <c r="F7" s="81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69" t="e">
        <f>#REF!</f>
        <v>#REF!</v>
      </c>
      <c r="E8" s="141" t="e">
        <f>#REF!</f>
        <v>#REF!</v>
      </c>
      <c r="F8" s="81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69" t="e">
        <f>#REF!</f>
        <v>#REF!</v>
      </c>
      <c r="E9" s="141" t="e">
        <f>#REF!</f>
        <v>#REF!</v>
      </c>
      <c r="F9" s="81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69" t="e">
        <f>#REF!</f>
        <v>#REF!</v>
      </c>
      <c r="E10" s="141" t="e">
        <f>#REF!</f>
        <v>#REF!</v>
      </c>
      <c r="F10" s="81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0" t="e">
        <f>#REF!</f>
        <v>#REF!</v>
      </c>
      <c r="E11" s="142" t="e">
        <f>#REF!</f>
        <v>#REF!</v>
      </c>
      <c r="F11" s="82" t="e">
        <f>#REF!</f>
        <v>#REF!</v>
      </c>
    </row>
    <row r="12" spans="1:6" s="135" customFormat="1" ht="24.75" customHeight="1" thickBot="1" x14ac:dyDescent="0.25">
      <c r="A12" s="289" t="s">
        <v>137</v>
      </c>
      <c r="B12" s="290"/>
      <c r="C12" s="291"/>
      <c r="D12" s="137" t="e">
        <f>SUM(D4:D11)</f>
        <v>#REF!</v>
      </c>
      <c r="E12" s="80" t="e">
        <f>SUM(E4:E11)</f>
        <v>#REF!</v>
      </c>
      <c r="F12" s="138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288" t="s">
        <v>192</v>
      </c>
      <c r="B1" s="288"/>
      <c r="C1" s="288"/>
      <c r="D1" s="288"/>
      <c r="E1" s="288"/>
      <c r="F1" s="288"/>
      <c r="G1" s="288"/>
    </row>
    <row r="2" spans="1:7" ht="13.5" thickBot="1" x14ac:dyDescent="0.25"/>
    <row r="3" spans="1:7" s="1" customFormat="1" ht="51" customHeight="1" thickBot="1" x14ac:dyDescent="0.25">
      <c r="A3" s="10" t="s">
        <v>135</v>
      </c>
      <c r="B3" s="11" t="s">
        <v>136</v>
      </c>
      <c r="C3" s="18" t="s">
        <v>0</v>
      </c>
      <c r="D3" s="24" t="s">
        <v>134</v>
      </c>
      <c r="E3" s="24" t="s">
        <v>187</v>
      </c>
      <c r="F3" s="44" t="s">
        <v>191</v>
      </c>
      <c r="G3" s="24" t="s">
        <v>196</v>
      </c>
    </row>
    <row r="4" spans="1:7" s="59" customFormat="1" ht="19.5" customHeight="1" thickBot="1" x14ac:dyDescent="0.25">
      <c r="A4" s="93" t="s">
        <v>188</v>
      </c>
      <c r="B4" s="97" t="s">
        <v>189</v>
      </c>
      <c r="C4" s="94" t="s">
        <v>190</v>
      </c>
      <c r="D4" s="95">
        <v>1</v>
      </c>
      <c r="E4" s="95">
        <v>2</v>
      </c>
      <c r="F4" s="98">
        <v>3</v>
      </c>
      <c r="G4" s="95">
        <v>4</v>
      </c>
    </row>
    <row r="5" spans="1:7" x14ac:dyDescent="0.2">
      <c r="A5" s="16" t="e">
        <f>#REF!</f>
        <v>#REF!</v>
      </c>
      <c r="B5" s="17" t="e">
        <f>#REF!</f>
        <v>#REF!</v>
      </c>
      <c r="C5" s="91" t="e">
        <f>#REF!</f>
        <v>#REF!</v>
      </c>
      <c r="D5" s="96" t="e">
        <f>#REF!</f>
        <v>#REF!</v>
      </c>
      <c r="E5" s="92" t="e">
        <f>#REF!</f>
        <v>#REF!</v>
      </c>
      <c r="F5" s="45" t="e">
        <f>#REF!</f>
        <v>#REF!</v>
      </c>
      <c r="G5" s="90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2" t="e">
        <f>#REF!</f>
        <v>#REF!</v>
      </c>
      <c r="F6" s="81" t="e">
        <f>#REF!</f>
        <v>#REF!</v>
      </c>
      <c r="G6" s="90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3" t="e">
        <f>#REF!</f>
        <v>#REF!</v>
      </c>
      <c r="F7" s="81" t="e">
        <f>#REF!</f>
        <v>#REF!</v>
      </c>
      <c r="G7" s="90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3" t="e">
        <f>#REF!</f>
        <v>#REF!</v>
      </c>
      <c r="F8" s="81" t="e">
        <f>#REF!</f>
        <v>#REF!</v>
      </c>
      <c r="G8" s="90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3" t="e">
        <f>#REF!</f>
        <v>#REF!</v>
      </c>
      <c r="F9" s="81" t="e">
        <f>#REF!</f>
        <v>#REF!</v>
      </c>
      <c r="G9" s="90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3" t="e">
        <f>#REF!</f>
        <v>#REF!</v>
      </c>
      <c r="F10" s="81" t="e">
        <f>#REF!</f>
        <v>#REF!</v>
      </c>
      <c r="G10" s="90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3" t="e">
        <f>#REF!</f>
        <v>#REF!</v>
      </c>
      <c r="F11" s="81" t="e">
        <f>#REF!</f>
        <v>#REF!</v>
      </c>
      <c r="G11" s="90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3" t="e">
        <f>#REF!</f>
        <v>#REF!</v>
      </c>
      <c r="F12" s="81" t="e">
        <f>#REF!</f>
        <v>#REF!</v>
      </c>
      <c r="G12" s="90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4" t="e">
        <f>#REF!</f>
        <v>#REF!</v>
      </c>
      <c r="F13" s="81" t="e">
        <f>#REF!</f>
        <v>#REF!</v>
      </c>
      <c r="G13" s="90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3" t="e">
        <f>#REF!</f>
        <v>#REF!</v>
      </c>
      <c r="F14" s="81" t="e">
        <f>#REF!</f>
        <v>#REF!</v>
      </c>
      <c r="G14" s="90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3" t="e">
        <f>#REF!</f>
        <v>#REF!</v>
      </c>
      <c r="F15" s="81" t="e">
        <f>#REF!</f>
        <v>#REF!</v>
      </c>
      <c r="G15" s="90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3" t="e">
        <f>#REF!</f>
        <v>#REF!</v>
      </c>
      <c r="F16" s="81" t="e">
        <f>#REF!</f>
        <v>#REF!</v>
      </c>
      <c r="G16" s="90" t="e">
        <f>IF(A16&lt;&gt;#REF!,SUMIF($A$5:A16,A16,$F$5:F16),"")</f>
        <v>#REF!</v>
      </c>
    </row>
    <row r="17" spans="1:7" ht="13.5" thickBot="1" x14ac:dyDescent="0.25">
      <c r="A17" s="85" t="e">
        <f>#REF!</f>
        <v>#REF!</v>
      </c>
      <c r="B17" s="86" t="e">
        <f>#REF!</f>
        <v>#REF!</v>
      </c>
      <c r="C17" s="64" t="e">
        <f>#REF!</f>
        <v>#REF!</v>
      </c>
      <c r="D17" s="65" t="e">
        <f>#REF!</f>
        <v>#REF!</v>
      </c>
      <c r="E17" s="75" t="e">
        <f>#REF!</f>
        <v>#REF!</v>
      </c>
      <c r="F17" s="87" t="e">
        <f>#REF!</f>
        <v>#REF!</v>
      </c>
      <c r="G17" s="66" t="e">
        <f>IF(A17&lt;&gt;A18,SUMIF($A$5:A17,A17,$F$5:F17),"")</f>
        <v>#REF!</v>
      </c>
    </row>
    <row r="18" spans="1:7" x14ac:dyDescent="0.2">
      <c r="A18" s="16" t="e">
        <f>#REF!</f>
        <v>#REF!</v>
      </c>
      <c r="B18" s="83" t="e">
        <f>#REF!</f>
        <v>#REF!</v>
      </c>
      <c r="C18" s="4" t="e">
        <f>#REF!</f>
        <v>#REF!</v>
      </c>
      <c r="D18" s="71" t="e">
        <f>#REF!</f>
        <v>#REF!</v>
      </c>
      <c r="E18" s="84" t="e">
        <f>#REF!</f>
        <v>#REF!</v>
      </c>
      <c r="F18" s="45" t="e">
        <f>#REF!</f>
        <v>#REF!</v>
      </c>
      <c r="G18" s="90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3" t="e">
        <f>#REF!</f>
        <v>#REF!</v>
      </c>
      <c r="F19" s="81" t="e">
        <f>#REF!</f>
        <v>#REF!</v>
      </c>
      <c r="G19" s="90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3" t="e">
        <f>#REF!</f>
        <v>#REF!</v>
      </c>
      <c r="F20" s="81" t="e">
        <f>#REF!</f>
        <v>#REF!</v>
      </c>
      <c r="G20" s="90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3" t="e">
        <f>#REF!</f>
        <v>#REF!</v>
      </c>
      <c r="F21" s="81" t="e">
        <f>#REF!</f>
        <v>#REF!</v>
      </c>
      <c r="G21" s="90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3" t="e">
        <f>#REF!</f>
        <v>#REF!</v>
      </c>
      <c r="F22" s="81" t="e">
        <f>#REF!</f>
        <v>#REF!</v>
      </c>
      <c r="G22" s="90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3" t="e">
        <f>#REF!</f>
        <v>#REF!</v>
      </c>
      <c r="F23" s="81" t="e">
        <f>#REF!</f>
        <v>#REF!</v>
      </c>
      <c r="G23" s="90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3" t="e">
        <f>#REF!</f>
        <v>#REF!</v>
      </c>
      <c r="F24" s="81" t="e">
        <f>#REF!</f>
        <v>#REF!</v>
      </c>
      <c r="G24" s="90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3" t="e">
        <f>#REF!</f>
        <v>#REF!</v>
      </c>
      <c r="F25" s="81" t="e">
        <f>#REF!</f>
        <v>#REF!</v>
      </c>
      <c r="G25" s="90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3" t="e">
        <f>#REF!</f>
        <v>#REF!</v>
      </c>
      <c r="F26" s="81" t="e">
        <f>#REF!</f>
        <v>#REF!</v>
      </c>
      <c r="G26" s="90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3" t="e">
        <f>#REF!</f>
        <v>#REF!</v>
      </c>
      <c r="F27" s="81" t="e">
        <f>#REF!</f>
        <v>#REF!</v>
      </c>
      <c r="G27" s="90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3" t="e">
        <f>#REF!</f>
        <v>#REF!</v>
      </c>
      <c r="F28" s="81" t="e">
        <f>#REF!</f>
        <v>#REF!</v>
      </c>
      <c r="G28" s="90" t="e">
        <f>IF(A28&lt;&gt;A29,SUMIF($A$5:A28,A28,$F$5:F28),"")</f>
        <v>#REF!</v>
      </c>
    </row>
    <row r="29" spans="1:7" ht="13.5" thickBot="1" x14ac:dyDescent="0.25">
      <c r="A29" s="85" t="e">
        <f>#REF!</f>
        <v>#REF!</v>
      </c>
      <c r="B29" s="86" t="e">
        <f>#REF!</f>
        <v>#REF!</v>
      </c>
      <c r="C29" s="64" t="e">
        <f>#REF!</f>
        <v>#REF!</v>
      </c>
      <c r="D29" s="67" t="e">
        <f>#REF!</f>
        <v>#REF!</v>
      </c>
      <c r="E29" s="77" t="e">
        <f>#REF!</f>
        <v>#REF!</v>
      </c>
      <c r="F29" s="87" t="e">
        <f>#REF!</f>
        <v>#REF!</v>
      </c>
      <c r="G29" s="66" t="e">
        <f>IF(A29&lt;&gt;A30,SUMIF($A$5:A29,A29,$F$5:F29),"")</f>
        <v>#REF!</v>
      </c>
    </row>
    <row r="30" spans="1:7" x14ac:dyDescent="0.2">
      <c r="A30" s="88" t="e">
        <f>#REF!</f>
        <v>#REF!</v>
      </c>
      <c r="B30" s="83" t="e">
        <f>#REF!</f>
        <v>#REF!</v>
      </c>
      <c r="C30" s="4" t="e">
        <f>#REF!</f>
        <v>#REF!</v>
      </c>
      <c r="D30" s="71" t="e">
        <f>#REF!</f>
        <v>#REF!</v>
      </c>
      <c r="E30" s="84" t="e">
        <f>#REF!</f>
        <v>#REF!</v>
      </c>
      <c r="F30" s="45" t="e">
        <f>#REF!</f>
        <v>#REF!</v>
      </c>
      <c r="G30" s="90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3" t="e">
        <f>#REF!</f>
        <v>#REF!</v>
      </c>
      <c r="F31" s="81" t="e">
        <f>#REF!</f>
        <v>#REF!</v>
      </c>
      <c r="G31" s="90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3" t="e">
        <f>#REF!</f>
        <v>#REF!</v>
      </c>
      <c r="F32" s="81" t="e">
        <f>#REF!</f>
        <v>#REF!</v>
      </c>
      <c r="G32" s="90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3" t="e">
        <f>#REF!</f>
        <v>#REF!</v>
      </c>
      <c r="F33" s="81" t="e">
        <f>#REF!</f>
        <v>#REF!</v>
      </c>
      <c r="G33" s="90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3" t="e">
        <f>#REF!</f>
        <v>#REF!</v>
      </c>
      <c r="F34" s="81" t="e">
        <f>#REF!</f>
        <v>#REF!</v>
      </c>
      <c r="G34" s="90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3" t="e">
        <f>#REF!</f>
        <v>#REF!</v>
      </c>
      <c r="F35" s="81" t="e">
        <f>#REF!</f>
        <v>#REF!</v>
      </c>
      <c r="G35" s="90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3" t="e">
        <f>#REF!</f>
        <v>#REF!</v>
      </c>
      <c r="F36" s="81" t="e">
        <f>#REF!</f>
        <v>#REF!</v>
      </c>
      <c r="G36" s="90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3" t="e">
        <f>#REF!</f>
        <v>#REF!</v>
      </c>
      <c r="F37" s="81" t="e">
        <f>#REF!</f>
        <v>#REF!</v>
      </c>
      <c r="G37" s="90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3" t="e">
        <f>#REF!</f>
        <v>#REF!</v>
      </c>
      <c r="F38" s="81" t="e">
        <f>#REF!</f>
        <v>#REF!</v>
      </c>
      <c r="G38" s="90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3" t="e">
        <f>#REF!</f>
        <v>#REF!</v>
      </c>
      <c r="F39" s="81" t="e">
        <f>#REF!</f>
        <v>#REF!</v>
      </c>
      <c r="G39" s="90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3" t="e">
        <f>#REF!</f>
        <v>#REF!</v>
      </c>
      <c r="F40" s="81" t="e">
        <f>#REF!</f>
        <v>#REF!</v>
      </c>
      <c r="G40" s="90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3" t="e">
        <f>#REF!</f>
        <v>#REF!</v>
      </c>
      <c r="F41" s="81" t="e">
        <f>#REF!</f>
        <v>#REF!</v>
      </c>
      <c r="G41" s="90" t="e">
        <f>IF(A41&lt;&gt;A42,SUMIF($A$5:A41,A41,$F$5:F41),"")</f>
        <v>#REF!</v>
      </c>
    </row>
    <row r="42" spans="1:7" ht="13.5" thickBot="1" x14ac:dyDescent="0.25">
      <c r="A42" s="89" t="e">
        <f>#REF!</f>
        <v>#REF!</v>
      </c>
      <c r="B42" s="86" t="e">
        <f>#REF!</f>
        <v>#REF!</v>
      </c>
      <c r="C42" s="64" t="e">
        <f>#REF!</f>
        <v>#REF!</v>
      </c>
      <c r="D42" s="65" t="e">
        <f>#REF!</f>
        <v>#REF!</v>
      </c>
      <c r="E42" s="77" t="e">
        <f>#REF!</f>
        <v>#REF!</v>
      </c>
      <c r="F42" s="87" t="e">
        <f>#REF!</f>
        <v>#REF!</v>
      </c>
      <c r="G42" s="66" t="e">
        <f>IF(A42&lt;&gt;A43,SUMIF($A$5:A42,A42,$F$5:F42),"")</f>
        <v>#REF!</v>
      </c>
    </row>
    <row r="43" spans="1:7" x14ac:dyDescent="0.2">
      <c r="A43" s="88" t="e">
        <f>#REF!</f>
        <v>#REF!</v>
      </c>
      <c r="B43" s="83" t="e">
        <f>#REF!</f>
        <v>#REF!</v>
      </c>
      <c r="C43" s="4" t="e">
        <f>#REF!</f>
        <v>#REF!</v>
      </c>
      <c r="D43" s="30" t="e">
        <f>#REF!</f>
        <v>#REF!</v>
      </c>
      <c r="E43" s="84" t="e">
        <f>#REF!</f>
        <v>#REF!</v>
      </c>
      <c r="F43" s="45" t="e">
        <f>#REF!</f>
        <v>#REF!</v>
      </c>
      <c r="G43" s="90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3" t="e">
        <f>#REF!</f>
        <v>#REF!</v>
      </c>
      <c r="F44" s="81" t="e">
        <f>#REF!</f>
        <v>#REF!</v>
      </c>
      <c r="G44" s="90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3" t="e">
        <f>#REF!</f>
        <v>#REF!</v>
      </c>
      <c r="F45" s="81" t="e">
        <f>#REF!</f>
        <v>#REF!</v>
      </c>
      <c r="G45" s="90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3" t="e">
        <f>#REF!</f>
        <v>#REF!</v>
      </c>
      <c r="F46" s="81" t="e">
        <f>#REF!</f>
        <v>#REF!</v>
      </c>
      <c r="G46" s="90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3" t="e">
        <f>#REF!</f>
        <v>#REF!</v>
      </c>
      <c r="F47" s="81" t="e">
        <f>#REF!</f>
        <v>#REF!</v>
      </c>
      <c r="G47" s="90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3" t="e">
        <f>#REF!</f>
        <v>#REF!</v>
      </c>
      <c r="F48" s="81" t="e">
        <f>#REF!</f>
        <v>#REF!</v>
      </c>
      <c r="G48" s="90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3" t="e">
        <f>#REF!</f>
        <v>#REF!</v>
      </c>
      <c r="F49" s="81" t="e">
        <f>#REF!</f>
        <v>#REF!</v>
      </c>
      <c r="G49" s="90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3" t="e">
        <f>#REF!</f>
        <v>#REF!</v>
      </c>
      <c r="F50" s="81" t="e">
        <f>#REF!</f>
        <v>#REF!</v>
      </c>
      <c r="G50" s="90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3" t="e">
        <f>#REF!</f>
        <v>#REF!</v>
      </c>
      <c r="F51" s="81" t="e">
        <f>#REF!</f>
        <v>#REF!</v>
      </c>
      <c r="G51" s="90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3" t="e">
        <f>#REF!</f>
        <v>#REF!</v>
      </c>
      <c r="F52" s="81" t="e">
        <f>#REF!</f>
        <v>#REF!</v>
      </c>
      <c r="G52" s="90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3" t="e">
        <f>#REF!</f>
        <v>#REF!</v>
      </c>
      <c r="F53" s="81" t="e">
        <f>#REF!</f>
        <v>#REF!</v>
      </c>
      <c r="G53" s="90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3" t="e">
        <f>#REF!</f>
        <v>#REF!</v>
      </c>
      <c r="F54" s="81" t="e">
        <f>#REF!</f>
        <v>#REF!</v>
      </c>
      <c r="G54" s="90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3" t="e">
        <f>#REF!</f>
        <v>#REF!</v>
      </c>
      <c r="F55" s="81" t="e">
        <f>#REF!</f>
        <v>#REF!</v>
      </c>
      <c r="G55" s="90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3" t="e">
        <f>#REF!</f>
        <v>#REF!</v>
      </c>
      <c r="F56" s="81" t="e">
        <f>#REF!</f>
        <v>#REF!</v>
      </c>
      <c r="G56" s="90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3" t="e">
        <f>#REF!</f>
        <v>#REF!</v>
      </c>
      <c r="F57" s="81" t="e">
        <f>#REF!</f>
        <v>#REF!</v>
      </c>
      <c r="G57" s="90" t="e">
        <f>IF(A57&lt;&gt;A58,SUMIF($A$5:A57,A57,$F$5:F57),"")</f>
        <v>#REF!</v>
      </c>
    </row>
    <row r="58" spans="1:7" ht="13.5" thickBot="1" x14ac:dyDescent="0.25">
      <c r="A58" s="89" t="e">
        <f>#REF!</f>
        <v>#REF!</v>
      </c>
      <c r="B58" s="86" t="e">
        <f>#REF!</f>
        <v>#REF!</v>
      </c>
      <c r="C58" s="64" t="e">
        <f>#REF!</f>
        <v>#REF!</v>
      </c>
      <c r="D58" s="65" t="e">
        <f>#REF!</f>
        <v>#REF!</v>
      </c>
      <c r="E58" s="77" t="e">
        <f>#REF!</f>
        <v>#REF!</v>
      </c>
      <c r="F58" s="87" t="e">
        <f>#REF!</f>
        <v>#REF!</v>
      </c>
      <c r="G58" s="66" t="e">
        <f>IF(A58&lt;&gt;A59,SUMIF($A$5:A58,A58,$F$5:F58),"")</f>
        <v>#REF!</v>
      </c>
    </row>
    <row r="59" spans="1:7" x14ac:dyDescent="0.2">
      <c r="A59" s="88" t="e">
        <f>#REF!</f>
        <v>#REF!</v>
      </c>
      <c r="B59" s="83" t="e">
        <f>#REF!</f>
        <v>#REF!</v>
      </c>
      <c r="C59" s="4" t="e">
        <f>#REF!</f>
        <v>#REF!</v>
      </c>
      <c r="D59" s="71" t="e">
        <f>#REF!</f>
        <v>#REF!</v>
      </c>
      <c r="E59" s="84" t="e">
        <f>#REF!</f>
        <v>#REF!</v>
      </c>
      <c r="F59" s="45" t="e">
        <f>#REF!</f>
        <v>#REF!</v>
      </c>
      <c r="G59" s="90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3" t="e">
        <f>#REF!</f>
        <v>#REF!</v>
      </c>
      <c r="F60" s="81" t="e">
        <f>#REF!</f>
        <v>#REF!</v>
      </c>
      <c r="G60" s="90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3" t="e">
        <f>#REF!</f>
        <v>#REF!</v>
      </c>
      <c r="F61" s="81" t="e">
        <f>#REF!</f>
        <v>#REF!</v>
      </c>
      <c r="G61" s="90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3" t="e">
        <f>#REF!</f>
        <v>#REF!</v>
      </c>
      <c r="F62" s="81" t="e">
        <f>#REF!</f>
        <v>#REF!</v>
      </c>
      <c r="G62" s="90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3" t="e">
        <f>#REF!</f>
        <v>#REF!</v>
      </c>
      <c r="F63" s="81" t="e">
        <f>#REF!</f>
        <v>#REF!</v>
      </c>
      <c r="G63" s="90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3" t="e">
        <f>#REF!</f>
        <v>#REF!</v>
      </c>
      <c r="F64" s="81" t="e">
        <f>#REF!</f>
        <v>#REF!</v>
      </c>
      <c r="G64" s="90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3" t="e">
        <f>#REF!</f>
        <v>#REF!</v>
      </c>
      <c r="F65" s="81" t="e">
        <f>#REF!</f>
        <v>#REF!</v>
      </c>
      <c r="G65" s="90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3" t="e">
        <f>#REF!</f>
        <v>#REF!</v>
      </c>
      <c r="F66" s="81" t="e">
        <f>#REF!</f>
        <v>#REF!</v>
      </c>
      <c r="G66" s="90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3" t="e">
        <f>#REF!</f>
        <v>#REF!</v>
      </c>
      <c r="F67" s="81" t="e">
        <f>#REF!</f>
        <v>#REF!</v>
      </c>
      <c r="G67" s="90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3" t="e">
        <f>#REF!</f>
        <v>#REF!</v>
      </c>
      <c r="F68" s="81" t="e">
        <f>#REF!</f>
        <v>#REF!</v>
      </c>
      <c r="G68" s="90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3" t="e">
        <f>#REF!</f>
        <v>#REF!</v>
      </c>
      <c r="F69" s="81" t="e">
        <f>#REF!</f>
        <v>#REF!</v>
      </c>
      <c r="G69" s="90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3" t="e">
        <f>#REF!</f>
        <v>#REF!</v>
      </c>
      <c r="F70" s="81" t="e">
        <f>#REF!</f>
        <v>#REF!</v>
      </c>
      <c r="G70" s="90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3" t="e">
        <f>#REF!</f>
        <v>#REF!</v>
      </c>
      <c r="F71" s="81" t="e">
        <f>#REF!</f>
        <v>#REF!</v>
      </c>
      <c r="G71" s="90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3" t="e">
        <f>#REF!</f>
        <v>#REF!</v>
      </c>
      <c r="F72" s="81" t="e">
        <f>#REF!</f>
        <v>#REF!</v>
      </c>
      <c r="G72" s="90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3" t="e">
        <f>#REF!</f>
        <v>#REF!</v>
      </c>
      <c r="F73" s="81" t="e">
        <f>#REF!</f>
        <v>#REF!</v>
      </c>
      <c r="G73" s="90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3" t="e">
        <f>#REF!</f>
        <v>#REF!</v>
      </c>
      <c r="F74" s="81" t="e">
        <f>#REF!</f>
        <v>#REF!</v>
      </c>
      <c r="G74" s="90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3" t="e">
        <f>#REF!</f>
        <v>#REF!</v>
      </c>
      <c r="F75" s="81" t="e">
        <f>#REF!</f>
        <v>#REF!</v>
      </c>
      <c r="G75" s="90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3" t="e">
        <f>#REF!</f>
        <v>#REF!</v>
      </c>
      <c r="F76" s="81" t="e">
        <f>#REF!</f>
        <v>#REF!</v>
      </c>
      <c r="G76" s="90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3" t="e">
        <f>#REF!</f>
        <v>#REF!</v>
      </c>
      <c r="F77" s="81" t="e">
        <f>#REF!</f>
        <v>#REF!</v>
      </c>
      <c r="G77" s="90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3" t="e">
        <f>#REF!</f>
        <v>#REF!</v>
      </c>
      <c r="F78" s="81" t="e">
        <f>#REF!</f>
        <v>#REF!</v>
      </c>
      <c r="G78" s="90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3" t="e">
        <f>#REF!</f>
        <v>#REF!</v>
      </c>
      <c r="F79" s="81" t="e">
        <f>#REF!</f>
        <v>#REF!</v>
      </c>
      <c r="G79" s="90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3" t="e">
        <f>#REF!</f>
        <v>#REF!</v>
      </c>
      <c r="F80" s="81" t="e">
        <f>#REF!</f>
        <v>#REF!</v>
      </c>
      <c r="G80" s="90" t="e">
        <f>IF(A80&lt;&gt;A81,SUMIF($A$5:A80,A80,$F$5:F80),"")</f>
        <v>#REF!</v>
      </c>
    </row>
    <row r="81" spans="1:7" ht="13.5" thickBot="1" x14ac:dyDescent="0.25">
      <c r="A81" s="89" t="e">
        <f>#REF!</f>
        <v>#REF!</v>
      </c>
      <c r="B81" s="86" t="e">
        <f>#REF!</f>
        <v>#REF!</v>
      </c>
      <c r="C81" s="64" t="e">
        <f>#REF!</f>
        <v>#REF!</v>
      </c>
      <c r="D81" s="65" t="e">
        <f>#REF!</f>
        <v>#REF!</v>
      </c>
      <c r="E81" s="77" t="e">
        <f>#REF!</f>
        <v>#REF!</v>
      </c>
      <c r="F81" s="87" t="e">
        <f>#REF!</f>
        <v>#REF!</v>
      </c>
      <c r="G81" s="66" t="e">
        <f>IF(A81&lt;&gt;A82,SUMIF($A$5:A81,A81,$F$5:F81),"")</f>
        <v>#REF!</v>
      </c>
    </row>
    <row r="82" spans="1:7" x14ac:dyDescent="0.2">
      <c r="A82" s="88" t="e">
        <f>#REF!</f>
        <v>#REF!</v>
      </c>
      <c r="B82" s="83" t="e">
        <f>#REF!</f>
        <v>#REF!</v>
      </c>
      <c r="C82" s="4" t="e">
        <f>#REF!</f>
        <v>#REF!</v>
      </c>
      <c r="D82" s="71" t="e">
        <f>#REF!</f>
        <v>#REF!</v>
      </c>
      <c r="E82" s="84" t="e">
        <f>#REF!</f>
        <v>#REF!</v>
      </c>
      <c r="F82" s="45" t="e">
        <f>#REF!</f>
        <v>#REF!</v>
      </c>
      <c r="G82" s="90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3" t="e">
        <f>#REF!</f>
        <v>#REF!</v>
      </c>
      <c r="F83" s="81" t="e">
        <f>#REF!</f>
        <v>#REF!</v>
      </c>
      <c r="G83" s="90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3" t="e">
        <f>#REF!</f>
        <v>#REF!</v>
      </c>
      <c r="F84" s="81" t="e">
        <f>#REF!</f>
        <v>#REF!</v>
      </c>
      <c r="G84" s="90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3" t="e">
        <f>#REF!</f>
        <v>#REF!</v>
      </c>
      <c r="F85" s="81" t="e">
        <f>#REF!</f>
        <v>#REF!</v>
      </c>
      <c r="G85" s="90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3" t="e">
        <f>#REF!</f>
        <v>#REF!</v>
      </c>
      <c r="F86" s="81" t="e">
        <f>#REF!</f>
        <v>#REF!</v>
      </c>
      <c r="G86" s="90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3" t="e">
        <f>#REF!</f>
        <v>#REF!</v>
      </c>
      <c r="F87" s="81" t="e">
        <f>#REF!</f>
        <v>#REF!</v>
      </c>
      <c r="G87" s="90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3" t="e">
        <f>#REF!</f>
        <v>#REF!</v>
      </c>
      <c r="F88" s="81" t="e">
        <f>#REF!</f>
        <v>#REF!</v>
      </c>
      <c r="G88" s="90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3" t="e">
        <f>#REF!</f>
        <v>#REF!</v>
      </c>
      <c r="F89" s="81" t="e">
        <f>#REF!</f>
        <v>#REF!</v>
      </c>
      <c r="G89" s="90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3" t="e">
        <f>#REF!</f>
        <v>#REF!</v>
      </c>
      <c r="F90" s="81" t="e">
        <f>#REF!</f>
        <v>#REF!</v>
      </c>
      <c r="G90" s="90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3" t="e">
        <f>#REF!</f>
        <v>#REF!</v>
      </c>
      <c r="F91" s="81" t="e">
        <f>#REF!</f>
        <v>#REF!</v>
      </c>
      <c r="G91" s="90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3" t="e">
        <f>#REF!</f>
        <v>#REF!</v>
      </c>
      <c r="F92" s="81" t="e">
        <f>#REF!</f>
        <v>#REF!</v>
      </c>
      <c r="G92" s="90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3" t="e">
        <f>#REF!</f>
        <v>#REF!</v>
      </c>
      <c r="F93" s="81" t="e">
        <f>#REF!</f>
        <v>#REF!</v>
      </c>
      <c r="G93" s="90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3" t="e">
        <f>#REF!</f>
        <v>#REF!</v>
      </c>
      <c r="F94" s="81" t="e">
        <f>#REF!</f>
        <v>#REF!</v>
      </c>
      <c r="G94" s="90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3" t="e">
        <f>#REF!</f>
        <v>#REF!</v>
      </c>
      <c r="F95" s="81" t="e">
        <f>#REF!</f>
        <v>#REF!</v>
      </c>
      <c r="G95" s="90" t="e">
        <f>IF(A95&lt;&gt;A96,SUMIF($A$5:A95,A95,$F$5:F95),"")</f>
        <v>#REF!</v>
      </c>
    </row>
    <row r="96" spans="1:7" ht="13.5" thickBot="1" x14ac:dyDescent="0.25">
      <c r="A96" s="89" t="e">
        <f>#REF!</f>
        <v>#REF!</v>
      </c>
      <c r="B96" s="86" t="e">
        <f>#REF!</f>
        <v>#REF!</v>
      </c>
      <c r="C96" s="64" t="e">
        <f>#REF!</f>
        <v>#REF!</v>
      </c>
      <c r="D96" s="67" t="e">
        <f>#REF!</f>
        <v>#REF!</v>
      </c>
      <c r="E96" s="77" t="e">
        <f>#REF!</f>
        <v>#REF!</v>
      </c>
      <c r="F96" s="87" t="e">
        <f>#REF!</f>
        <v>#REF!</v>
      </c>
      <c r="G96" s="66" t="e">
        <f>IF(A96&lt;&gt;A97,SUMIF($A$5:A96,A96,$F$5:F96),"")</f>
        <v>#REF!</v>
      </c>
    </row>
    <row r="97" spans="1:7" x14ac:dyDescent="0.2">
      <c r="A97" s="123" t="e">
        <f>#REF!</f>
        <v>#REF!</v>
      </c>
      <c r="B97" s="124" t="e">
        <f>#REF!</f>
        <v>#REF!</v>
      </c>
      <c r="C97" s="63" t="e">
        <f>#REF!</f>
        <v>#REF!</v>
      </c>
      <c r="D97" s="68" t="e">
        <f>#REF!</f>
        <v>#REF!</v>
      </c>
      <c r="E97" s="76" t="e">
        <f>#REF!</f>
        <v>#REF!</v>
      </c>
      <c r="F97" s="130" t="e">
        <f>#REF!</f>
        <v>#REF!</v>
      </c>
      <c r="G97" s="125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3" t="e">
        <f>#REF!</f>
        <v>#REF!</v>
      </c>
      <c r="F98" s="127" t="e">
        <f>#REF!</f>
        <v>#REF!</v>
      </c>
      <c r="G98" s="90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3" t="e">
        <f>#REF!</f>
        <v>#REF!</v>
      </c>
      <c r="F99" s="127" t="e">
        <f>#REF!</f>
        <v>#REF!</v>
      </c>
      <c r="G99" s="90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3" t="e">
        <f>#REF!</f>
        <v>#REF!</v>
      </c>
      <c r="F100" s="127" t="e">
        <f>#REF!</f>
        <v>#REF!</v>
      </c>
      <c r="G100" s="90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3" t="e">
        <f>#REF!</f>
        <v>#REF!</v>
      </c>
      <c r="F101" s="127" t="e">
        <f>#REF!</f>
        <v>#REF!</v>
      </c>
      <c r="G101" s="90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3" t="e">
        <f>#REF!</f>
        <v>#REF!</v>
      </c>
      <c r="F102" s="127" t="e">
        <f>#REF!</f>
        <v>#REF!</v>
      </c>
      <c r="G102" s="90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3" t="e">
        <f>#REF!</f>
        <v>#REF!</v>
      </c>
      <c r="F103" s="127" t="e">
        <f>#REF!</f>
        <v>#REF!</v>
      </c>
      <c r="G103" s="90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3" t="e">
        <f>#REF!</f>
        <v>#REF!</v>
      </c>
      <c r="F104" s="127" t="e">
        <f>#REF!</f>
        <v>#REF!</v>
      </c>
      <c r="G104" s="90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3" t="e">
        <f>#REF!</f>
        <v>#REF!</v>
      </c>
      <c r="F105" s="127" t="e">
        <f>#REF!</f>
        <v>#REF!</v>
      </c>
      <c r="G105" s="90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3" t="e">
        <f>#REF!</f>
        <v>#REF!</v>
      </c>
      <c r="F106" s="127" t="e">
        <f>#REF!</f>
        <v>#REF!</v>
      </c>
      <c r="G106" s="90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3" t="e">
        <f>#REF!</f>
        <v>#REF!</v>
      </c>
      <c r="F107" s="127" t="e">
        <f>#REF!</f>
        <v>#REF!</v>
      </c>
      <c r="G107" s="90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3" t="e">
        <f>#REF!</f>
        <v>#REF!</v>
      </c>
      <c r="F108" s="127" t="e">
        <f>#REF!</f>
        <v>#REF!</v>
      </c>
      <c r="G108" s="90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3" t="e">
        <f>#REF!</f>
        <v>#REF!</v>
      </c>
      <c r="F109" s="127" t="e">
        <f>#REF!</f>
        <v>#REF!</v>
      </c>
      <c r="G109" s="90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3" t="e">
        <f>#REF!</f>
        <v>#REF!</v>
      </c>
      <c r="F110" s="127" t="e">
        <f>#REF!</f>
        <v>#REF!</v>
      </c>
      <c r="G110" s="90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3" t="e">
        <f>#REF!</f>
        <v>#REF!</v>
      </c>
      <c r="F111" s="127" t="e">
        <f>#REF!</f>
        <v>#REF!</v>
      </c>
      <c r="G111" s="90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3" t="e">
        <f>#REF!</f>
        <v>#REF!</v>
      </c>
      <c r="F112" s="127" t="e">
        <f>#REF!</f>
        <v>#REF!</v>
      </c>
      <c r="G112" s="90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3" t="e">
        <f>#REF!</f>
        <v>#REF!</v>
      </c>
      <c r="F113" s="127" t="e">
        <f>#REF!</f>
        <v>#REF!</v>
      </c>
      <c r="G113" s="90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79" t="e">
        <f>#REF!</f>
        <v>#REF!</v>
      </c>
      <c r="F114" s="128" t="e">
        <f>#REF!</f>
        <v>#REF!</v>
      </c>
      <c r="G114" s="90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3" t="e">
        <f>#REF!</f>
        <v>#REF!</v>
      </c>
      <c r="F115" s="127" t="e">
        <f>#REF!</f>
        <v>#REF!</v>
      </c>
      <c r="G115" s="90" t="e">
        <f>IF(A115&lt;&gt;A116,SUMIF($A$5:A115,A115,$F$5:F115),"")</f>
        <v>#REF!</v>
      </c>
    </row>
    <row r="116" spans="1:7" x14ac:dyDescent="0.2">
      <c r="A116" s="88" t="e">
        <f>#REF!</f>
        <v>#REF!</v>
      </c>
      <c r="B116" s="83" t="e">
        <f>#REF!</f>
        <v>#REF!</v>
      </c>
      <c r="C116" s="4" t="e">
        <f>#REF!</f>
        <v>#REF!</v>
      </c>
      <c r="D116" s="30" t="e">
        <f>#REF!</f>
        <v>#REF!</v>
      </c>
      <c r="E116" s="78" t="e">
        <f>#REF!</f>
        <v>#REF!</v>
      </c>
      <c r="F116" s="126" t="e">
        <f>#REF!</f>
        <v>#REF!</v>
      </c>
      <c r="G116" s="90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3" t="e">
        <f>#REF!</f>
        <v>#REF!</v>
      </c>
      <c r="F117" s="127" t="e">
        <f>#REF!</f>
        <v>#REF!</v>
      </c>
      <c r="G117" s="90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3" t="e">
        <f>#REF!</f>
        <v>#REF!</v>
      </c>
      <c r="F118" s="127" t="e">
        <f>#REF!</f>
        <v>#REF!</v>
      </c>
      <c r="G118" s="90" t="e">
        <f>IF(A118&lt;&gt;A119,SUMIF($A$5:A118,A118,$F$5:F118),"")</f>
        <v>#REF!</v>
      </c>
    </row>
    <row r="119" spans="1:7" ht="13.5" thickBot="1" x14ac:dyDescent="0.25">
      <c r="A119" s="89" t="e">
        <f>#REF!</f>
        <v>#REF!</v>
      </c>
      <c r="B119" s="86" t="e">
        <f>#REF!</f>
        <v>#REF!</v>
      </c>
      <c r="C119" s="64" t="e">
        <f>#REF!</f>
        <v>#REF!</v>
      </c>
      <c r="D119" s="65" t="e">
        <f>#REF!</f>
        <v>#REF!</v>
      </c>
      <c r="E119" s="77" t="e">
        <f>#REF!</f>
        <v>#REF!</v>
      </c>
      <c r="F119" s="129" t="e">
        <f>#REF!</f>
        <v>#REF!</v>
      </c>
      <c r="G119" s="66" t="e">
        <f>IF(A119&lt;&gt;A120,SUMIF($A$5:A119,A119,$F$5:F119),"")</f>
        <v>#REF!</v>
      </c>
    </row>
    <row r="120" spans="1:7" x14ac:dyDescent="0.2">
      <c r="A120" s="88" t="e">
        <f>#REF!</f>
        <v>#REF!</v>
      </c>
      <c r="B120" s="83" t="e">
        <f>#REF!</f>
        <v>#REF!</v>
      </c>
      <c r="C120" s="4" t="e">
        <f>#REF!</f>
        <v>#REF!</v>
      </c>
      <c r="D120" s="30" t="e">
        <f>#REF!</f>
        <v>#REF!</v>
      </c>
      <c r="E120" s="84" t="e">
        <f>#REF!</f>
        <v>#REF!</v>
      </c>
      <c r="F120" s="45" t="e">
        <f>#REF!</f>
        <v>#REF!</v>
      </c>
      <c r="G120" s="90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3" t="e">
        <f>#REF!</f>
        <v>#REF!</v>
      </c>
      <c r="F121" s="81" t="e">
        <f>#REF!</f>
        <v>#REF!</v>
      </c>
      <c r="G121" s="90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3" t="e">
        <f>#REF!</f>
        <v>#REF!</v>
      </c>
      <c r="F122" s="81" t="e">
        <f>#REF!</f>
        <v>#REF!</v>
      </c>
      <c r="G122" s="90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3" t="e">
        <f>#REF!</f>
        <v>#REF!</v>
      </c>
      <c r="F123" s="81" t="e">
        <f>#REF!</f>
        <v>#REF!</v>
      </c>
      <c r="G123" s="90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3" t="e">
        <f>#REF!</f>
        <v>#REF!</v>
      </c>
      <c r="F124" s="81" t="e">
        <f>#REF!</f>
        <v>#REF!</v>
      </c>
      <c r="G124" s="90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3" t="e">
        <f>#REF!</f>
        <v>#REF!</v>
      </c>
      <c r="F125" s="81" t="e">
        <f>#REF!</f>
        <v>#REF!</v>
      </c>
      <c r="G125" s="90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3" t="e">
        <f>#REF!</f>
        <v>#REF!</v>
      </c>
      <c r="F126" s="81" t="e">
        <f>#REF!</f>
        <v>#REF!</v>
      </c>
      <c r="G126" s="90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3" t="e">
        <f>#REF!</f>
        <v>#REF!</v>
      </c>
      <c r="F127" s="81" t="e">
        <f>#REF!</f>
        <v>#REF!</v>
      </c>
      <c r="G127" s="90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3" t="e">
        <f>#REF!</f>
        <v>#REF!</v>
      </c>
      <c r="F128" s="81" t="e">
        <f>#REF!</f>
        <v>#REF!</v>
      </c>
      <c r="G128" s="90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3" t="e">
        <f>#REF!</f>
        <v>#REF!</v>
      </c>
      <c r="F129" s="81" t="e">
        <f>#REF!</f>
        <v>#REF!</v>
      </c>
      <c r="G129" s="90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3" t="e">
        <f>#REF!</f>
        <v>#REF!</v>
      </c>
      <c r="F130" s="81" t="e">
        <f>#REF!</f>
        <v>#REF!</v>
      </c>
      <c r="G130" s="90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3" t="e">
        <f>#REF!</f>
        <v>#REF!</v>
      </c>
      <c r="F131" s="81" t="e">
        <f>#REF!</f>
        <v>#REF!</v>
      </c>
      <c r="G131" s="90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3" t="e">
        <f>#REF!</f>
        <v>#REF!</v>
      </c>
      <c r="F132" s="81" t="e">
        <f>#REF!</f>
        <v>#REF!</v>
      </c>
      <c r="G132" s="90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3" t="e">
        <f>#REF!</f>
        <v>#REF!</v>
      </c>
      <c r="F133" s="81" t="e">
        <f>#REF!</f>
        <v>#REF!</v>
      </c>
      <c r="G133" s="90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3" t="e">
        <f>#REF!</f>
        <v>#REF!</v>
      </c>
      <c r="F134" s="81" t="e">
        <f>#REF!</f>
        <v>#REF!</v>
      </c>
      <c r="G134" s="90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3" t="e">
        <f>#REF!</f>
        <v>#REF!</v>
      </c>
      <c r="F135" s="81" t="e">
        <f>#REF!</f>
        <v>#REF!</v>
      </c>
      <c r="G135" s="90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3" t="e">
        <f>#REF!</f>
        <v>#REF!</v>
      </c>
      <c r="F136" s="81" t="e">
        <f>#REF!</f>
        <v>#REF!</v>
      </c>
      <c r="G136" s="90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3" t="e">
        <f>#REF!</f>
        <v>#REF!</v>
      </c>
      <c r="F137" s="81" t="e">
        <f>#REF!</f>
        <v>#REF!</v>
      </c>
      <c r="G137" s="90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79" t="e">
        <f>#REF!</f>
        <v>#REF!</v>
      </c>
      <c r="F138" s="82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137</v>
      </c>
      <c r="D139" s="115" t="e">
        <f ca="1">SUM(OFFSET(INDIRECT("d5"),0,0,ROW(D139)-5,1))</f>
        <v>#REF!</v>
      </c>
      <c r="E139" s="80" t="e">
        <f ca="1">SUM(OFFSET(INDIRECT("e5"),0,0,ROW(E139)-5,1))</f>
        <v>#REF!</v>
      </c>
      <c r="F139" s="80" t="e">
        <f ca="1">SUM(OFFSET(INDIRECT("f5"),0,0,ROW(F139)-5,1))</f>
        <v>#REF!</v>
      </c>
      <c r="G139" s="80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F18" sqref="F18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17" customFormat="1" ht="51" x14ac:dyDescent="0.2">
      <c r="A3" s="227" t="s">
        <v>213</v>
      </c>
      <c r="B3" s="228" t="s">
        <v>217</v>
      </c>
      <c r="C3" s="229" t="s">
        <v>215</v>
      </c>
      <c r="D3" s="230" t="s">
        <v>216</v>
      </c>
    </row>
    <row r="4" spans="1:4" x14ac:dyDescent="0.2">
      <c r="A4" s="223" t="s">
        <v>1</v>
      </c>
      <c r="B4" s="218">
        <v>539769.39794000005</v>
      </c>
      <c r="C4" s="221">
        <v>629490</v>
      </c>
      <c r="D4" s="218">
        <v>89720.602060000005</v>
      </c>
    </row>
    <row r="5" spans="1:4" x14ac:dyDescent="0.2">
      <c r="A5" s="224" t="s">
        <v>208</v>
      </c>
      <c r="B5" s="155">
        <v>44623</v>
      </c>
      <c r="C5" s="222">
        <v>68121</v>
      </c>
      <c r="D5" s="35">
        <v>23498</v>
      </c>
    </row>
    <row r="6" spans="1:4" x14ac:dyDescent="0.2">
      <c r="A6" s="225" t="s">
        <v>207</v>
      </c>
      <c r="B6" s="155">
        <v>403165.9192</v>
      </c>
      <c r="C6" s="222">
        <v>465087</v>
      </c>
      <c r="D6" s="35">
        <v>61921.080800000011</v>
      </c>
    </row>
    <row r="7" spans="1:4" x14ac:dyDescent="0.2">
      <c r="A7" s="226" t="s">
        <v>209</v>
      </c>
      <c r="B7" s="155">
        <v>91980.478740000006</v>
      </c>
      <c r="C7" s="222">
        <v>96282</v>
      </c>
      <c r="D7" s="35">
        <v>4301.5212599999977</v>
      </c>
    </row>
    <row r="8" spans="1:4" x14ac:dyDescent="0.2">
      <c r="A8" s="223" t="s">
        <v>150</v>
      </c>
      <c r="B8" s="218">
        <v>376578.43286</v>
      </c>
      <c r="C8" s="219">
        <v>414356</v>
      </c>
      <c r="D8" s="218">
        <v>37777.567140000006</v>
      </c>
    </row>
    <row r="9" spans="1:4" x14ac:dyDescent="0.2">
      <c r="A9" s="224" t="s">
        <v>208</v>
      </c>
      <c r="B9" s="155">
        <v>42513</v>
      </c>
      <c r="C9" s="222">
        <v>46364</v>
      </c>
      <c r="D9" s="35">
        <v>3851</v>
      </c>
    </row>
    <row r="10" spans="1:4" x14ac:dyDescent="0.2">
      <c r="A10" s="225" t="s">
        <v>207</v>
      </c>
      <c r="B10" s="155">
        <v>310317.93119999999</v>
      </c>
      <c r="C10" s="222">
        <v>342877</v>
      </c>
      <c r="D10" s="35">
        <v>32559.068800000005</v>
      </c>
    </row>
    <row r="11" spans="1:4" x14ac:dyDescent="0.2">
      <c r="A11" s="226" t="s">
        <v>209</v>
      </c>
      <c r="B11" s="155">
        <v>23747.501660000002</v>
      </c>
      <c r="C11" s="222">
        <v>25115</v>
      </c>
      <c r="D11" s="35">
        <v>1367.4983400000001</v>
      </c>
    </row>
    <row r="12" spans="1:4" x14ac:dyDescent="0.2">
      <c r="A12" s="223" t="s">
        <v>151</v>
      </c>
      <c r="B12" s="218">
        <v>429395.16800000001</v>
      </c>
      <c r="C12" s="219">
        <v>473782</v>
      </c>
      <c r="D12" s="218">
        <v>44386.832000000009</v>
      </c>
    </row>
    <row r="13" spans="1:4" x14ac:dyDescent="0.2">
      <c r="A13" s="224" t="s">
        <v>208</v>
      </c>
      <c r="B13" s="155">
        <v>42594</v>
      </c>
      <c r="C13" s="222">
        <v>46372</v>
      </c>
      <c r="D13" s="35">
        <v>3778</v>
      </c>
    </row>
    <row r="14" spans="1:4" x14ac:dyDescent="0.2">
      <c r="A14" s="225" t="s">
        <v>207</v>
      </c>
      <c r="B14" s="155">
        <v>382150.16800000001</v>
      </c>
      <c r="C14" s="222">
        <v>422336</v>
      </c>
      <c r="D14" s="35">
        <v>40185.832000000009</v>
      </c>
    </row>
    <row r="15" spans="1:4" x14ac:dyDescent="0.2">
      <c r="A15" s="226" t="s">
        <v>209</v>
      </c>
      <c r="B15" s="155">
        <v>4651</v>
      </c>
      <c r="C15" s="222">
        <v>5074</v>
      </c>
      <c r="D15" s="35">
        <v>423</v>
      </c>
    </row>
    <row r="16" spans="1:4" x14ac:dyDescent="0.2">
      <c r="A16" s="223" t="s">
        <v>37</v>
      </c>
      <c r="B16" s="218">
        <v>518764.59709999996</v>
      </c>
      <c r="C16" s="219">
        <v>570181</v>
      </c>
      <c r="D16" s="218">
        <v>51416.402900000001</v>
      </c>
    </row>
    <row r="17" spans="1:4" x14ac:dyDescent="0.2">
      <c r="A17" s="224" t="s">
        <v>208</v>
      </c>
      <c r="B17" s="155">
        <v>44532</v>
      </c>
      <c r="C17" s="222">
        <v>48247</v>
      </c>
      <c r="D17" s="35">
        <v>3715</v>
      </c>
    </row>
    <row r="18" spans="1:4" x14ac:dyDescent="0.2">
      <c r="A18" s="225" t="s">
        <v>207</v>
      </c>
      <c r="B18" s="155">
        <v>419678.19919999997</v>
      </c>
      <c r="C18" s="222">
        <v>463608</v>
      </c>
      <c r="D18" s="35">
        <v>43929.800800000005</v>
      </c>
    </row>
    <row r="19" spans="1:4" x14ac:dyDescent="0.2">
      <c r="A19" s="226" t="s">
        <v>209</v>
      </c>
      <c r="B19" s="155">
        <v>54554.397900000004</v>
      </c>
      <c r="C19" s="222">
        <v>58326</v>
      </c>
      <c r="D19" s="35">
        <v>3771.6021000000001</v>
      </c>
    </row>
    <row r="20" spans="1:4" x14ac:dyDescent="0.2">
      <c r="A20" s="223" t="s">
        <v>54</v>
      </c>
      <c r="B20" s="218">
        <v>679355.43047999998</v>
      </c>
      <c r="C20" s="219">
        <v>766008</v>
      </c>
      <c r="D20" s="218">
        <v>86652.569520000005</v>
      </c>
    </row>
    <row r="21" spans="1:4" x14ac:dyDescent="0.2">
      <c r="A21" s="224" t="s">
        <v>208</v>
      </c>
      <c r="B21" s="155">
        <v>62908</v>
      </c>
      <c r="C21" s="222">
        <v>68575</v>
      </c>
      <c r="D21" s="35">
        <v>5667</v>
      </c>
    </row>
    <row r="22" spans="1:4" x14ac:dyDescent="0.2">
      <c r="A22" s="225" t="s">
        <v>207</v>
      </c>
      <c r="B22" s="155">
        <v>564875.84</v>
      </c>
      <c r="C22" s="222">
        <v>643409</v>
      </c>
      <c r="D22" s="35">
        <v>78533.16</v>
      </c>
    </row>
    <row r="23" spans="1:4" x14ac:dyDescent="0.2">
      <c r="A23" s="226" t="s">
        <v>209</v>
      </c>
      <c r="B23" s="155">
        <v>51571.590479999999</v>
      </c>
      <c r="C23" s="222">
        <v>54024</v>
      </c>
      <c r="D23" s="35">
        <v>2452.4095199999992</v>
      </c>
    </row>
    <row r="24" spans="1:4" x14ac:dyDescent="0.2">
      <c r="A24" s="223" t="s">
        <v>78</v>
      </c>
      <c r="B24" s="218">
        <v>432362.90763999999</v>
      </c>
      <c r="C24" s="219">
        <v>474900</v>
      </c>
      <c r="D24" s="218">
        <v>42537.092359999995</v>
      </c>
    </row>
    <row r="25" spans="1:4" x14ac:dyDescent="0.2">
      <c r="A25" s="224" t="s">
        <v>208</v>
      </c>
      <c r="B25" s="155">
        <v>43523</v>
      </c>
      <c r="C25" s="222">
        <v>47227</v>
      </c>
      <c r="D25" s="35">
        <v>3704</v>
      </c>
    </row>
    <row r="26" spans="1:4" x14ac:dyDescent="0.2">
      <c r="A26" s="225" t="s">
        <v>207</v>
      </c>
      <c r="B26" s="155">
        <v>347205.53279999999</v>
      </c>
      <c r="C26" s="222">
        <v>383459</v>
      </c>
      <c r="D26" s="35">
        <v>36253.467199999999</v>
      </c>
    </row>
    <row r="27" spans="1:4" x14ac:dyDescent="0.2">
      <c r="A27" s="226" t="s">
        <v>209</v>
      </c>
      <c r="B27" s="155">
        <v>41634.374840000004</v>
      </c>
      <c r="C27" s="222">
        <v>44214</v>
      </c>
      <c r="D27" s="35">
        <v>2579.6251599999987</v>
      </c>
    </row>
    <row r="28" spans="1:4" x14ac:dyDescent="0.2">
      <c r="A28" s="223" t="s">
        <v>111</v>
      </c>
      <c r="B28" s="218">
        <v>909226.79931999999</v>
      </c>
      <c r="C28" s="219">
        <v>998099</v>
      </c>
      <c r="D28" s="218">
        <v>88872.20067999998</v>
      </c>
    </row>
    <row r="29" spans="1:4" x14ac:dyDescent="0.2">
      <c r="A29" s="224" t="s">
        <v>208</v>
      </c>
      <c r="B29" s="155">
        <v>63649</v>
      </c>
      <c r="C29" s="222">
        <v>69031</v>
      </c>
      <c r="D29" s="35">
        <v>5382</v>
      </c>
    </row>
    <row r="30" spans="1:4" x14ac:dyDescent="0.2">
      <c r="A30" s="225" t="s">
        <v>207</v>
      </c>
      <c r="B30" s="155">
        <v>747853.79799999995</v>
      </c>
      <c r="C30" s="222">
        <v>826381</v>
      </c>
      <c r="D30" s="35">
        <v>78527.20199999999</v>
      </c>
    </row>
    <row r="31" spans="1:4" x14ac:dyDescent="0.2">
      <c r="A31" s="226" t="s">
        <v>209</v>
      </c>
      <c r="B31" s="155">
        <v>97724.001319999996</v>
      </c>
      <c r="C31" s="222">
        <v>102687</v>
      </c>
      <c r="D31" s="35">
        <v>4962.998679999997</v>
      </c>
    </row>
    <row r="32" spans="1:4" x14ac:dyDescent="0.2">
      <c r="A32" s="223" t="s">
        <v>94</v>
      </c>
      <c r="B32" s="218">
        <v>746277.23772000009</v>
      </c>
      <c r="C32" s="219">
        <v>820183</v>
      </c>
      <c r="D32" s="218">
        <v>73905.762279999981</v>
      </c>
    </row>
    <row r="33" spans="1:4" x14ac:dyDescent="0.2">
      <c r="A33" s="224" t="s">
        <v>208</v>
      </c>
      <c r="B33" s="155">
        <v>63856</v>
      </c>
      <c r="C33" s="222">
        <v>69384</v>
      </c>
      <c r="D33" s="35">
        <v>5528</v>
      </c>
    </row>
    <row r="34" spans="1:4" x14ac:dyDescent="0.2">
      <c r="A34" s="225" t="s">
        <v>207</v>
      </c>
      <c r="B34" s="155">
        <v>588014.4752000001</v>
      </c>
      <c r="C34" s="222">
        <v>649008</v>
      </c>
      <c r="D34" s="35">
        <v>60993.524799999985</v>
      </c>
    </row>
    <row r="35" spans="1:4" x14ac:dyDescent="0.2">
      <c r="A35" s="226" t="s">
        <v>209</v>
      </c>
      <c r="B35" s="155">
        <v>94406.762519999989</v>
      </c>
      <c r="C35" s="222">
        <v>101791</v>
      </c>
      <c r="D35" s="35">
        <v>7384.2374799999989</v>
      </c>
    </row>
    <row r="36" spans="1:4" x14ac:dyDescent="0.2">
      <c r="A36" s="220" t="s">
        <v>214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R200"/>
  <sheetViews>
    <sheetView tabSelected="1" view="pageBreakPreview" zoomScale="93" zoomScaleNormal="93" zoomScaleSheetLayoutView="93" workbookViewId="0">
      <pane ySplit="3" topLeftCell="A92" activePane="bottomLeft" state="frozen"/>
      <selection activeCell="E1" sqref="E1"/>
      <selection pane="bottomLeft" sqref="A1:P197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41.28515625" customWidth="1"/>
    <col min="5" max="5" width="7.7109375" customWidth="1"/>
    <col min="6" max="6" width="6" style="285" customWidth="1"/>
    <col min="7" max="7" width="11.28515625" style="1" customWidth="1"/>
    <col min="8" max="8" width="9.85546875" hidden="1" customWidth="1"/>
    <col min="9" max="9" width="14.42578125" hidden="1" customWidth="1"/>
    <col min="10" max="10" width="8.140625" hidden="1" customWidth="1"/>
    <col min="11" max="12" width="10.85546875" style="22" hidden="1" customWidth="1"/>
    <col min="13" max="16" width="10.85546875" style="22" customWidth="1"/>
    <col min="17" max="17" width="10.85546875" style="278" customWidth="1"/>
    <col min="18" max="18" width="10.85546875" style="22" customWidth="1"/>
  </cols>
  <sheetData>
    <row r="1" spans="1:18" ht="15.95" customHeight="1" x14ac:dyDescent="0.25">
      <c r="A1" s="301" t="s">
        <v>240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271"/>
      <c r="R1" s="236"/>
    </row>
    <row r="2" spans="1:18" ht="15.75" x14ac:dyDescent="0.25">
      <c r="A2" s="156"/>
      <c r="B2" s="170"/>
      <c r="C2" s="156"/>
      <c r="D2" s="156"/>
      <c r="E2" s="156"/>
      <c r="F2" s="270"/>
      <c r="G2" s="170"/>
      <c r="H2" s="156"/>
      <c r="I2" s="156"/>
      <c r="J2" s="156"/>
      <c r="K2" s="58"/>
      <c r="L2" s="58"/>
      <c r="M2" s="58"/>
      <c r="N2" s="58"/>
      <c r="O2" s="58"/>
      <c r="P2" s="58"/>
      <c r="Q2" s="272"/>
      <c r="R2" s="58"/>
    </row>
    <row r="3" spans="1:18" s="1" customFormat="1" ht="78" customHeight="1" x14ac:dyDescent="0.2">
      <c r="A3" s="208" t="s">
        <v>135</v>
      </c>
      <c r="B3" s="208" t="s">
        <v>206</v>
      </c>
      <c r="C3" s="208" t="s">
        <v>203</v>
      </c>
      <c r="D3" s="209" t="s">
        <v>0</v>
      </c>
      <c r="E3" s="209" t="s">
        <v>230</v>
      </c>
      <c r="F3" s="208" t="s">
        <v>187</v>
      </c>
      <c r="G3" s="210" t="s">
        <v>229</v>
      </c>
      <c r="H3" s="209" t="s">
        <v>147</v>
      </c>
      <c r="I3" s="209" t="s">
        <v>148</v>
      </c>
      <c r="J3" s="209" t="s">
        <v>186</v>
      </c>
      <c r="K3" s="209" t="s">
        <v>234</v>
      </c>
      <c r="L3" s="209" t="s">
        <v>233</v>
      </c>
      <c r="M3" s="209" t="s">
        <v>238</v>
      </c>
      <c r="N3" s="209" t="s">
        <v>235</v>
      </c>
      <c r="O3" s="209" t="s">
        <v>237</v>
      </c>
      <c r="P3" s="209" t="s">
        <v>236</v>
      </c>
      <c r="Q3" s="273"/>
      <c r="R3" s="239"/>
    </row>
    <row r="4" spans="1:18" s="1" customFormat="1" ht="20.25" customHeight="1" x14ac:dyDescent="0.2">
      <c r="A4" s="209" t="s">
        <v>188</v>
      </c>
      <c r="B4" s="209" t="s">
        <v>189</v>
      </c>
      <c r="C4" s="209" t="s">
        <v>190</v>
      </c>
      <c r="D4" s="209" t="s">
        <v>231</v>
      </c>
      <c r="E4" s="209">
        <v>1</v>
      </c>
      <c r="F4" s="209">
        <v>2</v>
      </c>
      <c r="G4" s="210">
        <v>3</v>
      </c>
      <c r="H4" s="209"/>
      <c r="I4" s="209"/>
      <c r="J4" s="209"/>
      <c r="K4" s="209" t="s">
        <v>232</v>
      </c>
      <c r="L4" s="209">
        <v>5</v>
      </c>
      <c r="M4" s="265"/>
      <c r="N4" s="265"/>
      <c r="O4" s="265"/>
      <c r="P4" s="265">
        <v>6</v>
      </c>
      <c r="Q4" s="273"/>
      <c r="R4" s="239"/>
    </row>
    <row r="5" spans="1:18" ht="18" customHeight="1" x14ac:dyDescent="0.25">
      <c r="A5" s="188" t="s">
        <v>1</v>
      </c>
      <c r="B5" s="188" t="s">
        <v>207</v>
      </c>
      <c r="C5" s="189">
        <v>101</v>
      </c>
      <c r="D5" s="190" t="s">
        <v>2</v>
      </c>
      <c r="E5" s="158">
        <v>3294</v>
      </c>
      <c r="F5" s="188">
        <v>2</v>
      </c>
      <c r="G5" s="161">
        <v>35635</v>
      </c>
      <c r="H5" s="211">
        <f>F5*1269.5*12</f>
        <v>30468</v>
      </c>
      <c r="I5" s="211">
        <f>ROUND(H5*0.3495,0)</f>
        <v>10649</v>
      </c>
      <c r="J5" s="211">
        <f t="shared" ref="J5:J69" si="0">ROUND(E5*0.5,0)</f>
        <v>1647</v>
      </c>
      <c r="K5" s="212">
        <f t="shared" ref="K5:K24" si="1">L5-G5</f>
        <v>7129</v>
      </c>
      <c r="L5" s="212">
        <f t="shared" ref="L5:L36" si="2">SUM(H5:J5)</f>
        <v>42764</v>
      </c>
      <c r="M5" s="266">
        <f>ROUND(H5*0.3595,0)</f>
        <v>10953</v>
      </c>
      <c r="N5" s="266">
        <f>H5+J5+M5</f>
        <v>43068</v>
      </c>
      <c r="O5" s="269">
        <f>N5-L5</f>
        <v>304</v>
      </c>
      <c r="P5" s="298">
        <f>SUBTOTAL(9,N5:N18)</f>
        <v>519273</v>
      </c>
      <c r="Q5" s="274"/>
      <c r="R5" s="240"/>
    </row>
    <row r="6" spans="1:18" ht="13.5" x14ac:dyDescent="0.25">
      <c r="A6" s="188" t="s">
        <v>1</v>
      </c>
      <c r="B6" s="188" t="s">
        <v>207</v>
      </c>
      <c r="C6" s="191">
        <v>102</v>
      </c>
      <c r="D6" s="192" t="s">
        <v>205</v>
      </c>
      <c r="E6" s="157">
        <v>1891</v>
      </c>
      <c r="F6" s="193">
        <v>1</v>
      </c>
      <c r="G6" s="161">
        <v>20139</v>
      </c>
      <c r="H6" s="211">
        <f t="shared" ref="H6:H69" si="3">F6*1269.5*12</f>
        <v>15234</v>
      </c>
      <c r="I6" s="211">
        <f t="shared" ref="I6:I70" si="4">ROUND(H6*0.3495,0)</f>
        <v>5324</v>
      </c>
      <c r="J6" s="211">
        <f t="shared" si="0"/>
        <v>946</v>
      </c>
      <c r="K6" s="212">
        <f t="shared" si="1"/>
        <v>1365</v>
      </c>
      <c r="L6" s="212">
        <f t="shared" si="2"/>
        <v>21504</v>
      </c>
      <c r="M6" s="266">
        <f t="shared" ref="M6:M69" si="5">ROUND(H6*0.3595,0)</f>
        <v>5477</v>
      </c>
      <c r="N6" s="266">
        <f t="shared" ref="N6:N69" si="6">H6+J6+M6</f>
        <v>21657</v>
      </c>
      <c r="O6" s="269">
        <f t="shared" ref="O6:O69" si="7">N6-L6</f>
        <v>153</v>
      </c>
      <c r="P6" s="299"/>
      <c r="Q6" s="274"/>
      <c r="R6" s="240"/>
    </row>
    <row r="7" spans="1:18" ht="13.5" x14ac:dyDescent="0.25">
      <c r="A7" s="188" t="s">
        <v>1</v>
      </c>
      <c r="B7" s="188" t="s">
        <v>207</v>
      </c>
      <c r="C7" s="191">
        <v>103</v>
      </c>
      <c r="D7" s="192" t="s">
        <v>3</v>
      </c>
      <c r="E7" s="157">
        <v>5382</v>
      </c>
      <c r="F7" s="181">
        <v>3</v>
      </c>
      <c r="G7" s="161">
        <v>56935</v>
      </c>
      <c r="H7" s="211">
        <f t="shared" si="3"/>
        <v>45702</v>
      </c>
      <c r="I7" s="211">
        <f t="shared" si="4"/>
        <v>15973</v>
      </c>
      <c r="J7" s="211">
        <f t="shared" si="0"/>
        <v>2691</v>
      </c>
      <c r="K7" s="212">
        <f t="shared" si="1"/>
        <v>7431</v>
      </c>
      <c r="L7" s="212">
        <f t="shared" si="2"/>
        <v>64366</v>
      </c>
      <c r="M7" s="266">
        <f t="shared" si="5"/>
        <v>16430</v>
      </c>
      <c r="N7" s="266">
        <f t="shared" si="6"/>
        <v>64823</v>
      </c>
      <c r="O7" s="269">
        <f t="shared" si="7"/>
        <v>457</v>
      </c>
      <c r="P7" s="299"/>
      <c r="Q7" s="274"/>
      <c r="R7" s="240"/>
    </row>
    <row r="8" spans="1:18" ht="13.5" x14ac:dyDescent="0.25">
      <c r="A8" s="188" t="s">
        <v>1</v>
      </c>
      <c r="B8" s="188" t="s">
        <v>207</v>
      </c>
      <c r="C8" s="191">
        <v>104</v>
      </c>
      <c r="D8" s="192" t="s">
        <v>4</v>
      </c>
      <c r="E8" s="157">
        <v>1906</v>
      </c>
      <c r="F8" s="181">
        <v>1</v>
      </c>
      <c r="G8" s="161">
        <v>20134</v>
      </c>
      <c r="H8" s="211">
        <f t="shared" si="3"/>
        <v>15234</v>
      </c>
      <c r="I8" s="211">
        <f t="shared" si="4"/>
        <v>5324</v>
      </c>
      <c r="J8" s="211">
        <f t="shared" si="0"/>
        <v>953</v>
      </c>
      <c r="K8" s="212">
        <f t="shared" si="1"/>
        <v>1377</v>
      </c>
      <c r="L8" s="212">
        <f t="shared" si="2"/>
        <v>21511</v>
      </c>
      <c r="M8" s="266">
        <f t="shared" si="5"/>
        <v>5477</v>
      </c>
      <c r="N8" s="266">
        <f t="shared" si="6"/>
        <v>21664</v>
      </c>
      <c r="O8" s="269">
        <f t="shared" si="7"/>
        <v>153</v>
      </c>
      <c r="P8" s="299"/>
      <c r="Q8" s="274"/>
      <c r="R8" s="240"/>
    </row>
    <row r="9" spans="1:18" ht="13.5" x14ac:dyDescent="0.25">
      <c r="A9" s="188" t="s">
        <v>1</v>
      </c>
      <c r="B9" s="188" t="s">
        <v>207</v>
      </c>
      <c r="C9" s="191">
        <v>105</v>
      </c>
      <c r="D9" s="192" t="s">
        <v>5</v>
      </c>
      <c r="E9" s="157">
        <v>3321</v>
      </c>
      <c r="F9" s="181">
        <v>2</v>
      </c>
      <c r="G9" s="161">
        <v>40102</v>
      </c>
      <c r="H9" s="211">
        <f t="shared" si="3"/>
        <v>30468</v>
      </c>
      <c r="I9" s="211">
        <f t="shared" si="4"/>
        <v>10649</v>
      </c>
      <c r="J9" s="211">
        <f t="shared" si="0"/>
        <v>1661</v>
      </c>
      <c r="K9" s="212">
        <f t="shared" si="1"/>
        <v>2676</v>
      </c>
      <c r="L9" s="212">
        <f t="shared" si="2"/>
        <v>42778</v>
      </c>
      <c r="M9" s="266">
        <f t="shared" si="5"/>
        <v>10953</v>
      </c>
      <c r="N9" s="266">
        <f t="shared" si="6"/>
        <v>43082</v>
      </c>
      <c r="O9" s="269">
        <f t="shared" si="7"/>
        <v>304</v>
      </c>
      <c r="P9" s="299"/>
      <c r="Q9" s="274"/>
      <c r="R9" s="240"/>
    </row>
    <row r="10" spans="1:18" ht="13.5" x14ac:dyDescent="0.25">
      <c r="A10" s="188" t="s">
        <v>1</v>
      </c>
      <c r="B10" s="188" t="s">
        <v>207</v>
      </c>
      <c r="C10" s="191">
        <v>106</v>
      </c>
      <c r="D10" s="192" t="s">
        <v>6</v>
      </c>
      <c r="E10" s="157">
        <v>2206</v>
      </c>
      <c r="F10" s="181">
        <v>1</v>
      </c>
      <c r="G10" s="161">
        <v>20283</v>
      </c>
      <c r="H10" s="211">
        <f t="shared" si="3"/>
        <v>15234</v>
      </c>
      <c r="I10" s="211">
        <f t="shared" si="4"/>
        <v>5324</v>
      </c>
      <c r="J10" s="211">
        <f t="shared" si="0"/>
        <v>1103</v>
      </c>
      <c r="K10" s="212">
        <f t="shared" si="1"/>
        <v>1378</v>
      </c>
      <c r="L10" s="212">
        <f t="shared" si="2"/>
        <v>21661</v>
      </c>
      <c r="M10" s="266">
        <f t="shared" si="5"/>
        <v>5477</v>
      </c>
      <c r="N10" s="266">
        <f t="shared" si="6"/>
        <v>21814</v>
      </c>
      <c r="O10" s="269">
        <f t="shared" si="7"/>
        <v>153</v>
      </c>
      <c r="P10" s="299"/>
      <c r="Q10" s="274"/>
      <c r="R10" s="240"/>
    </row>
    <row r="11" spans="1:18" ht="13.5" x14ac:dyDescent="0.25">
      <c r="A11" s="188" t="s">
        <v>1</v>
      </c>
      <c r="B11" s="188" t="s">
        <v>207</v>
      </c>
      <c r="C11" s="191">
        <v>107</v>
      </c>
      <c r="D11" s="175" t="s">
        <v>204</v>
      </c>
      <c r="E11" s="157">
        <v>2085</v>
      </c>
      <c r="F11" s="181">
        <v>1</v>
      </c>
      <c r="G11" s="161">
        <v>20240</v>
      </c>
      <c r="H11" s="211">
        <f t="shared" si="3"/>
        <v>15234</v>
      </c>
      <c r="I11" s="211">
        <f t="shared" si="4"/>
        <v>5324</v>
      </c>
      <c r="J11" s="211">
        <f t="shared" si="0"/>
        <v>1043</v>
      </c>
      <c r="K11" s="212">
        <f t="shared" si="1"/>
        <v>1361</v>
      </c>
      <c r="L11" s="212">
        <f t="shared" si="2"/>
        <v>21601</v>
      </c>
      <c r="M11" s="266">
        <f t="shared" si="5"/>
        <v>5477</v>
      </c>
      <c r="N11" s="266">
        <f t="shared" si="6"/>
        <v>21754</v>
      </c>
      <c r="O11" s="269">
        <f t="shared" si="7"/>
        <v>153</v>
      </c>
      <c r="P11" s="299"/>
      <c r="Q11" s="274"/>
      <c r="R11" s="240"/>
    </row>
    <row r="12" spans="1:18" ht="13.5" x14ac:dyDescent="0.25">
      <c r="A12" s="188" t="s">
        <v>1</v>
      </c>
      <c r="B12" s="188" t="s">
        <v>207</v>
      </c>
      <c r="C12" s="191">
        <v>108</v>
      </c>
      <c r="D12" s="175" t="s">
        <v>7</v>
      </c>
      <c r="E12" s="157">
        <v>3133</v>
      </c>
      <c r="F12" s="181">
        <v>2</v>
      </c>
      <c r="G12" s="161">
        <v>39972</v>
      </c>
      <c r="H12" s="211">
        <f t="shared" si="3"/>
        <v>30468</v>
      </c>
      <c r="I12" s="211">
        <f t="shared" si="4"/>
        <v>10649</v>
      </c>
      <c r="J12" s="211">
        <f t="shared" si="0"/>
        <v>1567</v>
      </c>
      <c r="K12" s="212">
        <f t="shared" si="1"/>
        <v>2712</v>
      </c>
      <c r="L12" s="212">
        <f t="shared" si="2"/>
        <v>42684</v>
      </c>
      <c r="M12" s="266">
        <f t="shared" si="5"/>
        <v>10953</v>
      </c>
      <c r="N12" s="266">
        <f t="shared" si="6"/>
        <v>42988</v>
      </c>
      <c r="O12" s="269">
        <f t="shared" si="7"/>
        <v>304</v>
      </c>
      <c r="P12" s="299"/>
      <c r="Q12" s="274"/>
      <c r="R12" s="240"/>
    </row>
    <row r="13" spans="1:18" ht="13.5" x14ac:dyDescent="0.25">
      <c r="A13" s="188" t="s">
        <v>1</v>
      </c>
      <c r="B13" s="188" t="s">
        <v>207</v>
      </c>
      <c r="C13" s="191">
        <v>109</v>
      </c>
      <c r="D13" s="175" t="s">
        <v>8</v>
      </c>
      <c r="E13" s="157">
        <v>1880</v>
      </c>
      <c r="F13" s="166">
        <v>1</v>
      </c>
      <c r="G13" s="161">
        <v>20135</v>
      </c>
      <c r="H13" s="211">
        <f t="shared" si="3"/>
        <v>15234</v>
      </c>
      <c r="I13" s="211">
        <f t="shared" si="4"/>
        <v>5324</v>
      </c>
      <c r="J13" s="211">
        <f t="shared" si="0"/>
        <v>940</v>
      </c>
      <c r="K13" s="212">
        <f t="shared" si="1"/>
        <v>1363</v>
      </c>
      <c r="L13" s="212">
        <f t="shared" si="2"/>
        <v>21498</v>
      </c>
      <c r="M13" s="266">
        <f t="shared" si="5"/>
        <v>5477</v>
      </c>
      <c r="N13" s="266">
        <f t="shared" si="6"/>
        <v>21651</v>
      </c>
      <c r="O13" s="269">
        <f t="shared" si="7"/>
        <v>153</v>
      </c>
      <c r="P13" s="299"/>
      <c r="Q13" s="274"/>
      <c r="R13" s="240"/>
    </row>
    <row r="14" spans="1:18" ht="13.5" x14ac:dyDescent="0.25">
      <c r="A14" s="188" t="s">
        <v>1</v>
      </c>
      <c r="B14" s="188" t="s">
        <v>207</v>
      </c>
      <c r="C14" s="191">
        <v>110</v>
      </c>
      <c r="D14" s="175" t="s">
        <v>9</v>
      </c>
      <c r="E14" s="157">
        <v>6946</v>
      </c>
      <c r="F14" s="181">
        <v>3</v>
      </c>
      <c r="G14" s="161">
        <v>56500</v>
      </c>
      <c r="H14" s="211">
        <f t="shared" si="3"/>
        <v>45702</v>
      </c>
      <c r="I14" s="211">
        <f t="shared" si="4"/>
        <v>15973</v>
      </c>
      <c r="J14" s="211">
        <f t="shared" si="0"/>
        <v>3473</v>
      </c>
      <c r="K14" s="212">
        <f t="shared" si="1"/>
        <v>8648</v>
      </c>
      <c r="L14" s="212">
        <f t="shared" si="2"/>
        <v>65148</v>
      </c>
      <c r="M14" s="266">
        <f t="shared" si="5"/>
        <v>16430</v>
      </c>
      <c r="N14" s="266">
        <f t="shared" si="6"/>
        <v>65605</v>
      </c>
      <c r="O14" s="269">
        <f t="shared" si="7"/>
        <v>457</v>
      </c>
      <c r="P14" s="299"/>
      <c r="Q14" s="274"/>
      <c r="R14" s="240"/>
    </row>
    <row r="15" spans="1:18" ht="13.5" x14ac:dyDescent="0.25">
      <c r="A15" s="188" t="s">
        <v>1</v>
      </c>
      <c r="B15" s="188" t="s">
        <v>207</v>
      </c>
      <c r="C15" s="191">
        <v>111</v>
      </c>
      <c r="D15" s="175" t="s">
        <v>10</v>
      </c>
      <c r="E15" s="157">
        <v>1818</v>
      </c>
      <c r="F15" s="181">
        <v>1</v>
      </c>
      <c r="G15" s="161">
        <v>20130</v>
      </c>
      <c r="H15" s="211">
        <f t="shared" si="3"/>
        <v>15234</v>
      </c>
      <c r="I15" s="211">
        <f t="shared" si="4"/>
        <v>5324</v>
      </c>
      <c r="J15" s="211">
        <f t="shared" si="0"/>
        <v>909</v>
      </c>
      <c r="K15" s="212">
        <f t="shared" si="1"/>
        <v>1337</v>
      </c>
      <c r="L15" s="212">
        <f t="shared" si="2"/>
        <v>21467</v>
      </c>
      <c r="M15" s="266">
        <f t="shared" si="5"/>
        <v>5477</v>
      </c>
      <c r="N15" s="266">
        <f t="shared" si="6"/>
        <v>21620</v>
      </c>
      <c r="O15" s="269">
        <f t="shared" si="7"/>
        <v>153</v>
      </c>
      <c r="P15" s="299"/>
      <c r="Q15" s="274"/>
      <c r="R15" s="240"/>
    </row>
    <row r="16" spans="1:18" ht="13.5" x14ac:dyDescent="0.25">
      <c r="A16" s="188" t="s">
        <v>1</v>
      </c>
      <c r="B16" s="188" t="s">
        <v>207</v>
      </c>
      <c r="C16" s="191">
        <v>112</v>
      </c>
      <c r="D16" s="175" t="s">
        <v>11</v>
      </c>
      <c r="E16" s="157">
        <v>4963</v>
      </c>
      <c r="F16" s="181">
        <v>3</v>
      </c>
      <c r="G16" s="161">
        <v>55001</v>
      </c>
      <c r="H16" s="211">
        <f t="shared" si="3"/>
        <v>45702</v>
      </c>
      <c r="I16" s="211">
        <f t="shared" si="4"/>
        <v>15973</v>
      </c>
      <c r="J16" s="211">
        <f t="shared" si="0"/>
        <v>2482</v>
      </c>
      <c r="K16" s="212">
        <f t="shared" si="1"/>
        <v>9156</v>
      </c>
      <c r="L16" s="212">
        <f t="shared" si="2"/>
        <v>64157</v>
      </c>
      <c r="M16" s="266">
        <f t="shared" si="5"/>
        <v>16430</v>
      </c>
      <c r="N16" s="266">
        <f t="shared" si="6"/>
        <v>64614</v>
      </c>
      <c r="O16" s="269">
        <f t="shared" si="7"/>
        <v>457</v>
      </c>
      <c r="P16" s="299"/>
      <c r="Q16" s="274"/>
      <c r="R16" s="240"/>
    </row>
    <row r="17" spans="1:18" ht="13.5" x14ac:dyDescent="0.25">
      <c r="A17" s="188" t="s">
        <v>1</v>
      </c>
      <c r="B17" s="188" t="s">
        <v>207</v>
      </c>
      <c r="C17" s="191">
        <v>114</v>
      </c>
      <c r="D17" s="175" t="s">
        <v>12</v>
      </c>
      <c r="E17" s="157">
        <v>4178</v>
      </c>
      <c r="F17" s="166">
        <v>2</v>
      </c>
      <c r="G17" s="161">
        <v>40456</v>
      </c>
      <c r="H17" s="211">
        <f t="shared" si="3"/>
        <v>30468</v>
      </c>
      <c r="I17" s="211">
        <f t="shared" si="4"/>
        <v>10649</v>
      </c>
      <c r="J17" s="211">
        <f t="shared" si="0"/>
        <v>2089</v>
      </c>
      <c r="K17" s="212">
        <f t="shared" si="1"/>
        <v>2750</v>
      </c>
      <c r="L17" s="212">
        <f t="shared" si="2"/>
        <v>43206</v>
      </c>
      <c r="M17" s="266">
        <f t="shared" si="5"/>
        <v>10953</v>
      </c>
      <c r="N17" s="266">
        <f t="shared" si="6"/>
        <v>43510</v>
      </c>
      <c r="O17" s="269">
        <f t="shared" si="7"/>
        <v>304</v>
      </c>
      <c r="P17" s="299"/>
      <c r="Q17" s="274"/>
      <c r="R17" s="240"/>
    </row>
    <row r="18" spans="1:18" ht="13.5" x14ac:dyDescent="0.25">
      <c r="A18" s="188" t="s">
        <v>1</v>
      </c>
      <c r="B18" s="188" t="s">
        <v>207</v>
      </c>
      <c r="C18" s="191">
        <v>115</v>
      </c>
      <c r="D18" s="175" t="s">
        <v>228</v>
      </c>
      <c r="E18" s="283">
        <v>1424</v>
      </c>
      <c r="F18" s="284">
        <v>1</v>
      </c>
      <c r="G18" s="161">
        <v>19425</v>
      </c>
      <c r="H18" s="211">
        <f t="shared" si="3"/>
        <v>15234</v>
      </c>
      <c r="I18" s="211">
        <f t="shared" si="4"/>
        <v>5324</v>
      </c>
      <c r="J18" s="211">
        <f t="shared" si="0"/>
        <v>712</v>
      </c>
      <c r="K18" s="212">
        <f t="shared" si="1"/>
        <v>1845</v>
      </c>
      <c r="L18" s="212">
        <f t="shared" si="2"/>
        <v>21270</v>
      </c>
      <c r="M18" s="266">
        <f t="shared" si="5"/>
        <v>5477</v>
      </c>
      <c r="N18" s="266">
        <f t="shared" si="6"/>
        <v>21423</v>
      </c>
      <c r="O18" s="269">
        <f t="shared" si="7"/>
        <v>153</v>
      </c>
      <c r="P18" s="300"/>
      <c r="Q18" s="274"/>
      <c r="R18" s="240"/>
    </row>
    <row r="19" spans="1:18" ht="13.5" x14ac:dyDescent="0.25">
      <c r="A19" s="188" t="s">
        <v>150</v>
      </c>
      <c r="B19" s="188" t="s">
        <v>207</v>
      </c>
      <c r="C19" s="191">
        <v>201</v>
      </c>
      <c r="D19" s="175" t="s">
        <v>13</v>
      </c>
      <c r="E19" s="157">
        <v>4927</v>
      </c>
      <c r="F19" s="193">
        <v>3</v>
      </c>
      <c r="G19" s="161">
        <v>61538</v>
      </c>
      <c r="H19" s="211">
        <f t="shared" si="3"/>
        <v>45702</v>
      </c>
      <c r="I19" s="211">
        <f t="shared" si="4"/>
        <v>15973</v>
      </c>
      <c r="J19" s="211">
        <f t="shared" si="0"/>
        <v>2464</v>
      </c>
      <c r="K19" s="212">
        <f t="shared" si="1"/>
        <v>2601</v>
      </c>
      <c r="L19" s="212">
        <f t="shared" si="2"/>
        <v>64139</v>
      </c>
      <c r="M19" s="266">
        <f t="shared" si="5"/>
        <v>16430</v>
      </c>
      <c r="N19" s="266">
        <f t="shared" si="6"/>
        <v>64596</v>
      </c>
      <c r="O19" s="269">
        <f t="shared" si="7"/>
        <v>457</v>
      </c>
      <c r="P19" s="298">
        <f>SUBTOTAL(9,N19:N30)</f>
        <v>366330</v>
      </c>
      <c r="Q19" s="274"/>
      <c r="R19" s="240"/>
    </row>
    <row r="20" spans="1:18" ht="13.5" x14ac:dyDescent="0.25">
      <c r="A20" s="188" t="s">
        <v>150</v>
      </c>
      <c r="B20" s="188" t="s">
        <v>207</v>
      </c>
      <c r="C20" s="191">
        <v>202</v>
      </c>
      <c r="D20" s="175" t="s">
        <v>14</v>
      </c>
      <c r="E20" s="157">
        <v>2861</v>
      </c>
      <c r="F20" s="181">
        <v>2</v>
      </c>
      <c r="G20" s="161">
        <v>39846</v>
      </c>
      <c r="H20" s="211">
        <f t="shared" si="3"/>
        <v>30468</v>
      </c>
      <c r="I20" s="211">
        <f t="shared" si="4"/>
        <v>10649</v>
      </c>
      <c r="J20" s="211">
        <f t="shared" si="0"/>
        <v>1431</v>
      </c>
      <c r="K20" s="212">
        <f t="shared" si="1"/>
        <v>2702</v>
      </c>
      <c r="L20" s="212">
        <f t="shared" si="2"/>
        <v>42548</v>
      </c>
      <c r="M20" s="266">
        <f t="shared" si="5"/>
        <v>10953</v>
      </c>
      <c r="N20" s="266">
        <f t="shared" si="6"/>
        <v>42852</v>
      </c>
      <c r="O20" s="269">
        <f t="shared" si="7"/>
        <v>304</v>
      </c>
      <c r="P20" s="299"/>
      <c r="Q20" s="274"/>
      <c r="R20" s="240"/>
    </row>
    <row r="21" spans="1:18" ht="13.5" x14ac:dyDescent="0.25">
      <c r="A21" s="188" t="s">
        <v>150</v>
      </c>
      <c r="B21" s="188" t="s">
        <v>207</v>
      </c>
      <c r="C21" s="191">
        <v>203</v>
      </c>
      <c r="D21" s="175" t="s">
        <v>15</v>
      </c>
      <c r="E21" s="157">
        <v>2099</v>
      </c>
      <c r="F21" s="181">
        <v>1</v>
      </c>
      <c r="G21" s="161">
        <v>20285</v>
      </c>
      <c r="H21" s="211">
        <f t="shared" si="3"/>
        <v>15234</v>
      </c>
      <c r="I21" s="211">
        <f t="shared" si="4"/>
        <v>5324</v>
      </c>
      <c r="J21" s="211">
        <f t="shared" si="0"/>
        <v>1050</v>
      </c>
      <c r="K21" s="212">
        <f t="shared" si="1"/>
        <v>1323</v>
      </c>
      <c r="L21" s="212">
        <f t="shared" si="2"/>
        <v>21608</v>
      </c>
      <c r="M21" s="266">
        <f t="shared" si="5"/>
        <v>5477</v>
      </c>
      <c r="N21" s="266">
        <f t="shared" si="6"/>
        <v>21761</v>
      </c>
      <c r="O21" s="269">
        <f t="shared" si="7"/>
        <v>153</v>
      </c>
      <c r="P21" s="299"/>
      <c r="Q21" s="274"/>
      <c r="R21" s="240"/>
    </row>
    <row r="22" spans="1:18" ht="13.5" x14ac:dyDescent="0.25">
      <c r="A22" s="188" t="s">
        <v>150</v>
      </c>
      <c r="B22" s="188" t="s">
        <v>207</v>
      </c>
      <c r="C22" s="191">
        <v>204</v>
      </c>
      <c r="D22" s="175" t="s">
        <v>16</v>
      </c>
      <c r="E22" s="157">
        <v>1640</v>
      </c>
      <c r="F22" s="181">
        <v>1</v>
      </c>
      <c r="G22" s="161">
        <v>20057</v>
      </c>
      <c r="H22" s="211">
        <f t="shared" si="3"/>
        <v>15234</v>
      </c>
      <c r="I22" s="211">
        <f t="shared" si="4"/>
        <v>5324</v>
      </c>
      <c r="J22" s="211">
        <f t="shared" si="0"/>
        <v>820</v>
      </c>
      <c r="K22" s="212">
        <f t="shared" si="1"/>
        <v>1321</v>
      </c>
      <c r="L22" s="212">
        <f t="shared" si="2"/>
        <v>21378</v>
      </c>
      <c r="M22" s="266">
        <f t="shared" si="5"/>
        <v>5477</v>
      </c>
      <c r="N22" s="266">
        <f t="shared" si="6"/>
        <v>21531</v>
      </c>
      <c r="O22" s="269">
        <f t="shared" si="7"/>
        <v>153</v>
      </c>
      <c r="P22" s="299"/>
      <c r="Q22" s="274"/>
      <c r="R22" s="240"/>
    </row>
    <row r="23" spans="1:18" ht="13.5" x14ac:dyDescent="0.25">
      <c r="A23" s="188" t="s">
        <v>150</v>
      </c>
      <c r="B23" s="188" t="s">
        <v>207</v>
      </c>
      <c r="C23" s="191">
        <v>205</v>
      </c>
      <c r="D23" s="175" t="s">
        <v>17</v>
      </c>
      <c r="E23" s="157">
        <v>1917</v>
      </c>
      <c r="F23" s="181">
        <v>1</v>
      </c>
      <c r="G23" s="161">
        <v>20150</v>
      </c>
      <c r="H23" s="211">
        <f t="shared" si="3"/>
        <v>15234</v>
      </c>
      <c r="I23" s="211">
        <f t="shared" si="4"/>
        <v>5324</v>
      </c>
      <c r="J23" s="211">
        <f t="shared" si="0"/>
        <v>959</v>
      </c>
      <c r="K23" s="212">
        <f t="shared" si="1"/>
        <v>1367</v>
      </c>
      <c r="L23" s="212">
        <f t="shared" si="2"/>
        <v>21517</v>
      </c>
      <c r="M23" s="266">
        <f t="shared" si="5"/>
        <v>5477</v>
      </c>
      <c r="N23" s="266">
        <f t="shared" si="6"/>
        <v>21670</v>
      </c>
      <c r="O23" s="269">
        <f t="shared" si="7"/>
        <v>153</v>
      </c>
      <c r="P23" s="299"/>
      <c r="Q23" s="274"/>
      <c r="R23" s="240"/>
    </row>
    <row r="24" spans="1:18" ht="13.5" x14ac:dyDescent="0.25">
      <c r="A24" s="188" t="s">
        <v>150</v>
      </c>
      <c r="B24" s="188" t="s">
        <v>207</v>
      </c>
      <c r="C24" s="191">
        <v>206</v>
      </c>
      <c r="D24" s="175" t="s">
        <v>18</v>
      </c>
      <c r="E24" s="157">
        <v>1451</v>
      </c>
      <c r="F24" s="181">
        <v>1</v>
      </c>
      <c r="G24" s="161">
        <v>19931</v>
      </c>
      <c r="H24" s="211">
        <f t="shared" si="3"/>
        <v>15234</v>
      </c>
      <c r="I24" s="211">
        <f t="shared" si="4"/>
        <v>5324</v>
      </c>
      <c r="J24" s="211">
        <f t="shared" si="0"/>
        <v>726</v>
      </c>
      <c r="K24" s="212">
        <f t="shared" si="1"/>
        <v>1353</v>
      </c>
      <c r="L24" s="212">
        <f t="shared" si="2"/>
        <v>21284</v>
      </c>
      <c r="M24" s="266">
        <f t="shared" si="5"/>
        <v>5477</v>
      </c>
      <c r="N24" s="266">
        <f t="shared" si="6"/>
        <v>21437</v>
      </c>
      <c r="O24" s="269">
        <f t="shared" si="7"/>
        <v>153</v>
      </c>
      <c r="P24" s="299"/>
      <c r="Q24" s="274"/>
      <c r="R24" s="240"/>
    </row>
    <row r="25" spans="1:18" ht="13.5" x14ac:dyDescent="0.25">
      <c r="A25" s="188" t="s">
        <v>150</v>
      </c>
      <c r="B25" s="188" t="s">
        <v>207</v>
      </c>
      <c r="C25" s="191">
        <v>207</v>
      </c>
      <c r="D25" s="192" t="s">
        <v>19</v>
      </c>
      <c r="E25" s="157">
        <v>0</v>
      </c>
      <c r="F25" s="251">
        <v>0</v>
      </c>
      <c r="G25" s="161">
        <v>0</v>
      </c>
      <c r="H25" s="211">
        <f t="shared" si="3"/>
        <v>0</v>
      </c>
      <c r="I25" s="211">
        <f t="shared" si="4"/>
        <v>0</v>
      </c>
      <c r="J25" s="211">
        <f t="shared" si="0"/>
        <v>0</v>
      </c>
      <c r="K25" s="212">
        <v>0</v>
      </c>
      <c r="L25" s="212">
        <f t="shared" si="2"/>
        <v>0</v>
      </c>
      <c r="M25" s="266">
        <f t="shared" si="5"/>
        <v>0</v>
      </c>
      <c r="N25" s="266">
        <f t="shared" si="6"/>
        <v>0</v>
      </c>
      <c r="O25" s="269">
        <f t="shared" si="7"/>
        <v>0</v>
      </c>
      <c r="P25" s="299"/>
      <c r="Q25" s="274"/>
      <c r="R25" s="240"/>
    </row>
    <row r="26" spans="1:18" ht="13.5" x14ac:dyDescent="0.25">
      <c r="A26" s="188" t="s">
        <v>150</v>
      </c>
      <c r="B26" s="188" t="s">
        <v>207</v>
      </c>
      <c r="C26" s="191">
        <v>208</v>
      </c>
      <c r="D26" s="175" t="s">
        <v>20</v>
      </c>
      <c r="E26" s="157">
        <v>3635</v>
      </c>
      <c r="F26" s="181">
        <v>2</v>
      </c>
      <c r="G26" s="161">
        <v>40216</v>
      </c>
      <c r="H26" s="211">
        <f t="shared" si="3"/>
        <v>30468</v>
      </c>
      <c r="I26" s="211">
        <f t="shared" si="4"/>
        <v>10649</v>
      </c>
      <c r="J26" s="211">
        <f t="shared" si="0"/>
        <v>1818</v>
      </c>
      <c r="K26" s="212">
        <f t="shared" ref="K26:K57" si="8">L26-G26</f>
        <v>2719</v>
      </c>
      <c r="L26" s="212">
        <f t="shared" si="2"/>
        <v>42935</v>
      </c>
      <c r="M26" s="266">
        <f t="shared" si="5"/>
        <v>10953</v>
      </c>
      <c r="N26" s="266">
        <f t="shared" si="6"/>
        <v>43239</v>
      </c>
      <c r="O26" s="269">
        <f t="shared" si="7"/>
        <v>304</v>
      </c>
      <c r="P26" s="299"/>
      <c r="Q26" s="274"/>
      <c r="R26" s="240"/>
    </row>
    <row r="27" spans="1:18" ht="13.5" x14ac:dyDescent="0.25">
      <c r="A27" s="188" t="s">
        <v>150</v>
      </c>
      <c r="B27" s="188" t="s">
        <v>207</v>
      </c>
      <c r="C27" s="191">
        <v>209</v>
      </c>
      <c r="D27" s="175" t="s">
        <v>21</v>
      </c>
      <c r="E27" s="157">
        <v>2152</v>
      </c>
      <c r="F27" s="181">
        <v>1</v>
      </c>
      <c r="G27" s="161">
        <v>20276</v>
      </c>
      <c r="H27" s="211">
        <f t="shared" si="3"/>
        <v>15234</v>
      </c>
      <c r="I27" s="211">
        <f t="shared" si="4"/>
        <v>5324</v>
      </c>
      <c r="J27" s="211">
        <f t="shared" si="0"/>
        <v>1076</v>
      </c>
      <c r="K27" s="212">
        <f t="shared" si="8"/>
        <v>1358</v>
      </c>
      <c r="L27" s="212">
        <f t="shared" si="2"/>
        <v>21634</v>
      </c>
      <c r="M27" s="266">
        <f t="shared" si="5"/>
        <v>5477</v>
      </c>
      <c r="N27" s="266">
        <f t="shared" si="6"/>
        <v>21787</v>
      </c>
      <c r="O27" s="269">
        <f t="shared" si="7"/>
        <v>153</v>
      </c>
      <c r="P27" s="299"/>
      <c r="Q27" s="274"/>
      <c r="R27" s="240"/>
    </row>
    <row r="28" spans="1:18" ht="13.5" x14ac:dyDescent="0.25">
      <c r="A28" s="188" t="s">
        <v>150</v>
      </c>
      <c r="B28" s="188" t="s">
        <v>207</v>
      </c>
      <c r="C28" s="191">
        <v>210</v>
      </c>
      <c r="D28" s="175" t="s">
        <v>22</v>
      </c>
      <c r="E28" s="157">
        <v>1165</v>
      </c>
      <c r="F28" s="181">
        <v>1</v>
      </c>
      <c r="G28" s="161">
        <v>19801</v>
      </c>
      <c r="H28" s="211">
        <f t="shared" si="3"/>
        <v>15234</v>
      </c>
      <c r="I28" s="211">
        <f t="shared" si="4"/>
        <v>5324</v>
      </c>
      <c r="J28" s="211">
        <f t="shared" si="0"/>
        <v>583</v>
      </c>
      <c r="K28" s="212">
        <f t="shared" si="8"/>
        <v>1340</v>
      </c>
      <c r="L28" s="212">
        <f t="shared" si="2"/>
        <v>21141</v>
      </c>
      <c r="M28" s="266">
        <f t="shared" si="5"/>
        <v>5477</v>
      </c>
      <c r="N28" s="266">
        <f t="shared" si="6"/>
        <v>21294</v>
      </c>
      <c r="O28" s="269">
        <f t="shared" si="7"/>
        <v>153</v>
      </c>
      <c r="P28" s="299"/>
      <c r="Q28" s="274"/>
      <c r="R28" s="240"/>
    </row>
    <row r="29" spans="1:18" ht="13.5" x14ac:dyDescent="0.25">
      <c r="A29" s="188" t="s">
        <v>150</v>
      </c>
      <c r="B29" s="188" t="s">
        <v>207</v>
      </c>
      <c r="C29" s="191">
        <v>211</v>
      </c>
      <c r="D29" s="175" t="s">
        <v>23</v>
      </c>
      <c r="E29" s="157">
        <v>3713</v>
      </c>
      <c r="F29" s="181">
        <v>2</v>
      </c>
      <c r="G29" s="161">
        <v>40271</v>
      </c>
      <c r="H29" s="211">
        <f t="shared" si="3"/>
        <v>30468</v>
      </c>
      <c r="I29" s="211">
        <f t="shared" si="4"/>
        <v>10649</v>
      </c>
      <c r="J29" s="211">
        <f t="shared" si="0"/>
        <v>1857</v>
      </c>
      <c r="K29" s="212">
        <f t="shared" si="8"/>
        <v>2703</v>
      </c>
      <c r="L29" s="212">
        <f t="shared" si="2"/>
        <v>42974</v>
      </c>
      <c r="M29" s="266">
        <f t="shared" si="5"/>
        <v>10953</v>
      </c>
      <c r="N29" s="266">
        <f t="shared" si="6"/>
        <v>43278</v>
      </c>
      <c r="O29" s="269">
        <f t="shared" si="7"/>
        <v>304</v>
      </c>
      <c r="P29" s="299"/>
      <c r="Q29" s="274"/>
      <c r="R29" s="240"/>
    </row>
    <row r="30" spans="1:18" ht="13.5" x14ac:dyDescent="0.25">
      <c r="A30" s="188" t="s">
        <v>150</v>
      </c>
      <c r="B30" s="188" t="s">
        <v>207</v>
      </c>
      <c r="C30" s="191">
        <v>212</v>
      </c>
      <c r="D30" s="175" t="s">
        <v>24</v>
      </c>
      <c r="E30" s="283">
        <v>2927</v>
      </c>
      <c r="F30" s="251">
        <v>2</v>
      </c>
      <c r="G30" s="161">
        <v>40506</v>
      </c>
      <c r="H30" s="211">
        <f t="shared" si="3"/>
        <v>30468</v>
      </c>
      <c r="I30" s="211">
        <f t="shared" si="4"/>
        <v>10649</v>
      </c>
      <c r="J30" s="211">
        <f t="shared" si="0"/>
        <v>1464</v>
      </c>
      <c r="K30" s="212">
        <f t="shared" si="8"/>
        <v>2075</v>
      </c>
      <c r="L30" s="212">
        <f t="shared" si="2"/>
        <v>42581</v>
      </c>
      <c r="M30" s="266">
        <f t="shared" si="5"/>
        <v>10953</v>
      </c>
      <c r="N30" s="266">
        <f t="shared" si="6"/>
        <v>42885</v>
      </c>
      <c r="O30" s="269">
        <f t="shared" si="7"/>
        <v>304</v>
      </c>
      <c r="P30" s="300"/>
      <c r="Q30" s="274"/>
      <c r="R30" s="240"/>
    </row>
    <row r="31" spans="1:18" ht="13.5" x14ac:dyDescent="0.25">
      <c r="A31" s="194" t="s">
        <v>151</v>
      </c>
      <c r="B31" s="188" t="s">
        <v>207</v>
      </c>
      <c r="C31" s="191">
        <v>301</v>
      </c>
      <c r="D31" s="175" t="s">
        <v>25</v>
      </c>
      <c r="E31" s="157">
        <v>4680</v>
      </c>
      <c r="F31" s="193">
        <v>2</v>
      </c>
      <c r="G31" s="161">
        <v>43206</v>
      </c>
      <c r="H31" s="211">
        <f t="shared" si="3"/>
        <v>30468</v>
      </c>
      <c r="I31" s="211">
        <f t="shared" si="4"/>
        <v>10649</v>
      </c>
      <c r="J31" s="211">
        <f t="shared" si="0"/>
        <v>2340</v>
      </c>
      <c r="K31" s="212">
        <f t="shared" si="8"/>
        <v>251</v>
      </c>
      <c r="L31" s="212">
        <f t="shared" si="2"/>
        <v>43457</v>
      </c>
      <c r="M31" s="266">
        <f t="shared" si="5"/>
        <v>10953</v>
      </c>
      <c r="N31" s="266">
        <f t="shared" si="6"/>
        <v>43761</v>
      </c>
      <c r="O31" s="269">
        <f t="shared" si="7"/>
        <v>304</v>
      </c>
      <c r="P31" s="298">
        <f>SUBTOTAL(9,N31:N43)</f>
        <v>472405</v>
      </c>
      <c r="Q31" s="274"/>
      <c r="R31" s="240"/>
    </row>
    <row r="32" spans="1:18" ht="13.5" x14ac:dyDescent="0.25">
      <c r="A32" s="194" t="s">
        <v>151</v>
      </c>
      <c r="B32" s="188" t="s">
        <v>207</v>
      </c>
      <c r="C32" s="191">
        <v>302</v>
      </c>
      <c r="D32" s="175" t="s">
        <v>26</v>
      </c>
      <c r="E32" s="157">
        <v>1598</v>
      </c>
      <c r="F32" s="181">
        <v>1</v>
      </c>
      <c r="G32" s="161">
        <v>20012</v>
      </c>
      <c r="H32" s="211">
        <f t="shared" si="3"/>
        <v>15234</v>
      </c>
      <c r="I32" s="211">
        <f t="shared" si="4"/>
        <v>5324</v>
      </c>
      <c r="J32" s="211">
        <f t="shared" si="0"/>
        <v>799</v>
      </c>
      <c r="K32" s="212">
        <f t="shared" si="8"/>
        <v>1345</v>
      </c>
      <c r="L32" s="212">
        <f t="shared" si="2"/>
        <v>21357</v>
      </c>
      <c r="M32" s="266">
        <f t="shared" si="5"/>
        <v>5477</v>
      </c>
      <c r="N32" s="266">
        <f t="shared" si="6"/>
        <v>21510</v>
      </c>
      <c r="O32" s="269">
        <f t="shared" si="7"/>
        <v>153</v>
      </c>
      <c r="P32" s="299"/>
      <c r="Q32" s="274"/>
      <c r="R32" s="240"/>
    </row>
    <row r="33" spans="1:18" ht="13.5" x14ac:dyDescent="0.25">
      <c r="A33" s="194" t="s">
        <v>151</v>
      </c>
      <c r="B33" s="188" t="s">
        <v>207</v>
      </c>
      <c r="C33" s="191">
        <v>303</v>
      </c>
      <c r="D33" s="175" t="s">
        <v>27</v>
      </c>
      <c r="E33" s="157">
        <v>1465</v>
      </c>
      <c r="F33" s="181">
        <v>1</v>
      </c>
      <c r="G33" s="161">
        <v>19952</v>
      </c>
      <c r="H33" s="211">
        <f t="shared" si="3"/>
        <v>15234</v>
      </c>
      <c r="I33" s="211">
        <f t="shared" si="4"/>
        <v>5324</v>
      </c>
      <c r="J33" s="211">
        <f t="shared" si="0"/>
        <v>733</v>
      </c>
      <c r="K33" s="212">
        <f t="shared" si="8"/>
        <v>1339</v>
      </c>
      <c r="L33" s="212">
        <f t="shared" si="2"/>
        <v>21291</v>
      </c>
      <c r="M33" s="266">
        <f t="shared" si="5"/>
        <v>5477</v>
      </c>
      <c r="N33" s="266">
        <f t="shared" si="6"/>
        <v>21444</v>
      </c>
      <c r="O33" s="269">
        <f t="shared" si="7"/>
        <v>153</v>
      </c>
      <c r="P33" s="299"/>
      <c r="Q33" s="274"/>
      <c r="R33" s="240"/>
    </row>
    <row r="34" spans="1:18" ht="13.5" x14ac:dyDescent="0.25">
      <c r="A34" s="194" t="s">
        <v>151</v>
      </c>
      <c r="B34" s="188" t="s">
        <v>207</v>
      </c>
      <c r="C34" s="191">
        <v>304</v>
      </c>
      <c r="D34" s="175" t="s">
        <v>28</v>
      </c>
      <c r="E34" s="157">
        <v>3022</v>
      </c>
      <c r="F34" s="181">
        <v>2</v>
      </c>
      <c r="G34" s="161">
        <v>39932</v>
      </c>
      <c r="H34" s="211">
        <f t="shared" si="3"/>
        <v>30468</v>
      </c>
      <c r="I34" s="211">
        <f t="shared" si="4"/>
        <v>10649</v>
      </c>
      <c r="J34" s="211">
        <f t="shared" si="0"/>
        <v>1511</v>
      </c>
      <c r="K34" s="212">
        <f t="shared" si="8"/>
        <v>2696</v>
      </c>
      <c r="L34" s="212">
        <f t="shared" si="2"/>
        <v>42628</v>
      </c>
      <c r="M34" s="266">
        <f t="shared" si="5"/>
        <v>10953</v>
      </c>
      <c r="N34" s="266">
        <f t="shared" si="6"/>
        <v>42932</v>
      </c>
      <c r="O34" s="269">
        <f t="shared" si="7"/>
        <v>304</v>
      </c>
      <c r="P34" s="299"/>
      <c r="Q34" s="274"/>
      <c r="R34" s="240"/>
    </row>
    <row r="35" spans="1:18" ht="13.5" x14ac:dyDescent="0.25">
      <c r="A35" s="194" t="s">
        <v>151</v>
      </c>
      <c r="B35" s="188" t="s">
        <v>207</v>
      </c>
      <c r="C35" s="191">
        <v>305</v>
      </c>
      <c r="D35" s="175" t="s">
        <v>29</v>
      </c>
      <c r="E35" s="157">
        <v>2951</v>
      </c>
      <c r="F35" s="181">
        <v>2</v>
      </c>
      <c r="G35" s="161">
        <v>39910</v>
      </c>
      <c r="H35" s="211">
        <f t="shared" si="3"/>
        <v>30468</v>
      </c>
      <c r="I35" s="211">
        <f t="shared" si="4"/>
        <v>10649</v>
      </c>
      <c r="J35" s="211">
        <f t="shared" si="0"/>
        <v>1476</v>
      </c>
      <c r="K35" s="212">
        <f t="shared" si="8"/>
        <v>2683</v>
      </c>
      <c r="L35" s="212">
        <f t="shared" si="2"/>
        <v>42593</v>
      </c>
      <c r="M35" s="266">
        <f t="shared" si="5"/>
        <v>10953</v>
      </c>
      <c r="N35" s="266">
        <f t="shared" si="6"/>
        <v>42897</v>
      </c>
      <c r="O35" s="269">
        <f t="shared" si="7"/>
        <v>304</v>
      </c>
      <c r="P35" s="299"/>
      <c r="Q35" s="274"/>
      <c r="R35" s="240"/>
    </row>
    <row r="36" spans="1:18" ht="13.5" x14ac:dyDescent="0.25">
      <c r="A36" s="194" t="s">
        <v>151</v>
      </c>
      <c r="B36" s="188" t="s">
        <v>207</v>
      </c>
      <c r="C36" s="191">
        <v>306</v>
      </c>
      <c r="D36" s="175" t="s">
        <v>30</v>
      </c>
      <c r="E36" s="157">
        <v>1054</v>
      </c>
      <c r="F36" s="181">
        <v>1</v>
      </c>
      <c r="G36" s="161">
        <v>19746</v>
      </c>
      <c r="H36" s="211">
        <f t="shared" si="3"/>
        <v>15234</v>
      </c>
      <c r="I36" s="211">
        <f t="shared" si="4"/>
        <v>5324</v>
      </c>
      <c r="J36" s="211">
        <f t="shared" si="0"/>
        <v>527</v>
      </c>
      <c r="K36" s="212">
        <f t="shared" si="8"/>
        <v>1339</v>
      </c>
      <c r="L36" s="212">
        <f t="shared" si="2"/>
        <v>21085</v>
      </c>
      <c r="M36" s="266">
        <f t="shared" si="5"/>
        <v>5477</v>
      </c>
      <c r="N36" s="266">
        <f t="shared" si="6"/>
        <v>21238</v>
      </c>
      <c r="O36" s="269">
        <f t="shared" si="7"/>
        <v>153</v>
      </c>
      <c r="P36" s="299"/>
      <c r="Q36" s="274"/>
      <c r="R36" s="240"/>
    </row>
    <row r="37" spans="1:18" ht="13.5" x14ac:dyDescent="0.25">
      <c r="A37" s="194" t="s">
        <v>151</v>
      </c>
      <c r="B37" s="188" t="s">
        <v>207</v>
      </c>
      <c r="C37" s="191">
        <v>307</v>
      </c>
      <c r="D37" s="175" t="s">
        <v>31</v>
      </c>
      <c r="E37" s="283">
        <v>2440</v>
      </c>
      <c r="F37" s="251">
        <v>2</v>
      </c>
      <c r="G37" s="161">
        <v>20416</v>
      </c>
      <c r="H37" s="211">
        <f t="shared" si="3"/>
        <v>30468</v>
      </c>
      <c r="I37" s="211">
        <f t="shared" si="4"/>
        <v>10649</v>
      </c>
      <c r="J37" s="211">
        <f t="shared" si="0"/>
        <v>1220</v>
      </c>
      <c r="K37" s="212">
        <f t="shared" si="8"/>
        <v>21921</v>
      </c>
      <c r="L37" s="212">
        <f t="shared" ref="L37:L68" si="9">SUM(H37:J37)</f>
        <v>42337</v>
      </c>
      <c r="M37" s="266">
        <f t="shared" si="5"/>
        <v>10953</v>
      </c>
      <c r="N37" s="266">
        <f t="shared" si="6"/>
        <v>42641</v>
      </c>
      <c r="O37" s="269">
        <f t="shared" si="7"/>
        <v>304</v>
      </c>
      <c r="P37" s="299"/>
      <c r="Q37" s="274"/>
      <c r="R37" s="240"/>
    </row>
    <row r="38" spans="1:18" ht="13.5" x14ac:dyDescent="0.25">
      <c r="A38" s="194" t="s">
        <v>151</v>
      </c>
      <c r="B38" s="188" t="s">
        <v>207</v>
      </c>
      <c r="C38" s="191">
        <v>308</v>
      </c>
      <c r="D38" s="175" t="s">
        <v>32</v>
      </c>
      <c r="E38" s="157">
        <v>1648</v>
      </c>
      <c r="F38" s="181">
        <v>1</v>
      </c>
      <c r="G38" s="161">
        <v>20036</v>
      </c>
      <c r="H38" s="211">
        <f t="shared" si="3"/>
        <v>15234</v>
      </c>
      <c r="I38" s="211">
        <f t="shared" si="4"/>
        <v>5324</v>
      </c>
      <c r="J38" s="211">
        <f t="shared" si="0"/>
        <v>824</v>
      </c>
      <c r="K38" s="212">
        <f t="shared" si="8"/>
        <v>1346</v>
      </c>
      <c r="L38" s="212">
        <f t="shared" si="9"/>
        <v>21382</v>
      </c>
      <c r="M38" s="266">
        <f t="shared" si="5"/>
        <v>5477</v>
      </c>
      <c r="N38" s="266">
        <f t="shared" si="6"/>
        <v>21535</v>
      </c>
      <c r="O38" s="269">
        <f t="shared" si="7"/>
        <v>153</v>
      </c>
      <c r="P38" s="299"/>
      <c r="Q38" s="274"/>
      <c r="R38" s="240"/>
    </row>
    <row r="39" spans="1:18" ht="13.5" x14ac:dyDescent="0.25">
      <c r="A39" s="194" t="s">
        <v>151</v>
      </c>
      <c r="B39" s="188" t="s">
        <v>207</v>
      </c>
      <c r="C39" s="191">
        <v>309</v>
      </c>
      <c r="D39" s="175" t="s">
        <v>33</v>
      </c>
      <c r="E39" s="157">
        <v>3153</v>
      </c>
      <c r="F39" s="181">
        <v>2</v>
      </c>
      <c r="G39" s="161">
        <v>41292</v>
      </c>
      <c r="H39" s="211">
        <f t="shared" si="3"/>
        <v>30468</v>
      </c>
      <c r="I39" s="211">
        <f t="shared" si="4"/>
        <v>10649</v>
      </c>
      <c r="J39" s="211">
        <f t="shared" si="0"/>
        <v>1577</v>
      </c>
      <c r="K39" s="212">
        <f t="shared" si="8"/>
        <v>1402</v>
      </c>
      <c r="L39" s="212">
        <f t="shared" si="9"/>
        <v>42694</v>
      </c>
      <c r="M39" s="266">
        <f t="shared" si="5"/>
        <v>10953</v>
      </c>
      <c r="N39" s="266">
        <f t="shared" si="6"/>
        <v>42998</v>
      </c>
      <c r="O39" s="269">
        <f t="shared" si="7"/>
        <v>304</v>
      </c>
      <c r="P39" s="299"/>
      <c r="Q39" s="274"/>
      <c r="R39" s="240"/>
    </row>
    <row r="40" spans="1:18" ht="13.5" x14ac:dyDescent="0.25">
      <c r="A40" s="194" t="s">
        <v>151</v>
      </c>
      <c r="B40" s="188" t="s">
        <v>207</v>
      </c>
      <c r="C40" s="191">
        <v>310</v>
      </c>
      <c r="D40" s="175" t="s">
        <v>202</v>
      </c>
      <c r="E40" s="157">
        <v>2859</v>
      </c>
      <c r="F40" s="181">
        <v>2</v>
      </c>
      <c r="G40" s="161">
        <v>39855</v>
      </c>
      <c r="H40" s="211">
        <f t="shared" si="3"/>
        <v>30468</v>
      </c>
      <c r="I40" s="211">
        <f t="shared" si="4"/>
        <v>10649</v>
      </c>
      <c r="J40" s="211">
        <f t="shared" si="0"/>
        <v>1430</v>
      </c>
      <c r="K40" s="212">
        <f t="shared" si="8"/>
        <v>2692</v>
      </c>
      <c r="L40" s="212">
        <f t="shared" si="9"/>
        <v>42547</v>
      </c>
      <c r="M40" s="266">
        <f t="shared" si="5"/>
        <v>10953</v>
      </c>
      <c r="N40" s="266">
        <f t="shared" si="6"/>
        <v>42851</v>
      </c>
      <c r="O40" s="269">
        <f t="shared" si="7"/>
        <v>304</v>
      </c>
      <c r="P40" s="299"/>
      <c r="Q40" s="274"/>
      <c r="R40" s="240"/>
    </row>
    <row r="41" spans="1:18" ht="13.5" x14ac:dyDescent="0.25">
      <c r="A41" s="194" t="s">
        <v>151</v>
      </c>
      <c r="B41" s="188" t="s">
        <v>207</v>
      </c>
      <c r="C41" s="191">
        <v>312</v>
      </c>
      <c r="D41" s="195" t="s">
        <v>34</v>
      </c>
      <c r="E41" s="157">
        <v>2812</v>
      </c>
      <c r="F41" s="196">
        <v>2</v>
      </c>
      <c r="G41" s="161">
        <v>39845</v>
      </c>
      <c r="H41" s="211">
        <f t="shared" si="3"/>
        <v>30468</v>
      </c>
      <c r="I41" s="211">
        <f t="shared" si="4"/>
        <v>10649</v>
      </c>
      <c r="J41" s="211">
        <f t="shared" si="0"/>
        <v>1406</v>
      </c>
      <c r="K41" s="212">
        <f t="shared" si="8"/>
        <v>2678</v>
      </c>
      <c r="L41" s="212">
        <f t="shared" si="9"/>
        <v>42523</v>
      </c>
      <c r="M41" s="266">
        <f t="shared" si="5"/>
        <v>10953</v>
      </c>
      <c r="N41" s="266">
        <f t="shared" si="6"/>
        <v>42827</v>
      </c>
      <c r="O41" s="269">
        <f t="shared" si="7"/>
        <v>304</v>
      </c>
      <c r="P41" s="299"/>
      <c r="Q41" s="274"/>
      <c r="R41" s="240"/>
    </row>
    <row r="42" spans="1:18" ht="13.5" x14ac:dyDescent="0.25">
      <c r="A42" s="194" t="s">
        <v>151</v>
      </c>
      <c r="B42" s="188" t="s">
        <v>207</v>
      </c>
      <c r="C42" s="191">
        <v>313</v>
      </c>
      <c r="D42" s="195" t="s">
        <v>35</v>
      </c>
      <c r="E42" s="157">
        <v>2549</v>
      </c>
      <c r="F42" s="181">
        <v>2</v>
      </c>
      <c r="G42" s="161">
        <v>38047</v>
      </c>
      <c r="H42" s="211">
        <f t="shared" si="3"/>
        <v>30468</v>
      </c>
      <c r="I42" s="211">
        <f t="shared" si="4"/>
        <v>10649</v>
      </c>
      <c r="J42" s="211">
        <f t="shared" si="0"/>
        <v>1275</v>
      </c>
      <c r="K42" s="212">
        <f t="shared" si="8"/>
        <v>4345</v>
      </c>
      <c r="L42" s="212">
        <f t="shared" si="9"/>
        <v>42392</v>
      </c>
      <c r="M42" s="266">
        <f t="shared" si="5"/>
        <v>10953</v>
      </c>
      <c r="N42" s="266">
        <f t="shared" si="6"/>
        <v>42696</v>
      </c>
      <c r="O42" s="269">
        <f t="shared" si="7"/>
        <v>304</v>
      </c>
      <c r="P42" s="299"/>
      <c r="Q42" s="274"/>
      <c r="R42" s="240"/>
    </row>
    <row r="43" spans="1:18" ht="13.5" x14ac:dyDescent="0.25">
      <c r="A43" s="194" t="s">
        <v>151</v>
      </c>
      <c r="B43" s="188" t="s">
        <v>207</v>
      </c>
      <c r="C43" s="191">
        <v>315</v>
      </c>
      <c r="D43" s="195" t="s">
        <v>36</v>
      </c>
      <c r="E43" s="157">
        <v>3308</v>
      </c>
      <c r="F43" s="181">
        <v>2</v>
      </c>
      <c r="G43" s="161">
        <v>40087</v>
      </c>
      <c r="H43" s="211">
        <f t="shared" si="3"/>
        <v>30468</v>
      </c>
      <c r="I43" s="211">
        <f t="shared" si="4"/>
        <v>10649</v>
      </c>
      <c r="J43" s="211">
        <f t="shared" si="0"/>
        <v>1654</v>
      </c>
      <c r="K43" s="212">
        <f t="shared" si="8"/>
        <v>2684</v>
      </c>
      <c r="L43" s="212">
        <f t="shared" si="9"/>
        <v>42771</v>
      </c>
      <c r="M43" s="266">
        <f t="shared" si="5"/>
        <v>10953</v>
      </c>
      <c r="N43" s="266">
        <f t="shared" si="6"/>
        <v>43075</v>
      </c>
      <c r="O43" s="269">
        <f t="shared" si="7"/>
        <v>304</v>
      </c>
      <c r="P43" s="300"/>
      <c r="Q43" s="274"/>
      <c r="R43" s="240"/>
    </row>
    <row r="44" spans="1:18" ht="13.5" x14ac:dyDescent="0.25">
      <c r="A44" s="194" t="s">
        <v>37</v>
      </c>
      <c r="B44" s="188" t="s">
        <v>207</v>
      </c>
      <c r="C44" s="191">
        <v>401</v>
      </c>
      <c r="D44" s="195" t="s">
        <v>38</v>
      </c>
      <c r="E44" s="157">
        <v>3122</v>
      </c>
      <c r="F44" s="193">
        <v>2</v>
      </c>
      <c r="G44" s="161">
        <v>40023</v>
      </c>
      <c r="H44" s="211">
        <f t="shared" si="3"/>
        <v>30468</v>
      </c>
      <c r="I44" s="211">
        <f t="shared" si="4"/>
        <v>10649</v>
      </c>
      <c r="J44" s="211">
        <f t="shared" si="0"/>
        <v>1561</v>
      </c>
      <c r="K44" s="212">
        <f t="shared" si="8"/>
        <v>2655</v>
      </c>
      <c r="L44" s="212">
        <f t="shared" si="9"/>
        <v>42678</v>
      </c>
      <c r="M44" s="266">
        <f t="shared" si="5"/>
        <v>10953</v>
      </c>
      <c r="N44" s="266">
        <f t="shared" si="6"/>
        <v>42982</v>
      </c>
      <c r="O44" s="269">
        <f t="shared" si="7"/>
        <v>304</v>
      </c>
      <c r="P44" s="298">
        <f>SUBTOTAL(9,N44:N59)</f>
        <v>495857</v>
      </c>
      <c r="Q44" s="274"/>
      <c r="R44" s="240"/>
    </row>
    <row r="45" spans="1:18" ht="13.5" x14ac:dyDescent="0.25">
      <c r="A45" s="194" t="s">
        <v>37</v>
      </c>
      <c r="B45" s="188" t="s">
        <v>207</v>
      </c>
      <c r="C45" s="191">
        <v>402</v>
      </c>
      <c r="D45" s="195" t="s">
        <v>39</v>
      </c>
      <c r="E45" s="157">
        <v>1680</v>
      </c>
      <c r="F45" s="181">
        <v>1</v>
      </c>
      <c r="G45" s="161">
        <v>20175</v>
      </c>
      <c r="H45" s="211">
        <f t="shared" si="3"/>
        <v>15234</v>
      </c>
      <c r="I45" s="211">
        <f t="shared" si="4"/>
        <v>5324</v>
      </c>
      <c r="J45" s="211">
        <f t="shared" si="0"/>
        <v>840</v>
      </c>
      <c r="K45" s="212">
        <f t="shared" si="8"/>
        <v>1223</v>
      </c>
      <c r="L45" s="212">
        <f t="shared" si="9"/>
        <v>21398</v>
      </c>
      <c r="M45" s="266">
        <f t="shared" si="5"/>
        <v>5477</v>
      </c>
      <c r="N45" s="266">
        <f t="shared" si="6"/>
        <v>21551</v>
      </c>
      <c r="O45" s="269">
        <f t="shared" si="7"/>
        <v>153</v>
      </c>
      <c r="P45" s="299"/>
      <c r="Q45" s="274"/>
      <c r="R45" s="240"/>
    </row>
    <row r="46" spans="1:18" ht="13.5" x14ac:dyDescent="0.25">
      <c r="A46" s="194" t="s">
        <v>37</v>
      </c>
      <c r="B46" s="188" t="s">
        <v>207</v>
      </c>
      <c r="C46" s="191">
        <v>403</v>
      </c>
      <c r="D46" s="195" t="s">
        <v>40</v>
      </c>
      <c r="E46" s="157">
        <v>1253</v>
      </c>
      <c r="F46" s="181">
        <v>1</v>
      </c>
      <c r="G46" s="161">
        <v>19855</v>
      </c>
      <c r="H46" s="211">
        <f t="shared" si="3"/>
        <v>15234</v>
      </c>
      <c r="I46" s="211">
        <f t="shared" si="4"/>
        <v>5324</v>
      </c>
      <c r="J46" s="211">
        <f t="shared" si="0"/>
        <v>627</v>
      </c>
      <c r="K46" s="212">
        <f t="shared" si="8"/>
        <v>1330</v>
      </c>
      <c r="L46" s="212">
        <f t="shared" si="9"/>
        <v>21185</v>
      </c>
      <c r="M46" s="266">
        <f t="shared" si="5"/>
        <v>5477</v>
      </c>
      <c r="N46" s="266">
        <f t="shared" si="6"/>
        <v>21338</v>
      </c>
      <c r="O46" s="269">
        <f t="shared" si="7"/>
        <v>153</v>
      </c>
      <c r="P46" s="299"/>
      <c r="Q46" s="274"/>
      <c r="R46" s="240"/>
    </row>
    <row r="47" spans="1:18" ht="13.5" x14ac:dyDescent="0.25">
      <c r="A47" s="194" t="s">
        <v>37</v>
      </c>
      <c r="B47" s="188" t="s">
        <v>207</v>
      </c>
      <c r="C47" s="191">
        <v>405</v>
      </c>
      <c r="D47" s="195" t="s">
        <v>41</v>
      </c>
      <c r="E47" s="160">
        <v>2880</v>
      </c>
      <c r="F47" s="181">
        <v>2</v>
      </c>
      <c r="G47" s="161">
        <v>39840</v>
      </c>
      <c r="H47" s="211">
        <f t="shared" si="3"/>
        <v>30468</v>
      </c>
      <c r="I47" s="211">
        <f t="shared" si="4"/>
        <v>10649</v>
      </c>
      <c r="J47" s="211">
        <f t="shared" si="0"/>
        <v>1440</v>
      </c>
      <c r="K47" s="212">
        <f t="shared" si="8"/>
        <v>2717</v>
      </c>
      <c r="L47" s="212">
        <f t="shared" si="9"/>
        <v>42557</v>
      </c>
      <c r="M47" s="266">
        <f t="shared" si="5"/>
        <v>10953</v>
      </c>
      <c r="N47" s="266">
        <f t="shared" si="6"/>
        <v>42861</v>
      </c>
      <c r="O47" s="269">
        <f t="shared" si="7"/>
        <v>304</v>
      </c>
      <c r="P47" s="299"/>
      <c r="Q47" s="274"/>
      <c r="R47" s="240"/>
    </row>
    <row r="48" spans="1:18" ht="13.5" x14ac:dyDescent="0.25">
      <c r="A48" s="194" t="s">
        <v>37</v>
      </c>
      <c r="B48" s="188" t="s">
        <v>207</v>
      </c>
      <c r="C48" s="191">
        <v>406</v>
      </c>
      <c r="D48" s="195" t="s">
        <v>42</v>
      </c>
      <c r="E48" s="157">
        <v>1988</v>
      </c>
      <c r="F48" s="181">
        <v>1</v>
      </c>
      <c r="G48" s="161">
        <v>20225</v>
      </c>
      <c r="H48" s="211">
        <f t="shared" si="3"/>
        <v>15234</v>
      </c>
      <c r="I48" s="211">
        <f t="shared" si="4"/>
        <v>5324</v>
      </c>
      <c r="J48" s="211">
        <f t="shared" si="0"/>
        <v>994</v>
      </c>
      <c r="K48" s="212">
        <f t="shared" si="8"/>
        <v>1327</v>
      </c>
      <c r="L48" s="212">
        <f t="shared" si="9"/>
        <v>21552</v>
      </c>
      <c r="M48" s="266">
        <f t="shared" si="5"/>
        <v>5477</v>
      </c>
      <c r="N48" s="266">
        <f t="shared" si="6"/>
        <v>21705</v>
      </c>
      <c r="O48" s="269">
        <f t="shared" si="7"/>
        <v>153</v>
      </c>
      <c r="P48" s="299"/>
      <c r="Q48" s="274"/>
      <c r="R48" s="240"/>
    </row>
    <row r="49" spans="1:18" ht="13.5" x14ac:dyDescent="0.25">
      <c r="A49" s="194" t="s">
        <v>37</v>
      </c>
      <c r="B49" s="188" t="s">
        <v>207</v>
      </c>
      <c r="C49" s="191">
        <v>407</v>
      </c>
      <c r="D49" s="195" t="s">
        <v>43</v>
      </c>
      <c r="E49" s="157">
        <v>1112</v>
      </c>
      <c r="F49" s="181">
        <v>1</v>
      </c>
      <c r="G49" s="161">
        <v>19768</v>
      </c>
      <c r="H49" s="211">
        <f t="shared" si="3"/>
        <v>15234</v>
      </c>
      <c r="I49" s="211">
        <f t="shared" si="4"/>
        <v>5324</v>
      </c>
      <c r="J49" s="211">
        <f t="shared" si="0"/>
        <v>556</v>
      </c>
      <c r="K49" s="212">
        <f t="shared" si="8"/>
        <v>1346</v>
      </c>
      <c r="L49" s="212">
        <f t="shared" si="9"/>
        <v>21114</v>
      </c>
      <c r="M49" s="266">
        <f t="shared" si="5"/>
        <v>5477</v>
      </c>
      <c r="N49" s="266">
        <f t="shared" si="6"/>
        <v>21267</v>
      </c>
      <c r="O49" s="269">
        <f t="shared" si="7"/>
        <v>153</v>
      </c>
      <c r="P49" s="299"/>
      <c r="Q49" s="274"/>
      <c r="R49" s="240"/>
    </row>
    <row r="50" spans="1:18" ht="13.5" x14ac:dyDescent="0.25">
      <c r="A50" s="194" t="s">
        <v>37</v>
      </c>
      <c r="B50" s="188" t="s">
        <v>207</v>
      </c>
      <c r="C50" s="191">
        <v>408</v>
      </c>
      <c r="D50" s="195" t="s">
        <v>44</v>
      </c>
      <c r="E50" s="157">
        <v>1827</v>
      </c>
      <c r="F50" s="181">
        <v>1</v>
      </c>
      <c r="G50" s="161">
        <v>20171</v>
      </c>
      <c r="H50" s="211">
        <f t="shared" si="3"/>
        <v>15234</v>
      </c>
      <c r="I50" s="211">
        <f t="shared" si="4"/>
        <v>5324</v>
      </c>
      <c r="J50" s="211">
        <f t="shared" si="0"/>
        <v>914</v>
      </c>
      <c r="K50" s="212">
        <f t="shared" si="8"/>
        <v>1301</v>
      </c>
      <c r="L50" s="212">
        <f t="shared" si="9"/>
        <v>21472</v>
      </c>
      <c r="M50" s="266">
        <f t="shared" si="5"/>
        <v>5477</v>
      </c>
      <c r="N50" s="266">
        <f t="shared" si="6"/>
        <v>21625</v>
      </c>
      <c r="O50" s="269">
        <f t="shared" si="7"/>
        <v>153</v>
      </c>
      <c r="P50" s="299"/>
      <c r="Q50" s="274"/>
      <c r="R50" s="240"/>
    </row>
    <row r="51" spans="1:18" ht="13.5" x14ac:dyDescent="0.25">
      <c r="A51" s="194" t="s">
        <v>37</v>
      </c>
      <c r="B51" s="188" t="s">
        <v>207</v>
      </c>
      <c r="C51" s="191">
        <v>409</v>
      </c>
      <c r="D51" s="195" t="s">
        <v>45</v>
      </c>
      <c r="E51" s="157">
        <v>6791</v>
      </c>
      <c r="F51" s="181">
        <v>3</v>
      </c>
      <c r="G51" s="161">
        <v>61038</v>
      </c>
      <c r="H51" s="211">
        <f t="shared" si="3"/>
        <v>45702</v>
      </c>
      <c r="I51" s="211">
        <f t="shared" si="4"/>
        <v>15973</v>
      </c>
      <c r="J51" s="211">
        <f t="shared" si="0"/>
        <v>3396</v>
      </c>
      <c r="K51" s="212">
        <f t="shared" si="8"/>
        <v>4033</v>
      </c>
      <c r="L51" s="212">
        <f t="shared" si="9"/>
        <v>65071</v>
      </c>
      <c r="M51" s="266">
        <f t="shared" si="5"/>
        <v>16430</v>
      </c>
      <c r="N51" s="266">
        <f t="shared" si="6"/>
        <v>65528</v>
      </c>
      <c r="O51" s="269">
        <f t="shared" si="7"/>
        <v>457</v>
      </c>
      <c r="P51" s="299"/>
      <c r="Q51" s="274"/>
      <c r="R51" s="240"/>
    </row>
    <row r="52" spans="1:18" ht="13.5" x14ac:dyDescent="0.25">
      <c r="A52" s="194" t="s">
        <v>37</v>
      </c>
      <c r="B52" s="188" t="s">
        <v>207</v>
      </c>
      <c r="C52" s="191">
        <v>411</v>
      </c>
      <c r="D52" s="195" t="s">
        <v>46</v>
      </c>
      <c r="E52" s="157">
        <v>1193</v>
      </c>
      <c r="F52" s="181">
        <v>1</v>
      </c>
      <c r="G52" s="161">
        <v>19809</v>
      </c>
      <c r="H52" s="211">
        <f t="shared" si="3"/>
        <v>15234</v>
      </c>
      <c r="I52" s="211">
        <f t="shared" si="4"/>
        <v>5324</v>
      </c>
      <c r="J52" s="211">
        <f t="shared" si="0"/>
        <v>597</v>
      </c>
      <c r="K52" s="212">
        <f t="shared" si="8"/>
        <v>1346</v>
      </c>
      <c r="L52" s="212">
        <f t="shared" si="9"/>
        <v>21155</v>
      </c>
      <c r="M52" s="266">
        <f t="shared" si="5"/>
        <v>5477</v>
      </c>
      <c r="N52" s="266">
        <f t="shared" si="6"/>
        <v>21308</v>
      </c>
      <c r="O52" s="269">
        <f t="shared" si="7"/>
        <v>153</v>
      </c>
      <c r="P52" s="299"/>
      <c r="Q52" s="274"/>
      <c r="R52" s="240"/>
    </row>
    <row r="53" spans="1:18" ht="13.5" x14ac:dyDescent="0.25">
      <c r="A53" s="194" t="s">
        <v>37</v>
      </c>
      <c r="B53" s="188" t="s">
        <v>207</v>
      </c>
      <c r="C53" s="191">
        <v>412</v>
      </c>
      <c r="D53" s="195" t="s">
        <v>47</v>
      </c>
      <c r="E53" s="157">
        <v>3433</v>
      </c>
      <c r="F53" s="181">
        <v>2</v>
      </c>
      <c r="G53" s="161">
        <v>40104</v>
      </c>
      <c r="H53" s="211">
        <f t="shared" si="3"/>
        <v>30468</v>
      </c>
      <c r="I53" s="211">
        <f t="shared" si="4"/>
        <v>10649</v>
      </c>
      <c r="J53" s="211">
        <f t="shared" si="0"/>
        <v>1717</v>
      </c>
      <c r="K53" s="212">
        <f t="shared" si="8"/>
        <v>2730</v>
      </c>
      <c r="L53" s="212">
        <f t="shared" si="9"/>
        <v>42834</v>
      </c>
      <c r="M53" s="266">
        <f t="shared" si="5"/>
        <v>10953</v>
      </c>
      <c r="N53" s="266">
        <f t="shared" si="6"/>
        <v>43138</v>
      </c>
      <c r="O53" s="269">
        <f t="shared" si="7"/>
        <v>304</v>
      </c>
      <c r="P53" s="299"/>
      <c r="Q53" s="274"/>
      <c r="R53" s="240"/>
    </row>
    <row r="54" spans="1:18" ht="13.5" x14ac:dyDescent="0.25">
      <c r="A54" s="194" t="s">
        <v>37</v>
      </c>
      <c r="B54" s="188" t="s">
        <v>207</v>
      </c>
      <c r="C54" s="191">
        <v>413</v>
      </c>
      <c r="D54" s="195" t="s">
        <v>48</v>
      </c>
      <c r="E54" s="157">
        <v>2478</v>
      </c>
      <c r="F54" s="181">
        <v>2</v>
      </c>
      <c r="G54" s="161">
        <v>39688</v>
      </c>
      <c r="H54" s="211">
        <f t="shared" si="3"/>
        <v>30468</v>
      </c>
      <c r="I54" s="211">
        <f t="shared" si="4"/>
        <v>10649</v>
      </c>
      <c r="J54" s="211">
        <f t="shared" si="0"/>
        <v>1239</v>
      </c>
      <c r="K54" s="212">
        <f t="shared" si="8"/>
        <v>2668</v>
      </c>
      <c r="L54" s="212">
        <f t="shared" si="9"/>
        <v>42356</v>
      </c>
      <c r="M54" s="266">
        <f t="shared" si="5"/>
        <v>10953</v>
      </c>
      <c r="N54" s="266">
        <f t="shared" si="6"/>
        <v>42660</v>
      </c>
      <c r="O54" s="269">
        <f t="shared" si="7"/>
        <v>304</v>
      </c>
      <c r="P54" s="299"/>
      <c r="Q54" s="274"/>
      <c r="R54" s="240"/>
    </row>
    <row r="55" spans="1:18" ht="13.5" x14ac:dyDescent="0.25">
      <c r="A55" s="194" t="s">
        <v>37</v>
      </c>
      <c r="B55" s="188" t="s">
        <v>207</v>
      </c>
      <c r="C55" s="191">
        <v>414</v>
      </c>
      <c r="D55" s="195" t="s">
        <v>49</v>
      </c>
      <c r="E55" s="157">
        <v>2039</v>
      </c>
      <c r="F55" s="181">
        <v>1</v>
      </c>
      <c r="G55" s="161">
        <v>20252</v>
      </c>
      <c r="H55" s="211">
        <f t="shared" si="3"/>
        <v>15234</v>
      </c>
      <c r="I55" s="211">
        <f t="shared" si="4"/>
        <v>5324</v>
      </c>
      <c r="J55" s="211">
        <f t="shared" si="0"/>
        <v>1020</v>
      </c>
      <c r="K55" s="212">
        <f t="shared" si="8"/>
        <v>1326</v>
      </c>
      <c r="L55" s="212">
        <f t="shared" si="9"/>
        <v>21578</v>
      </c>
      <c r="M55" s="266">
        <f t="shared" si="5"/>
        <v>5477</v>
      </c>
      <c r="N55" s="266">
        <f t="shared" si="6"/>
        <v>21731</v>
      </c>
      <c r="O55" s="269">
        <f t="shared" si="7"/>
        <v>153</v>
      </c>
      <c r="P55" s="299"/>
      <c r="Q55" s="274"/>
      <c r="R55" s="240"/>
    </row>
    <row r="56" spans="1:18" ht="13.5" x14ac:dyDescent="0.25">
      <c r="A56" s="194" t="s">
        <v>37</v>
      </c>
      <c r="B56" s="188" t="s">
        <v>207</v>
      </c>
      <c r="C56" s="191">
        <v>415</v>
      </c>
      <c r="D56" s="195" t="s">
        <v>50</v>
      </c>
      <c r="E56" s="157">
        <v>1338</v>
      </c>
      <c r="F56" s="181">
        <v>1</v>
      </c>
      <c r="G56" s="161">
        <v>19870</v>
      </c>
      <c r="H56" s="211">
        <f t="shared" si="3"/>
        <v>15234</v>
      </c>
      <c r="I56" s="211">
        <f t="shared" si="4"/>
        <v>5324</v>
      </c>
      <c r="J56" s="211">
        <f t="shared" si="0"/>
        <v>669</v>
      </c>
      <c r="K56" s="212">
        <f t="shared" si="8"/>
        <v>1357</v>
      </c>
      <c r="L56" s="212">
        <f t="shared" si="9"/>
        <v>21227</v>
      </c>
      <c r="M56" s="266">
        <f t="shared" si="5"/>
        <v>5477</v>
      </c>
      <c r="N56" s="266">
        <f t="shared" si="6"/>
        <v>21380</v>
      </c>
      <c r="O56" s="269">
        <f t="shared" si="7"/>
        <v>153</v>
      </c>
      <c r="P56" s="299"/>
      <c r="Q56" s="274"/>
      <c r="R56" s="240"/>
    </row>
    <row r="57" spans="1:18" ht="13.5" x14ac:dyDescent="0.25">
      <c r="A57" s="194" t="s">
        <v>37</v>
      </c>
      <c r="B57" s="188" t="s">
        <v>207</v>
      </c>
      <c r="C57" s="191">
        <v>416</v>
      </c>
      <c r="D57" s="195" t="s">
        <v>51</v>
      </c>
      <c r="E57" s="157">
        <v>4268</v>
      </c>
      <c r="F57" s="181">
        <v>2</v>
      </c>
      <c r="G57" s="161">
        <v>42548</v>
      </c>
      <c r="H57" s="211">
        <f t="shared" si="3"/>
        <v>30468</v>
      </c>
      <c r="I57" s="211">
        <f t="shared" si="4"/>
        <v>10649</v>
      </c>
      <c r="J57" s="211">
        <f t="shared" si="0"/>
        <v>2134</v>
      </c>
      <c r="K57" s="212">
        <f t="shared" si="8"/>
        <v>703</v>
      </c>
      <c r="L57" s="212">
        <f t="shared" si="9"/>
        <v>43251</v>
      </c>
      <c r="M57" s="266">
        <f t="shared" si="5"/>
        <v>10953</v>
      </c>
      <c r="N57" s="266">
        <f t="shared" si="6"/>
        <v>43555</v>
      </c>
      <c r="O57" s="269">
        <f t="shared" si="7"/>
        <v>304</v>
      </c>
      <c r="P57" s="299"/>
      <c r="Q57" s="274"/>
      <c r="R57" s="240"/>
    </row>
    <row r="58" spans="1:18" ht="13.5" x14ac:dyDescent="0.25">
      <c r="A58" s="194" t="s">
        <v>37</v>
      </c>
      <c r="B58" s="188" t="s">
        <v>207</v>
      </c>
      <c r="C58" s="191">
        <v>417</v>
      </c>
      <c r="D58" s="195" t="s">
        <v>52</v>
      </c>
      <c r="E58" s="157">
        <v>2192</v>
      </c>
      <c r="F58" s="181">
        <v>1</v>
      </c>
      <c r="G58" s="161">
        <v>20329</v>
      </c>
      <c r="H58" s="211">
        <f t="shared" si="3"/>
        <v>15234</v>
      </c>
      <c r="I58" s="211">
        <f t="shared" si="4"/>
        <v>5324</v>
      </c>
      <c r="J58" s="211">
        <f t="shared" si="0"/>
        <v>1096</v>
      </c>
      <c r="K58" s="212">
        <f t="shared" ref="K58:K84" si="10">L58-G58</f>
        <v>1325</v>
      </c>
      <c r="L58" s="212">
        <f t="shared" si="9"/>
        <v>21654</v>
      </c>
      <c r="M58" s="266">
        <f t="shared" si="5"/>
        <v>5477</v>
      </c>
      <c r="N58" s="266">
        <f t="shared" si="6"/>
        <v>21807</v>
      </c>
      <c r="O58" s="269">
        <f t="shared" si="7"/>
        <v>153</v>
      </c>
      <c r="P58" s="299"/>
      <c r="Q58" s="274"/>
      <c r="R58" s="240"/>
    </row>
    <row r="59" spans="1:18" ht="13.5" x14ac:dyDescent="0.25">
      <c r="A59" s="194" t="s">
        <v>37</v>
      </c>
      <c r="B59" s="188" t="s">
        <v>207</v>
      </c>
      <c r="C59" s="191">
        <v>418</v>
      </c>
      <c r="D59" s="195" t="s">
        <v>53</v>
      </c>
      <c r="E59" s="157">
        <v>1419</v>
      </c>
      <c r="F59" s="181">
        <v>1</v>
      </c>
      <c r="G59" s="161">
        <v>19913</v>
      </c>
      <c r="H59" s="211">
        <f t="shared" si="3"/>
        <v>15234</v>
      </c>
      <c r="I59" s="211">
        <f t="shared" si="4"/>
        <v>5324</v>
      </c>
      <c r="J59" s="211">
        <f t="shared" si="0"/>
        <v>710</v>
      </c>
      <c r="K59" s="212">
        <f t="shared" si="10"/>
        <v>1355</v>
      </c>
      <c r="L59" s="212">
        <f t="shared" si="9"/>
        <v>21268</v>
      </c>
      <c r="M59" s="266">
        <f t="shared" si="5"/>
        <v>5477</v>
      </c>
      <c r="N59" s="266">
        <f t="shared" si="6"/>
        <v>21421</v>
      </c>
      <c r="O59" s="269">
        <f t="shared" si="7"/>
        <v>153</v>
      </c>
      <c r="P59" s="300"/>
      <c r="Q59" s="274"/>
      <c r="R59" s="240"/>
    </row>
    <row r="60" spans="1:18" ht="13.5" x14ac:dyDescent="0.25">
      <c r="A60" s="194" t="s">
        <v>54</v>
      </c>
      <c r="B60" s="188" t="s">
        <v>207</v>
      </c>
      <c r="C60" s="191">
        <v>501</v>
      </c>
      <c r="D60" s="195" t="s">
        <v>55</v>
      </c>
      <c r="E60" s="157">
        <v>6480</v>
      </c>
      <c r="F60" s="193">
        <v>3</v>
      </c>
      <c r="G60" s="161">
        <v>59892</v>
      </c>
      <c r="H60" s="211">
        <f t="shared" si="3"/>
        <v>45702</v>
      </c>
      <c r="I60" s="211">
        <f t="shared" si="4"/>
        <v>15973</v>
      </c>
      <c r="J60" s="211">
        <f t="shared" si="0"/>
        <v>3240</v>
      </c>
      <c r="K60" s="212">
        <f t="shared" si="10"/>
        <v>5023</v>
      </c>
      <c r="L60" s="212">
        <f t="shared" si="9"/>
        <v>64915</v>
      </c>
      <c r="M60" s="266">
        <f t="shared" si="5"/>
        <v>16430</v>
      </c>
      <c r="N60" s="266">
        <f t="shared" si="6"/>
        <v>65372</v>
      </c>
      <c r="O60" s="269">
        <f t="shared" si="7"/>
        <v>457</v>
      </c>
      <c r="P60" s="298">
        <f>SUBTOTAL(9,N60:N83)</f>
        <v>688381</v>
      </c>
      <c r="Q60" s="274"/>
      <c r="R60" s="240"/>
    </row>
    <row r="61" spans="1:18" ht="13.5" x14ac:dyDescent="0.25">
      <c r="A61" s="194" t="s">
        <v>54</v>
      </c>
      <c r="B61" s="188" t="s">
        <v>207</v>
      </c>
      <c r="C61" s="191">
        <v>502</v>
      </c>
      <c r="D61" s="195" t="s">
        <v>56</v>
      </c>
      <c r="E61" s="157">
        <v>1929</v>
      </c>
      <c r="F61" s="181">
        <v>1</v>
      </c>
      <c r="G61" s="161">
        <v>20512</v>
      </c>
      <c r="H61" s="211">
        <f t="shared" si="3"/>
        <v>15234</v>
      </c>
      <c r="I61" s="211">
        <f t="shared" si="4"/>
        <v>5324</v>
      </c>
      <c r="J61" s="211">
        <f t="shared" si="0"/>
        <v>965</v>
      </c>
      <c r="K61" s="212">
        <f t="shared" si="10"/>
        <v>1011</v>
      </c>
      <c r="L61" s="212">
        <f t="shared" si="9"/>
        <v>21523</v>
      </c>
      <c r="M61" s="266">
        <f t="shared" si="5"/>
        <v>5477</v>
      </c>
      <c r="N61" s="266">
        <f t="shared" si="6"/>
        <v>21676</v>
      </c>
      <c r="O61" s="269">
        <f t="shared" si="7"/>
        <v>153</v>
      </c>
      <c r="P61" s="299"/>
      <c r="Q61" s="274"/>
      <c r="R61" s="240"/>
    </row>
    <row r="62" spans="1:18" ht="13.5" x14ac:dyDescent="0.25">
      <c r="A62" s="194" t="s">
        <v>54</v>
      </c>
      <c r="B62" s="188" t="s">
        <v>207</v>
      </c>
      <c r="C62" s="191">
        <v>503</v>
      </c>
      <c r="D62" s="195" t="s">
        <v>57</v>
      </c>
      <c r="E62" s="157">
        <v>2534</v>
      </c>
      <c r="F62" s="196">
        <v>2</v>
      </c>
      <c r="G62" s="161">
        <v>40360</v>
      </c>
      <c r="H62" s="211">
        <f t="shared" si="3"/>
        <v>30468</v>
      </c>
      <c r="I62" s="211">
        <f t="shared" si="4"/>
        <v>10649</v>
      </c>
      <c r="J62" s="211">
        <f t="shared" si="0"/>
        <v>1267</v>
      </c>
      <c r="K62" s="212">
        <f t="shared" si="10"/>
        <v>2024</v>
      </c>
      <c r="L62" s="212">
        <f t="shared" si="9"/>
        <v>42384</v>
      </c>
      <c r="M62" s="266">
        <f t="shared" si="5"/>
        <v>10953</v>
      </c>
      <c r="N62" s="266">
        <f t="shared" si="6"/>
        <v>42688</v>
      </c>
      <c r="O62" s="269">
        <f t="shared" si="7"/>
        <v>304</v>
      </c>
      <c r="P62" s="299"/>
      <c r="Q62" s="274"/>
      <c r="R62" s="240"/>
    </row>
    <row r="63" spans="1:18" ht="13.5" x14ac:dyDescent="0.25">
      <c r="A63" s="194" t="s">
        <v>54</v>
      </c>
      <c r="B63" s="188" t="s">
        <v>207</v>
      </c>
      <c r="C63" s="191">
        <v>504</v>
      </c>
      <c r="D63" s="195" t="s">
        <v>58</v>
      </c>
      <c r="E63" s="160">
        <v>1234</v>
      </c>
      <c r="F63" s="196">
        <v>1</v>
      </c>
      <c r="G63" s="161">
        <v>20197</v>
      </c>
      <c r="H63" s="211">
        <f t="shared" si="3"/>
        <v>15234</v>
      </c>
      <c r="I63" s="211">
        <f t="shared" si="4"/>
        <v>5324</v>
      </c>
      <c r="J63" s="211">
        <f t="shared" si="0"/>
        <v>617</v>
      </c>
      <c r="K63" s="212">
        <f t="shared" si="10"/>
        <v>978</v>
      </c>
      <c r="L63" s="212">
        <f t="shared" si="9"/>
        <v>21175</v>
      </c>
      <c r="M63" s="266">
        <f t="shared" si="5"/>
        <v>5477</v>
      </c>
      <c r="N63" s="266">
        <f t="shared" si="6"/>
        <v>21328</v>
      </c>
      <c r="O63" s="269">
        <f t="shared" si="7"/>
        <v>153</v>
      </c>
      <c r="P63" s="299"/>
      <c r="Q63" s="274"/>
      <c r="R63" s="240"/>
    </row>
    <row r="64" spans="1:18" ht="13.5" x14ac:dyDescent="0.25">
      <c r="A64" s="194" t="s">
        <v>54</v>
      </c>
      <c r="B64" s="188" t="s">
        <v>207</v>
      </c>
      <c r="C64" s="191">
        <v>506</v>
      </c>
      <c r="D64" s="195" t="s">
        <v>59</v>
      </c>
      <c r="E64" s="160">
        <v>1872</v>
      </c>
      <c r="F64" s="196">
        <v>1</v>
      </c>
      <c r="G64" s="161">
        <v>20523</v>
      </c>
      <c r="H64" s="211">
        <f t="shared" si="3"/>
        <v>15234</v>
      </c>
      <c r="I64" s="211">
        <f t="shared" si="4"/>
        <v>5324</v>
      </c>
      <c r="J64" s="211">
        <f t="shared" si="0"/>
        <v>936</v>
      </c>
      <c r="K64" s="212">
        <f t="shared" si="10"/>
        <v>971</v>
      </c>
      <c r="L64" s="212">
        <f t="shared" si="9"/>
        <v>21494</v>
      </c>
      <c r="M64" s="266">
        <f t="shared" si="5"/>
        <v>5477</v>
      </c>
      <c r="N64" s="266">
        <f t="shared" si="6"/>
        <v>21647</v>
      </c>
      <c r="O64" s="269">
        <f t="shared" si="7"/>
        <v>153</v>
      </c>
      <c r="P64" s="299"/>
      <c r="Q64" s="274"/>
      <c r="R64" s="240"/>
    </row>
    <row r="65" spans="1:18" ht="14.25" customHeight="1" x14ac:dyDescent="0.25">
      <c r="A65" s="194" t="s">
        <v>54</v>
      </c>
      <c r="B65" s="188" t="s">
        <v>207</v>
      </c>
      <c r="C65" s="191">
        <v>507</v>
      </c>
      <c r="D65" s="195" t="s">
        <v>60</v>
      </c>
      <c r="E65" s="157">
        <v>2901</v>
      </c>
      <c r="F65" s="196">
        <v>2</v>
      </c>
      <c r="G65" s="161">
        <v>36090</v>
      </c>
      <c r="H65" s="211">
        <f t="shared" si="3"/>
        <v>30468</v>
      </c>
      <c r="I65" s="211">
        <f t="shared" si="4"/>
        <v>10649</v>
      </c>
      <c r="J65" s="211">
        <f t="shared" si="0"/>
        <v>1451</v>
      </c>
      <c r="K65" s="212">
        <f t="shared" si="10"/>
        <v>6478</v>
      </c>
      <c r="L65" s="212">
        <f t="shared" si="9"/>
        <v>42568</v>
      </c>
      <c r="M65" s="266">
        <f t="shared" si="5"/>
        <v>10953</v>
      </c>
      <c r="N65" s="266">
        <f t="shared" si="6"/>
        <v>42872</v>
      </c>
      <c r="O65" s="269">
        <f t="shared" si="7"/>
        <v>304</v>
      </c>
      <c r="P65" s="299"/>
      <c r="Q65" s="274"/>
      <c r="R65" s="240"/>
    </row>
    <row r="66" spans="1:18" ht="13.5" x14ac:dyDescent="0.25">
      <c r="A66" s="194" t="s">
        <v>54</v>
      </c>
      <c r="B66" s="188" t="s">
        <v>207</v>
      </c>
      <c r="C66" s="191">
        <v>508</v>
      </c>
      <c r="D66" s="195" t="s">
        <v>61</v>
      </c>
      <c r="E66" s="157">
        <v>1092</v>
      </c>
      <c r="F66" s="196">
        <v>1</v>
      </c>
      <c r="G66" s="161">
        <v>20127</v>
      </c>
      <c r="H66" s="211">
        <f t="shared" si="3"/>
        <v>15234</v>
      </c>
      <c r="I66" s="211">
        <f t="shared" si="4"/>
        <v>5324</v>
      </c>
      <c r="J66" s="211">
        <f t="shared" si="0"/>
        <v>546</v>
      </c>
      <c r="K66" s="212">
        <f t="shared" si="10"/>
        <v>977</v>
      </c>
      <c r="L66" s="212">
        <f t="shared" si="9"/>
        <v>21104</v>
      </c>
      <c r="M66" s="266">
        <f t="shared" si="5"/>
        <v>5477</v>
      </c>
      <c r="N66" s="266">
        <f t="shared" si="6"/>
        <v>21257</v>
      </c>
      <c r="O66" s="269">
        <f t="shared" si="7"/>
        <v>153</v>
      </c>
      <c r="P66" s="299"/>
      <c r="Q66" s="274"/>
      <c r="R66" s="240"/>
    </row>
    <row r="67" spans="1:18" ht="13.5" x14ac:dyDescent="0.25">
      <c r="A67" s="194" t="s">
        <v>54</v>
      </c>
      <c r="B67" s="188" t="s">
        <v>207</v>
      </c>
      <c r="C67" s="191">
        <v>509</v>
      </c>
      <c r="D67" s="195" t="s">
        <v>62</v>
      </c>
      <c r="E67" s="157">
        <v>2288</v>
      </c>
      <c r="F67" s="181">
        <v>1</v>
      </c>
      <c r="G67" s="161">
        <v>20757</v>
      </c>
      <c r="H67" s="211">
        <f t="shared" si="3"/>
        <v>15234</v>
      </c>
      <c r="I67" s="211">
        <f t="shared" si="4"/>
        <v>5324</v>
      </c>
      <c r="J67" s="211">
        <f t="shared" si="0"/>
        <v>1144</v>
      </c>
      <c r="K67" s="212">
        <f t="shared" si="10"/>
        <v>945</v>
      </c>
      <c r="L67" s="212">
        <f t="shared" si="9"/>
        <v>21702</v>
      </c>
      <c r="M67" s="266">
        <f t="shared" si="5"/>
        <v>5477</v>
      </c>
      <c r="N67" s="266">
        <f t="shared" si="6"/>
        <v>21855</v>
      </c>
      <c r="O67" s="269">
        <f t="shared" si="7"/>
        <v>153</v>
      </c>
      <c r="P67" s="299"/>
      <c r="Q67" s="274"/>
      <c r="R67" s="240"/>
    </row>
    <row r="68" spans="1:18" ht="13.5" x14ac:dyDescent="0.25">
      <c r="A68" s="194" t="s">
        <v>54</v>
      </c>
      <c r="B68" s="188" t="s">
        <v>207</v>
      </c>
      <c r="C68" s="191">
        <v>510</v>
      </c>
      <c r="D68" s="195" t="s">
        <v>63</v>
      </c>
      <c r="E68" s="157">
        <v>1132</v>
      </c>
      <c r="F68" s="181">
        <v>1</v>
      </c>
      <c r="G68" s="161">
        <v>20153</v>
      </c>
      <c r="H68" s="211">
        <f t="shared" si="3"/>
        <v>15234</v>
      </c>
      <c r="I68" s="211">
        <f t="shared" si="4"/>
        <v>5324</v>
      </c>
      <c r="J68" s="211">
        <f t="shared" si="0"/>
        <v>566</v>
      </c>
      <c r="K68" s="212">
        <f t="shared" si="10"/>
        <v>971</v>
      </c>
      <c r="L68" s="212">
        <f t="shared" si="9"/>
        <v>21124</v>
      </c>
      <c r="M68" s="266">
        <f t="shared" si="5"/>
        <v>5477</v>
      </c>
      <c r="N68" s="266">
        <f t="shared" si="6"/>
        <v>21277</v>
      </c>
      <c r="O68" s="269">
        <f t="shared" si="7"/>
        <v>153</v>
      </c>
      <c r="P68" s="299"/>
      <c r="Q68" s="274"/>
      <c r="R68" s="240"/>
    </row>
    <row r="69" spans="1:18" ht="13.5" x14ac:dyDescent="0.25">
      <c r="A69" s="194" t="s">
        <v>54</v>
      </c>
      <c r="B69" s="188" t="s">
        <v>207</v>
      </c>
      <c r="C69" s="191">
        <v>511</v>
      </c>
      <c r="D69" s="195" t="s">
        <v>64</v>
      </c>
      <c r="E69" s="157">
        <v>1996</v>
      </c>
      <c r="F69" s="181">
        <v>1</v>
      </c>
      <c r="G69" s="161">
        <v>20574</v>
      </c>
      <c r="H69" s="211">
        <f t="shared" si="3"/>
        <v>15234</v>
      </c>
      <c r="I69" s="211">
        <f t="shared" si="4"/>
        <v>5324</v>
      </c>
      <c r="J69" s="211">
        <f t="shared" si="0"/>
        <v>998</v>
      </c>
      <c r="K69" s="212">
        <f t="shared" si="10"/>
        <v>982</v>
      </c>
      <c r="L69" s="212">
        <f t="shared" ref="L69:L100" si="11">SUM(H69:J69)</f>
        <v>21556</v>
      </c>
      <c r="M69" s="266">
        <f t="shared" si="5"/>
        <v>5477</v>
      </c>
      <c r="N69" s="266">
        <f t="shared" si="6"/>
        <v>21709</v>
      </c>
      <c r="O69" s="269">
        <f t="shared" si="7"/>
        <v>153</v>
      </c>
      <c r="P69" s="299"/>
      <c r="Q69" s="274"/>
      <c r="R69" s="240"/>
    </row>
    <row r="70" spans="1:18" ht="13.5" x14ac:dyDescent="0.25">
      <c r="A70" s="194" t="s">
        <v>54</v>
      </c>
      <c r="B70" s="188" t="s">
        <v>207</v>
      </c>
      <c r="C70" s="191">
        <v>512</v>
      </c>
      <c r="D70" s="195" t="s">
        <v>65</v>
      </c>
      <c r="E70" s="157">
        <v>1213</v>
      </c>
      <c r="F70" s="181">
        <v>1</v>
      </c>
      <c r="G70" s="161">
        <v>20168</v>
      </c>
      <c r="H70" s="211">
        <f t="shared" ref="H70:H133" si="12">F70*1269.5*12</f>
        <v>15234</v>
      </c>
      <c r="I70" s="211">
        <f t="shared" si="4"/>
        <v>5324</v>
      </c>
      <c r="J70" s="211">
        <f t="shared" ref="J70:J133" si="13">ROUND(E70*0.5,0)</f>
        <v>607</v>
      </c>
      <c r="K70" s="212">
        <f t="shared" si="10"/>
        <v>997</v>
      </c>
      <c r="L70" s="212">
        <f t="shared" si="11"/>
        <v>21165</v>
      </c>
      <c r="M70" s="266">
        <f t="shared" ref="M70:M133" si="14">ROUND(H70*0.3595,0)</f>
        <v>5477</v>
      </c>
      <c r="N70" s="266">
        <f t="shared" ref="N70:N133" si="15">H70+J70+M70</f>
        <v>21318</v>
      </c>
      <c r="O70" s="269">
        <f t="shared" ref="O70:O133" si="16">N70-L70</f>
        <v>153</v>
      </c>
      <c r="P70" s="299"/>
      <c r="Q70" s="274"/>
      <c r="R70" s="240"/>
    </row>
    <row r="71" spans="1:18" ht="13.5" x14ac:dyDescent="0.25">
      <c r="A71" s="194" t="s">
        <v>54</v>
      </c>
      <c r="B71" s="188" t="s">
        <v>207</v>
      </c>
      <c r="C71" s="191">
        <v>513</v>
      </c>
      <c r="D71" s="195" t="s">
        <v>66</v>
      </c>
      <c r="E71" s="157">
        <v>1324</v>
      </c>
      <c r="F71" s="181">
        <v>1</v>
      </c>
      <c r="G71" s="161">
        <v>20237</v>
      </c>
      <c r="H71" s="211">
        <f t="shared" si="12"/>
        <v>15234</v>
      </c>
      <c r="I71" s="211">
        <f t="shared" ref="I71:I134" si="17">ROUND(H71*0.3495,0)</f>
        <v>5324</v>
      </c>
      <c r="J71" s="211">
        <f t="shared" si="13"/>
        <v>662</v>
      </c>
      <c r="K71" s="212">
        <f t="shared" si="10"/>
        <v>983</v>
      </c>
      <c r="L71" s="212">
        <f t="shared" si="11"/>
        <v>21220</v>
      </c>
      <c r="M71" s="266">
        <f t="shared" si="14"/>
        <v>5477</v>
      </c>
      <c r="N71" s="266">
        <f t="shared" si="15"/>
        <v>21373</v>
      </c>
      <c r="O71" s="269">
        <f t="shared" si="16"/>
        <v>153</v>
      </c>
      <c r="P71" s="299"/>
      <c r="Q71" s="274"/>
      <c r="R71" s="240"/>
    </row>
    <row r="72" spans="1:18" ht="13.5" x14ac:dyDescent="0.25">
      <c r="A72" s="194" t="s">
        <v>54</v>
      </c>
      <c r="B72" s="188" t="s">
        <v>207</v>
      </c>
      <c r="C72" s="191">
        <v>514</v>
      </c>
      <c r="D72" s="195" t="s">
        <v>67</v>
      </c>
      <c r="E72" s="157">
        <v>2174</v>
      </c>
      <c r="F72" s="181">
        <v>1</v>
      </c>
      <c r="G72" s="161">
        <v>21171</v>
      </c>
      <c r="H72" s="211">
        <f t="shared" si="12"/>
        <v>15234</v>
      </c>
      <c r="I72" s="211">
        <f t="shared" si="17"/>
        <v>5324</v>
      </c>
      <c r="J72" s="211">
        <f t="shared" si="13"/>
        <v>1087</v>
      </c>
      <c r="K72" s="212">
        <f t="shared" si="10"/>
        <v>474</v>
      </c>
      <c r="L72" s="212">
        <f t="shared" si="11"/>
        <v>21645</v>
      </c>
      <c r="M72" s="266">
        <f t="shared" si="14"/>
        <v>5477</v>
      </c>
      <c r="N72" s="266">
        <f t="shared" si="15"/>
        <v>21798</v>
      </c>
      <c r="O72" s="269">
        <f t="shared" si="16"/>
        <v>153</v>
      </c>
      <c r="P72" s="299"/>
      <c r="Q72" s="274"/>
      <c r="R72" s="240"/>
    </row>
    <row r="73" spans="1:18" ht="13.5" x14ac:dyDescent="0.25">
      <c r="A73" s="194" t="s">
        <v>54</v>
      </c>
      <c r="B73" s="188" t="s">
        <v>207</v>
      </c>
      <c r="C73" s="197">
        <v>515</v>
      </c>
      <c r="D73" s="195" t="s">
        <v>201</v>
      </c>
      <c r="E73" s="157">
        <v>1065</v>
      </c>
      <c r="F73" s="196">
        <v>1</v>
      </c>
      <c r="G73" s="161">
        <v>20104</v>
      </c>
      <c r="H73" s="211">
        <f t="shared" si="12"/>
        <v>15234</v>
      </c>
      <c r="I73" s="211">
        <f t="shared" si="17"/>
        <v>5324</v>
      </c>
      <c r="J73" s="211">
        <f t="shared" si="13"/>
        <v>533</v>
      </c>
      <c r="K73" s="212">
        <f t="shared" si="10"/>
        <v>987</v>
      </c>
      <c r="L73" s="212">
        <f t="shared" si="11"/>
        <v>21091</v>
      </c>
      <c r="M73" s="266">
        <f t="shared" si="14"/>
        <v>5477</v>
      </c>
      <c r="N73" s="266">
        <f t="shared" si="15"/>
        <v>21244</v>
      </c>
      <c r="O73" s="269">
        <f t="shared" si="16"/>
        <v>153</v>
      </c>
      <c r="P73" s="299"/>
      <c r="Q73" s="274"/>
      <c r="R73" s="240"/>
    </row>
    <row r="74" spans="1:18" ht="13.5" x14ac:dyDescent="0.25">
      <c r="A74" s="194" t="s">
        <v>54</v>
      </c>
      <c r="B74" s="188" t="s">
        <v>207</v>
      </c>
      <c r="C74" s="191">
        <v>516</v>
      </c>
      <c r="D74" s="195" t="s">
        <v>68</v>
      </c>
      <c r="E74" s="157">
        <v>2437</v>
      </c>
      <c r="F74" s="181">
        <v>2</v>
      </c>
      <c r="G74" s="161">
        <v>40377</v>
      </c>
      <c r="H74" s="211">
        <f t="shared" si="12"/>
        <v>30468</v>
      </c>
      <c r="I74" s="211">
        <f t="shared" si="17"/>
        <v>10649</v>
      </c>
      <c r="J74" s="211">
        <f t="shared" si="13"/>
        <v>1219</v>
      </c>
      <c r="K74" s="212">
        <f t="shared" si="10"/>
        <v>1959</v>
      </c>
      <c r="L74" s="212">
        <f t="shared" si="11"/>
        <v>42336</v>
      </c>
      <c r="M74" s="266">
        <f t="shared" si="14"/>
        <v>10953</v>
      </c>
      <c r="N74" s="266">
        <f t="shared" si="15"/>
        <v>42640</v>
      </c>
      <c r="O74" s="269">
        <f t="shared" si="16"/>
        <v>304</v>
      </c>
      <c r="P74" s="299"/>
      <c r="Q74" s="274"/>
      <c r="R74" s="240"/>
    </row>
    <row r="75" spans="1:18" ht="13.5" x14ac:dyDescent="0.25">
      <c r="A75" s="194" t="s">
        <v>54</v>
      </c>
      <c r="B75" s="188" t="s">
        <v>207</v>
      </c>
      <c r="C75" s="191">
        <v>517</v>
      </c>
      <c r="D75" s="195" t="s">
        <v>69</v>
      </c>
      <c r="E75" s="157">
        <v>1227</v>
      </c>
      <c r="F75" s="181">
        <v>1</v>
      </c>
      <c r="G75" s="161">
        <v>20200</v>
      </c>
      <c r="H75" s="211">
        <f t="shared" si="12"/>
        <v>15234</v>
      </c>
      <c r="I75" s="211">
        <f t="shared" si="17"/>
        <v>5324</v>
      </c>
      <c r="J75" s="211">
        <f t="shared" si="13"/>
        <v>614</v>
      </c>
      <c r="K75" s="212">
        <f t="shared" si="10"/>
        <v>972</v>
      </c>
      <c r="L75" s="212">
        <f t="shared" si="11"/>
        <v>21172</v>
      </c>
      <c r="M75" s="266">
        <f t="shared" si="14"/>
        <v>5477</v>
      </c>
      <c r="N75" s="266">
        <f t="shared" si="15"/>
        <v>21325</v>
      </c>
      <c r="O75" s="269">
        <f t="shared" si="16"/>
        <v>153</v>
      </c>
      <c r="P75" s="299"/>
      <c r="Q75" s="274"/>
      <c r="R75" s="240"/>
    </row>
    <row r="76" spans="1:18" ht="13.5" x14ac:dyDescent="0.25">
      <c r="A76" s="194" t="s">
        <v>54</v>
      </c>
      <c r="B76" s="188" t="s">
        <v>207</v>
      </c>
      <c r="C76" s="191">
        <v>518</v>
      </c>
      <c r="D76" s="195" t="s">
        <v>70</v>
      </c>
      <c r="E76" s="157">
        <v>3821</v>
      </c>
      <c r="F76" s="181">
        <v>2</v>
      </c>
      <c r="G76" s="161">
        <v>41031</v>
      </c>
      <c r="H76" s="211">
        <f t="shared" si="12"/>
        <v>30468</v>
      </c>
      <c r="I76" s="211">
        <f t="shared" si="17"/>
        <v>10649</v>
      </c>
      <c r="J76" s="211">
        <f t="shared" si="13"/>
        <v>1911</v>
      </c>
      <c r="K76" s="212">
        <f t="shared" si="10"/>
        <v>1997</v>
      </c>
      <c r="L76" s="212">
        <f t="shared" si="11"/>
        <v>43028</v>
      </c>
      <c r="M76" s="266">
        <f t="shared" si="14"/>
        <v>10953</v>
      </c>
      <c r="N76" s="266">
        <f t="shared" si="15"/>
        <v>43332</v>
      </c>
      <c r="O76" s="269">
        <f t="shared" si="16"/>
        <v>304</v>
      </c>
      <c r="P76" s="299"/>
      <c r="Q76" s="274"/>
      <c r="R76" s="240"/>
    </row>
    <row r="77" spans="1:18" ht="13.5" x14ac:dyDescent="0.25">
      <c r="A77" s="194" t="s">
        <v>54</v>
      </c>
      <c r="B77" s="188" t="s">
        <v>207</v>
      </c>
      <c r="C77" s="191">
        <v>519</v>
      </c>
      <c r="D77" s="195" t="s">
        <v>71</v>
      </c>
      <c r="E77" s="157">
        <v>1423</v>
      </c>
      <c r="F77" s="181">
        <v>1</v>
      </c>
      <c r="G77" s="161">
        <v>20266</v>
      </c>
      <c r="H77" s="211">
        <f t="shared" si="12"/>
        <v>15234</v>
      </c>
      <c r="I77" s="211">
        <f t="shared" si="17"/>
        <v>5324</v>
      </c>
      <c r="J77" s="211">
        <f t="shared" si="13"/>
        <v>712</v>
      </c>
      <c r="K77" s="212">
        <f t="shared" si="10"/>
        <v>1004</v>
      </c>
      <c r="L77" s="212">
        <f t="shared" si="11"/>
        <v>21270</v>
      </c>
      <c r="M77" s="266">
        <f t="shared" si="14"/>
        <v>5477</v>
      </c>
      <c r="N77" s="266">
        <f t="shared" si="15"/>
        <v>21423</v>
      </c>
      <c r="O77" s="269">
        <f t="shared" si="16"/>
        <v>153</v>
      </c>
      <c r="P77" s="299"/>
      <c r="Q77" s="274"/>
      <c r="R77" s="240"/>
    </row>
    <row r="78" spans="1:18" ht="13.5" x14ac:dyDescent="0.25">
      <c r="A78" s="194" t="s">
        <v>54</v>
      </c>
      <c r="B78" s="188" t="s">
        <v>207</v>
      </c>
      <c r="C78" s="191">
        <v>521</v>
      </c>
      <c r="D78" s="195" t="s">
        <v>72</v>
      </c>
      <c r="E78" s="157">
        <v>6023</v>
      </c>
      <c r="F78" s="181">
        <v>3</v>
      </c>
      <c r="G78" s="161">
        <v>59189</v>
      </c>
      <c r="H78" s="211">
        <f t="shared" si="12"/>
        <v>45702</v>
      </c>
      <c r="I78" s="211">
        <f t="shared" si="17"/>
        <v>15973</v>
      </c>
      <c r="J78" s="211">
        <f t="shared" si="13"/>
        <v>3012</v>
      </c>
      <c r="K78" s="212">
        <f t="shared" si="10"/>
        <v>5498</v>
      </c>
      <c r="L78" s="212">
        <f t="shared" si="11"/>
        <v>64687</v>
      </c>
      <c r="M78" s="266">
        <f t="shared" si="14"/>
        <v>16430</v>
      </c>
      <c r="N78" s="266">
        <f t="shared" si="15"/>
        <v>65144</v>
      </c>
      <c r="O78" s="269">
        <f t="shared" si="16"/>
        <v>457</v>
      </c>
      <c r="P78" s="299"/>
      <c r="Q78" s="274"/>
      <c r="R78" s="240"/>
    </row>
    <row r="79" spans="1:18" ht="13.5" x14ac:dyDescent="0.25">
      <c r="A79" s="194" t="s">
        <v>54</v>
      </c>
      <c r="B79" s="188" t="s">
        <v>207</v>
      </c>
      <c r="C79" s="191">
        <v>522</v>
      </c>
      <c r="D79" s="195" t="s">
        <v>73</v>
      </c>
      <c r="E79" s="157">
        <v>1239</v>
      </c>
      <c r="F79" s="181">
        <v>1</v>
      </c>
      <c r="G79" s="161">
        <v>20252</v>
      </c>
      <c r="H79" s="211">
        <f t="shared" si="12"/>
        <v>15234</v>
      </c>
      <c r="I79" s="211">
        <f t="shared" si="17"/>
        <v>5324</v>
      </c>
      <c r="J79" s="211">
        <f t="shared" si="13"/>
        <v>620</v>
      </c>
      <c r="K79" s="212">
        <f t="shared" si="10"/>
        <v>926</v>
      </c>
      <c r="L79" s="212">
        <f t="shared" si="11"/>
        <v>21178</v>
      </c>
      <c r="M79" s="266">
        <f t="shared" si="14"/>
        <v>5477</v>
      </c>
      <c r="N79" s="266">
        <f t="shared" si="15"/>
        <v>21331</v>
      </c>
      <c r="O79" s="269">
        <f t="shared" si="16"/>
        <v>153</v>
      </c>
      <c r="P79" s="299"/>
      <c r="Q79" s="274"/>
      <c r="R79" s="240"/>
    </row>
    <row r="80" spans="1:18" ht="13.5" x14ac:dyDescent="0.25">
      <c r="A80" s="194" t="s">
        <v>54</v>
      </c>
      <c r="B80" s="188" t="s">
        <v>207</v>
      </c>
      <c r="C80" s="191">
        <v>523</v>
      </c>
      <c r="D80" s="195" t="s">
        <v>74</v>
      </c>
      <c r="E80" s="157">
        <v>1520</v>
      </c>
      <c r="F80" s="181">
        <v>1</v>
      </c>
      <c r="G80" s="161">
        <v>20338</v>
      </c>
      <c r="H80" s="211">
        <f t="shared" si="12"/>
        <v>15234</v>
      </c>
      <c r="I80" s="211">
        <f t="shared" si="17"/>
        <v>5324</v>
      </c>
      <c r="J80" s="211">
        <f t="shared" si="13"/>
        <v>760</v>
      </c>
      <c r="K80" s="212">
        <f t="shared" si="10"/>
        <v>980</v>
      </c>
      <c r="L80" s="212">
        <f t="shared" si="11"/>
        <v>21318</v>
      </c>
      <c r="M80" s="266">
        <f t="shared" si="14"/>
        <v>5477</v>
      </c>
      <c r="N80" s="266">
        <f t="shared" si="15"/>
        <v>21471</v>
      </c>
      <c r="O80" s="269">
        <f t="shared" si="16"/>
        <v>153</v>
      </c>
      <c r="P80" s="299"/>
      <c r="Q80" s="274"/>
      <c r="R80" s="240"/>
    </row>
    <row r="81" spans="1:18" ht="13.5" x14ac:dyDescent="0.25">
      <c r="A81" s="194" t="s">
        <v>54</v>
      </c>
      <c r="B81" s="188" t="s">
        <v>207</v>
      </c>
      <c r="C81" s="191">
        <v>524</v>
      </c>
      <c r="D81" s="195" t="s">
        <v>75</v>
      </c>
      <c r="E81" s="157">
        <v>1394</v>
      </c>
      <c r="F81" s="181">
        <v>1</v>
      </c>
      <c r="G81" s="161">
        <v>20268</v>
      </c>
      <c r="H81" s="211">
        <f t="shared" si="12"/>
        <v>15234</v>
      </c>
      <c r="I81" s="211">
        <f t="shared" si="17"/>
        <v>5324</v>
      </c>
      <c r="J81" s="211">
        <f t="shared" si="13"/>
        <v>697</v>
      </c>
      <c r="K81" s="212">
        <f t="shared" si="10"/>
        <v>987</v>
      </c>
      <c r="L81" s="212">
        <f t="shared" si="11"/>
        <v>21255</v>
      </c>
      <c r="M81" s="266">
        <f t="shared" si="14"/>
        <v>5477</v>
      </c>
      <c r="N81" s="266">
        <f t="shared" si="15"/>
        <v>21408</v>
      </c>
      <c r="O81" s="269">
        <f t="shared" si="16"/>
        <v>153</v>
      </c>
      <c r="P81" s="299"/>
      <c r="Q81" s="274"/>
      <c r="R81" s="240"/>
    </row>
    <row r="82" spans="1:18" ht="13.5" x14ac:dyDescent="0.25">
      <c r="A82" s="194" t="s">
        <v>54</v>
      </c>
      <c r="B82" s="188" t="s">
        <v>207</v>
      </c>
      <c r="C82" s="191">
        <v>525</v>
      </c>
      <c r="D82" s="195" t="s">
        <v>76</v>
      </c>
      <c r="E82" s="157">
        <v>1886</v>
      </c>
      <c r="F82" s="181">
        <v>1</v>
      </c>
      <c r="G82" s="161">
        <v>20519</v>
      </c>
      <c r="H82" s="211">
        <f t="shared" si="12"/>
        <v>15234</v>
      </c>
      <c r="I82" s="211">
        <f t="shared" si="17"/>
        <v>5324</v>
      </c>
      <c r="J82" s="211">
        <f t="shared" si="13"/>
        <v>943</v>
      </c>
      <c r="K82" s="212">
        <f t="shared" si="10"/>
        <v>982</v>
      </c>
      <c r="L82" s="212">
        <f t="shared" si="11"/>
        <v>21501</v>
      </c>
      <c r="M82" s="266">
        <f t="shared" si="14"/>
        <v>5477</v>
      </c>
      <c r="N82" s="266">
        <f t="shared" si="15"/>
        <v>21654</v>
      </c>
      <c r="O82" s="269">
        <f t="shared" si="16"/>
        <v>153</v>
      </c>
      <c r="P82" s="299"/>
      <c r="Q82" s="274"/>
      <c r="R82" s="240"/>
    </row>
    <row r="83" spans="1:18" ht="13.5" x14ac:dyDescent="0.25">
      <c r="A83" s="194" t="s">
        <v>54</v>
      </c>
      <c r="B83" s="188" t="s">
        <v>207</v>
      </c>
      <c r="C83" s="191">
        <v>526</v>
      </c>
      <c r="D83" s="195" t="s">
        <v>77</v>
      </c>
      <c r="E83" s="157">
        <v>1056</v>
      </c>
      <c r="F83" s="181">
        <v>1</v>
      </c>
      <c r="G83" s="161">
        <v>20104</v>
      </c>
      <c r="H83" s="211">
        <f t="shared" si="12"/>
        <v>15234</v>
      </c>
      <c r="I83" s="211">
        <f t="shared" si="17"/>
        <v>5324</v>
      </c>
      <c r="J83" s="211">
        <f t="shared" si="13"/>
        <v>528</v>
      </c>
      <c r="K83" s="212">
        <f t="shared" si="10"/>
        <v>982</v>
      </c>
      <c r="L83" s="212">
        <f t="shared" si="11"/>
        <v>21086</v>
      </c>
      <c r="M83" s="266">
        <f t="shared" si="14"/>
        <v>5477</v>
      </c>
      <c r="N83" s="266">
        <f t="shared" si="15"/>
        <v>21239</v>
      </c>
      <c r="O83" s="269">
        <f t="shared" si="16"/>
        <v>153</v>
      </c>
      <c r="P83" s="300"/>
      <c r="Q83" s="274"/>
      <c r="R83" s="240"/>
    </row>
    <row r="84" spans="1:18" ht="13.5" x14ac:dyDescent="0.25">
      <c r="A84" s="194" t="s">
        <v>78</v>
      </c>
      <c r="B84" s="188" t="s">
        <v>207</v>
      </c>
      <c r="C84" s="191">
        <v>601</v>
      </c>
      <c r="D84" s="195" t="s">
        <v>79</v>
      </c>
      <c r="E84" s="157">
        <v>6160</v>
      </c>
      <c r="F84" s="193">
        <v>3</v>
      </c>
      <c r="G84" s="161">
        <v>60416</v>
      </c>
      <c r="H84" s="211">
        <f t="shared" si="12"/>
        <v>45702</v>
      </c>
      <c r="I84" s="211">
        <f t="shared" si="17"/>
        <v>15973</v>
      </c>
      <c r="J84" s="211">
        <f t="shared" si="13"/>
        <v>3080</v>
      </c>
      <c r="K84" s="212">
        <f t="shared" si="10"/>
        <v>4339</v>
      </c>
      <c r="L84" s="212">
        <f t="shared" si="11"/>
        <v>64755</v>
      </c>
      <c r="M84" s="266">
        <f t="shared" si="14"/>
        <v>16430</v>
      </c>
      <c r="N84" s="266">
        <f t="shared" si="15"/>
        <v>65212</v>
      </c>
      <c r="O84" s="269">
        <f t="shared" si="16"/>
        <v>457</v>
      </c>
      <c r="P84" s="298">
        <f>SUBTOTAL(9,N84:N98)</f>
        <v>431382</v>
      </c>
      <c r="Q84" s="274"/>
      <c r="R84" s="240"/>
    </row>
    <row r="85" spans="1:18" ht="13.5" x14ac:dyDescent="0.25">
      <c r="A85" s="194" t="s">
        <v>78</v>
      </c>
      <c r="B85" s="188" t="s">
        <v>207</v>
      </c>
      <c r="C85" s="191">
        <v>602</v>
      </c>
      <c r="D85" s="195" t="s">
        <v>80</v>
      </c>
      <c r="E85" s="157">
        <v>0</v>
      </c>
      <c r="F85" s="181">
        <v>0</v>
      </c>
      <c r="G85" s="161">
        <v>0</v>
      </c>
      <c r="H85" s="211">
        <f t="shared" si="12"/>
        <v>0</v>
      </c>
      <c r="I85" s="211">
        <f t="shared" si="17"/>
        <v>0</v>
      </c>
      <c r="J85" s="211">
        <f t="shared" si="13"/>
        <v>0</v>
      </c>
      <c r="K85" s="212">
        <v>0</v>
      </c>
      <c r="L85" s="212">
        <f t="shared" si="11"/>
        <v>0</v>
      </c>
      <c r="M85" s="266">
        <f t="shared" si="14"/>
        <v>0</v>
      </c>
      <c r="N85" s="266">
        <f t="shared" si="15"/>
        <v>0</v>
      </c>
      <c r="O85" s="269">
        <f t="shared" si="16"/>
        <v>0</v>
      </c>
      <c r="P85" s="299"/>
      <c r="Q85" s="274"/>
      <c r="R85" s="240"/>
    </row>
    <row r="86" spans="1:18" ht="13.5" x14ac:dyDescent="0.25">
      <c r="A86" s="194" t="s">
        <v>78</v>
      </c>
      <c r="B86" s="188" t="s">
        <v>207</v>
      </c>
      <c r="C86" s="191">
        <v>603</v>
      </c>
      <c r="D86" s="195" t="s">
        <v>81</v>
      </c>
      <c r="E86" s="157">
        <v>1639</v>
      </c>
      <c r="F86" s="181">
        <v>1</v>
      </c>
      <c r="G86" s="161">
        <v>20036</v>
      </c>
      <c r="H86" s="211">
        <f t="shared" si="12"/>
        <v>15234</v>
      </c>
      <c r="I86" s="211">
        <f t="shared" si="17"/>
        <v>5324</v>
      </c>
      <c r="J86" s="211">
        <f t="shared" si="13"/>
        <v>820</v>
      </c>
      <c r="K86" s="212">
        <f t="shared" ref="K86:K117" si="18">L86-G86</f>
        <v>1342</v>
      </c>
      <c r="L86" s="212">
        <f t="shared" si="11"/>
        <v>21378</v>
      </c>
      <c r="M86" s="266">
        <f t="shared" si="14"/>
        <v>5477</v>
      </c>
      <c r="N86" s="266">
        <f t="shared" si="15"/>
        <v>21531</v>
      </c>
      <c r="O86" s="269">
        <f t="shared" si="16"/>
        <v>153</v>
      </c>
      <c r="P86" s="299"/>
      <c r="Q86" s="274"/>
      <c r="R86" s="240"/>
    </row>
    <row r="87" spans="1:18" ht="13.5" x14ac:dyDescent="0.25">
      <c r="A87" s="194" t="s">
        <v>78</v>
      </c>
      <c r="B87" s="188" t="s">
        <v>207</v>
      </c>
      <c r="C87" s="191">
        <v>604</v>
      </c>
      <c r="D87" s="195" t="s">
        <v>82</v>
      </c>
      <c r="E87" s="157">
        <v>2203</v>
      </c>
      <c r="F87" s="181">
        <v>1</v>
      </c>
      <c r="G87" s="161">
        <v>20310</v>
      </c>
      <c r="H87" s="211">
        <f t="shared" si="12"/>
        <v>15234</v>
      </c>
      <c r="I87" s="211">
        <f t="shared" si="17"/>
        <v>5324</v>
      </c>
      <c r="J87" s="211">
        <f t="shared" si="13"/>
        <v>1102</v>
      </c>
      <c r="K87" s="212">
        <f t="shared" si="18"/>
        <v>1350</v>
      </c>
      <c r="L87" s="212">
        <f t="shared" si="11"/>
        <v>21660</v>
      </c>
      <c r="M87" s="266">
        <f t="shared" si="14"/>
        <v>5477</v>
      </c>
      <c r="N87" s="266">
        <f t="shared" si="15"/>
        <v>21813</v>
      </c>
      <c r="O87" s="269">
        <f t="shared" si="16"/>
        <v>153</v>
      </c>
      <c r="P87" s="299"/>
      <c r="Q87" s="274"/>
      <c r="R87" s="240"/>
    </row>
    <row r="88" spans="1:18" ht="13.5" x14ac:dyDescent="0.25">
      <c r="A88" s="194" t="s">
        <v>78</v>
      </c>
      <c r="B88" s="188" t="s">
        <v>207</v>
      </c>
      <c r="C88" s="191">
        <v>605</v>
      </c>
      <c r="D88" s="195" t="s">
        <v>83</v>
      </c>
      <c r="E88" s="157">
        <v>1450</v>
      </c>
      <c r="F88" s="181">
        <v>1</v>
      </c>
      <c r="G88" s="161">
        <v>19936</v>
      </c>
      <c r="H88" s="211">
        <f t="shared" si="12"/>
        <v>15234</v>
      </c>
      <c r="I88" s="211">
        <f t="shared" si="17"/>
        <v>5324</v>
      </c>
      <c r="J88" s="211">
        <f t="shared" si="13"/>
        <v>725</v>
      </c>
      <c r="K88" s="212">
        <f t="shared" si="18"/>
        <v>1347</v>
      </c>
      <c r="L88" s="212">
        <f t="shared" si="11"/>
        <v>21283</v>
      </c>
      <c r="M88" s="266">
        <f t="shared" si="14"/>
        <v>5477</v>
      </c>
      <c r="N88" s="266">
        <f t="shared" si="15"/>
        <v>21436</v>
      </c>
      <c r="O88" s="269">
        <f t="shared" si="16"/>
        <v>153</v>
      </c>
      <c r="P88" s="299"/>
      <c r="Q88" s="274"/>
      <c r="R88" s="240"/>
    </row>
    <row r="89" spans="1:18" ht="13.5" x14ac:dyDescent="0.25">
      <c r="A89" s="194" t="s">
        <v>78</v>
      </c>
      <c r="B89" s="188" t="s">
        <v>207</v>
      </c>
      <c r="C89" s="191">
        <v>606</v>
      </c>
      <c r="D89" s="195" t="s">
        <v>84</v>
      </c>
      <c r="E89" s="157">
        <v>1469</v>
      </c>
      <c r="F89" s="181">
        <v>1</v>
      </c>
      <c r="G89" s="161">
        <v>19971</v>
      </c>
      <c r="H89" s="211">
        <f t="shared" si="12"/>
        <v>15234</v>
      </c>
      <c r="I89" s="211">
        <f t="shared" si="17"/>
        <v>5324</v>
      </c>
      <c r="J89" s="211">
        <f t="shared" si="13"/>
        <v>735</v>
      </c>
      <c r="K89" s="212">
        <f t="shared" si="18"/>
        <v>1322</v>
      </c>
      <c r="L89" s="212">
        <f t="shared" si="11"/>
        <v>21293</v>
      </c>
      <c r="M89" s="266">
        <f t="shared" si="14"/>
        <v>5477</v>
      </c>
      <c r="N89" s="266">
        <f t="shared" si="15"/>
        <v>21446</v>
      </c>
      <c r="O89" s="269">
        <f t="shared" si="16"/>
        <v>153</v>
      </c>
      <c r="P89" s="299"/>
      <c r="Q89" s="274"/>
      <c r="R89" s="240"/>
    </row>
    <row r="90" spans="1:18" ht="13.5" x14ac:dyDescent="0.25">
      <c r="A90" s="194" t="s">
        <v>78</v>
      </c>
      <c r="B90" s="188" t="s">
        <v>207</v>
      </c>
      <c r="C90" s="191">
        <v>607</v>
      </c>
      <c r="D90" s="195" t="s">
        <v>85</v>
      </c>
      <c r="E90" s="157">
        <v>1578</v>
      </c>
      <c r="F90" s="181">
        <v>1</v>
      </c>
      <c r="G90" s="161">
        <v>20028</v>
      </c>
      <c r="H90" s="211">
        <f t="shared" si="12"/>
        <v>15234</v>
      </c>
      <c r="I90" s="211">
        <f t="shared" si="17"/>
        <v>5324</v>
      </c>
      <c r="J90" s="211">
        <f t="shared" si="13"/>
        <v>789</v>
      </c>
      <c r="K90" s="212">
        <f t="shared" si="18"/>
        <v>1319</v>
      </c>
      <c r="L90" s="212">
        <f t="shared" si="11"/>
        <v>21347</v>
      </c>
      <c r="M90" s="266">
        <f t="shared" si="14"/>
        <v>5477</v>
      </c>
      <c r="N90" s="266">
        <f t="shared" si="15"/>
        <v>21500</v>
      </c>
      <c r="O90" s="269">
        <f t="shared" si="16"/>
        <v>153</v>
      </c>
      <c r="P90" s="299"/>
      <c r="Q90" s="274"/>
      <c r="R90" s="240"/>
    </row>
    <row r="91" spans="1:18" ht="13.5" x14ac:dyDescent="0.25">
      <c r="A91" s="194" t="s">
        <v>78</v>
      </c>
      <c r="B91" s="188" t="s">
        <v>207</v>
      </c>
      <c r="C91" s="191">
        <v>608</v>
      </c>
      <c r="D91" s="195" t="s">
        <v>86</v>
      </c>
      <c r="E91" s="157">
        <v>3282</v>
      </c>
      <c r="F91" s="181">
        <v>2</v>
      </c>
      <c r="G91" s="161">
        <v>40064</v>
      </c>
      <c r="H91" s="211">
        <f t="shared" si="12"/>
        <v>30468</v>
      </c>
      <c r="I91" s="211">
        <f t="shared" si="17"/>
        <v>10649</v>
      </c>
      <c r="J91" s="211">
        <f t="shared" si="13"/>
        <v>1641</v>
      </c>
      <c r="K91" s="212">
        <f t="shared" si="18"/>
        <v>2694</v>
      </c>
      <c r="L91" s="212">
        <f t="shared" si="11"/>
        <v>42758</v>
      </c>
      <c r="M91" s="266">
        <f t="shared" si="14"/>
        <v>10953</v>
      </c>
      <c r="N91" s="266">
        <f t="shared" si="15"/>
        <v>43062</v>
      </c>
      <c r="O91" s="269">
        <f t="shared" si="16"/>
        <v>304</v>
      </c>
      <c r="P91" s="299"/>
      <c r="Q91" s="274"/>
      <c r="R91" s="240"/>
    </row>
    <row r="92" spans="1:18" ht="13.5" x14ac:dyDescent="0.25">
      <c r="A92" s="194" t="s">
        <v>78</v>
      </c>
      <c r="B92" s="188" t="s">
        <v>207</v>
      </c>
      <c r="C92" s="191">
        <v>609</v>
      </c>
      <c r="D92" s="195" t="s">
        <v>87</v>
      </c>
      <c r="E92" s="157">
        <v>1332</v>
      </c>
      <c r="F92" s="181">
        <v>1</v>
      </c>
      <c r="G92" s="161">
        <v>19878</v>
      </c>
      <c r="H92" s="211">
        <f t="shared" si="12"/>
        <v>15234</v>
      </c>
      <c r="I92" s="211">
        <f t="shared" si="17"/>
        <v>5324</v>
      </c>
      <c r="J92" s="211">
        <f t="shared" si="13"/>
        <v>666</v>
      </c>
      <c r="K92" s="212">
        <f t="shared" si="18"/>
        <v>1346</v>
      </c>
      <c r="L92" s="212">
        <f t="shared" si="11"/>
        <v>21224</v>
      </c>
      <c r="M92" s="266">
        <f t="shared" si="14"/>
        <v>5477</v>
      </c>
      <c r="N92" s="266">
        <f t="shared" si="15"/>
        <v>21377</v>
      </c>
      <c r="O92" s="269">
        <f t="shared" si="16"/>
        <v>153</v>
      </c>
      <c r="P92" s="299"/>
      <c r="Q92" s="274"/>
      <c r="R92" s="240"/>
    </row>
    <row r="93" spans="1:18" ht="13.5" x14ac:dyDescent="0.25">
      <c r="A93" s="194" t="s">
        <v>78</v>
      </c>
      <c r="B93" s="188" t="s">
        <v>207</v>
      </c>
      <c r="C93" s="191">
        <v>610</v>
      </c>
      <c r="D93" s="195" t="s">
        <v>88</v>
      </c>
      <c r="E93" s="157">
        <v>1098</v>
      </c>
      <c r="F93" s="181">
        <v>1</v>
      </c>
      <c r="G93" s="161">
        <v>19783</v>
      </c>
      <c r="H93" s="211">
        <f t="shared" si="12"/>
        <v>15234</v>
      </c>
      <c r="I93" s="211">
        <f t="shared" si="17"/>
        <v>5324</v>
      </c>
      <c r="J93" s="211">
        <f t="shared" si="13"/>
        <v>549</v>
      </c>
      <c r="K93" s="212">
        <f t="shared" si="18"/>
        <v>1324</v>
      </c>
      <c r="L93" s="212">
        <f t="shared" si="11"/>
        <v>21107</v>
      </c>
      <c r="M93" s="266">
        <f t="shared" si="14"/>
        <v>5477</v>
      </c>
      <c r="N93" s="266">
        <f t="shared" si="15"/>
        <v>21260</v>
      </c>
      <c r="O93" s="269">
        <f t="shared" si="16"/>
        <v>153</v>
      </c>
      <c r="P93" s="299"/>
      <c r="Q93" s="274"/>
      <c r="R93" s="240"/>
    </row>
    <row r="94" spans="1:18" ht="13.5" x14ac:dyDescent="0.25">
      <c r="A94" s="194" t="s">
        <v>78</v>
      </c>
      <c r="B94" s="188" t="s">
        <v>207</v>
      </c>
      <c r="C94" s="191">
        <v>611</v>
      </c>
      <c r="D94" s="195" t="s">
        <v>89</v>
      </c>
      <c r="E94" s="157">
        <v>1965</v>
      </c>
      <c r="F94" s="181">
        <v>1</v>
      </c>
      <c r="G94" s="161">
        <v>20217</v>
      </c>
      <c r="H94" s="211">
        <f t="shared" si="12"/>
        <v>15234</v>
      </c>
      <c r="I94" s="211">
        <f t="shared" si="17"/>
        <v>5324</v>
      </c>
      <c r="J94" s="211">
        <f t="shared" si="13"/>
        <v>983</v>
      </c>
      <c r="K94" s="212">
        <f t="shared" si="18"/>
        <v>1324</v>
      </c>
      <c r="L94" s="212">
        <f t="shared" si="11"/>
        <v>21541</v>
      </c>
      <c r="M94" s="266">
        <f t="shared" si="14"/>
        <v>5477</v>
      </c>
      <c r="N94" s="266">
        <f t="shared" si="15"/>
        <v>21694</v>
      </c>
      <c r="O94" s="269">
        <f t="shared" si="16"/>
        <v>153</v>
      </c>
      <c r="P94" s="299"/>
      <c r="Q94" s="274"/>
      <c r="R94" s="240"/>
    </row>
    <row r="95" spans="1:18" ht="13.5" x14ac:dyDescent="0.25">
      <c r="A95" s="194" t="s">
        <v>78</v>
      </c>
      <c r="B95" s="188" t="s">
        <v>207</v>
      </c>
      <c r="C95" s="191">
        <v>612</v>
      </c>
      <c r="D95" s="195" t="s">
        <v>90</v>
      </c>
      <c r="E95" s="283">
        <v>3172</v>
      </c>
      <c r="F95" s="251">
        <v>2</v>
      </c>
      <c r="G95" s="161">
        <v>20319</v>
      </c>
      <c r="H95" s="211">
        <f t="shared" si="12"/>
        <v>30468</v>
      </c>
      <c r="I95" s="211">
        <f t="shared" si="17"/>
        <v>10649</v>
      </c>
      <c r="J95" s="211">
        <f t="shared" si="13"/>
        <v>1586</v>
      </c>
      <c r="K95" s="212">
        <f t="shared" si="18"/>
        <v>22384</v>
      </c>
      <c r="L95" s="212">
        <f t="shared" si="11"/>
        <v>42703</v>
      </c>
      <c r="M95" s="266">
        <f t="shared" si="14"/>
        <v>10953</v>
      </c>
      <c r="N95" s="266">
        <f t="shared" si="15"/>
        <v>43007</v>
      </c>
      <c r="O95" s="269">
        <f t="shared" si="16"/>
        <v>304</v>
      </c>
      <c r="P95" s="299"/>
      <c r="Q95" s="274"/>
      <c r="R95" s="240"/>
    </row>
    <row r="96" spans="1:18" ht="13.5" x14ac:dyDescent="0.25">
      <c r="A96" s="194" t="s">
        <v>78</v>
      </c>
      <c r="B96" s="188" t="s">
        <v>207</v>
      </c>
      <c r="C96" s="191">
        <v>613</v>
      </c>
      <c r="D96" s="195" t="s">
        <v>91</v>
      </c>
      <c r="E96" s="157">
        <v>2386</v>
      </c>
      <c r="F96" s="181">
        <v>1</v>
      </c>
      <c r="G96" s="161">
        <v>20397</v>
      </c>
      <c r="H96" s="211">
        <f t="shared" si="12"/>
        <v>15234</v>
      </c>
      <c r="I96" s="211">
        <f t="shared" si="17"/>
        <v>5324</v>
      </c>
      <c r="J96" s="211">
        <f t="shared" si="13"/>
        <v>1193</v>
      </c>
      <c r="K96" s="212">
        <f t="shared" si="18"/>
        <v>1354</v>
      </c>
      <c r="L96" s="212">
        <f t="shared" si="11"/>
        <v>21751</v>
      </c>
      <c r="M96" s="266">
        <f t="shared" si="14"/>
        <v>5477</v>
      </c>
      <c r="N96" s="266">
        <f t="shared" si="15"/>
        <v>21904</v>
      </c>
      <c r="O96" s="269">
        <f t="shared" si="16"/>
        <v>153</v>
      </c>
      <c r="P96" s="299"/>
      <c r="Q96" s="274"/>
      <c r="R96" s="240"/>
    </row>
    <row r="97" spans="1:18" ht="13.5" x14ac:dyDescent="0.25">
      <c r="A97" s="194" t="s">
        <v>78</v>
      </c>
      <c r="B97" s="188" t="s">
        <v>207</v>
      </c>
      <c r="C97" s="191">
        <v>614</v>
      </c>
      <c r="D97" s="195" t="s">
        <v>92</v>
      </c>
      <c r="E97" s="157">
        <v>5159</v>
      </c>
      <c r="F97" s="181">
        <v>3</v>
      </c>
      <c r="G97" s="161">
        <v>62176</v>
      </c>
      <c r="H97" s="211">
        <f t="shared" si="12"/>
        <v>45702</v>
      </c>
      <c r="I97" s="211">
        <f t="shared" si="17"/>
        <v>15973</v>
      </c>
      <c r="J97" s="211">
        <f t="shared" si="13"/>
        <v>2580</v>
      </c>
      <c r="K97" s="212">
        <f t="shared" si="18"/>
        <v>2079</v>
      </c>
      <c r="L97" s="212">
        <f t="shared" si="11"/>
        <v>64255</v>
      </c>
      <c r="M97" s="266">
        <f t="shared" si="14"/>
        <v>16430</v>
      </c>
      <c r="N97" s="266">
        <f t="shared" si="15"/>
        <v>64712</v>
      </c>
      <c r="O97" s="269">
        <f t="shared" si="16"/>
        <v>457</v>
      </c>
      <c r="P97" s="299"/>
      <c r="Q97" s="274"/>
      <c r="R97" s="240"/>
    </row>
    <row r="98" spans="1:18" ht="13.5" x14ac:dyDescent="0.25">
      <c r="A98" s="194" t="s">
        <v>78</v>
      </c>
      <c r="B98" s="188" t="s">
        <v>207</v>
      </c>
      <c r="C98" s="191">
        <v>615</v>
      </c>
      <c r="D98" s="195" t="s">
        <v>93</v>
      </c>
      <c r="E98" s="157">
        <v>1434</v>
      </c>
      <c r="F98" s="181">
        <v>1</v>
      </c>
      <c r="G98" s="161">
        <v>19928</v>
      </c>
      <c r="H98" s="211">
        <f t="shared" si="12"/>
        <v>15234</v>
      </c>
      <c r="I98" s="211">
        <f t="shared" si="17"/>
        <v>5324</v>
      </c>
      <c r="J98" s="211">
        <f t="shared" si="13"/>
        <v>717</v>
      </c>
      <c r="K98" s="212">
        <f t="shared" si="18"/>
        <v>1347</v>
      </c>
      <c r="L98" s="212">
        <f t="shared" si="11"/>
        <v>21275</v>
      </c>
      <c r="M98" s="266">
        <f t="shared" si="14"/>
        <v>5477</v>
      </c>
      <c r="N98" s="266">
        <f t="shared" si="15"/>
        <v>21428</v>
      </c>
      <c r="O98" s="269">
        <f t="shared" si="16"/>
        <v>153</v>
      </c>
      <c r="P98" s="300"/>
      <c r="Q98" s="274"/>
      <c r="R98" s="240"/>
    </row>
    <row r="99" spans="1:18" ht="13.5" x14ac:dyDescent="0.25">
      <c r="A99" s="194" t="s">
        <v>111</v>
      </c>
      <c r="B99" s="188" t="s">
        <v>207</v>
      </c>
      <c r="C99" s="191">
        <v>801</v>
      </c>
      <c r="D99" s="195" t="s">
        <v>112</v>
      </c>
      <c r="E99" s="157">
        <v>12770</v>
      </c>
      <c r="F99" s="198">
        <v>5</v>
      </c>
      <c r="G99" s="161">
        <v>109647</v>
      </c>
      <c r="H99" s="211">
        <f t="shared" si="12"/>
        <v>76170</v>
      </c>
      <c r="I99" s="211">
        <f t="shared" si="17"/>
        <v>26621</v>
      </c>
      <c r="J99" s="211">
        <f t="shared" si="13"/>
        <v>6385</v>
      </c>
      <c r="K99" s="212">
        <f t="shared" si="18"/>
        <v>-471</v>
      </c>
      <c r="L99" s="212">
        <f t="shared" si="11"/>
        <v>109176</v>
      </c>
      <c r="M99" s="266">
        <f t="shared" si="14"/>
        <v>27383</v>
      </c>
      <c r="N99" s="266">
        <f t="shared" si="15"/>
        <v>109938</v>
      </c>
      <c r="O99" s="269">
        <f t="shared" si="16"/>
        <v>762</v>
      </c>
      <c r="P99" s="298">
        <f>SUBTOTAL(9,N99:N121)</f>
        <v>904923</v>
      </c>
      <c r="Q99" s="274"/>
      <c r="R99" s="240"/>
    </row>
    <row r="100" spans="1:18" ht="13.5" x14ac:dyDescent="0.25">
      <c r="A100" s="194" t="s">
        <v>111</v>
      </c>
      <c r="B100" s="188" t="s">
        <v>207</v>
      </c>
      <c r="C100" s="191">
        <v>803</v>
      </c>
      <c r="D100" s="195" t="s">
        <v>113</v>
      </c>
      <c r="E100" s="157">
        <v>2997</v>
      </c>
      <c r="F100" s="196">
        <v>2</v>
      </c>
      <c r="G100" s="161">
        <v>40672</v>
      </c>
      <c r="H100" s="211">
        <f t="shared" si="12"/>
        <v>30468</v>
      </c>
      <c r="I100" s="211">
        <f t="shared" si="17"/>
        <v>10649</v>
      </c>
      <c r="J100" s="211">
        <f t="shared" si="13"/>
        <v>1499</v>
      </c>
      <c r="K100" s="212">
        <f t="shared" si="18"/>
        <v>1944</v>
      </c>
      <c r="L100" s="212">
        <f t="shared" si="11"/>
        <v>42616</v>
      </c>
      <c r="M100" s="266">
        <f t="shared" si="14"/>
        <v>10953</v>
      </c>
      <c r="N100" s="266">
        <f t="shared" si="15"/>
        <v>42920</v>
      </c>
      <c r="O100" s="269">
        <f t="shared" si="16"/>
        <v>304</v>
      </c>
      <c r="P100" s="299"/>
      <c r="Q100" s="274"/>
      <c r="R100" s="240"/>
    </row>
    <row r="101" spans="1:18" ht="13.5" x14ac:dyDescent="0.25">
      <c r="A101" s="194" t="s">
        <v>111</v>
      </c>
      <c r="B101" s="188" t="s">
        <v>207</v>
      </c>
      <c r="C101" s="191">
        <v>804</v>
      </c>
      <c r="D101" s="195" t="s">
        <v>114</v>
      </c>
      <c r="E101" s="157">
        <v>3563</v>
      </c>
      <c r="F101" s="196">
        <v>2</v>
      </c>
      <c r="G101" s="161">
        <v>40918</v>
      </c>
      <c r="H101" s="211">
        <f t="shared" si="12"/>
        <v>30468</v>
      </c>
      <c r="I101" s="211">
        <f t="shared" si="17"/>
        <v>10649</v>
      </c>
      <c r="J101" s="211">
        <f t="shared" si="13"/>
        <v>1782</v>
      </c>
      <c r="K101" s="212">
        <f t="shared" si="18"/>
        <v>1981</v>
      </c>
      <c r="L101" s="212">
        <f t="shared" ref="L101:L109" si="19">SUM(H101:J101)</f>
        <v>42899</v>
      </c>
      <c r="M101" s="266">
        <f t="shared" si="14"/>
        <v>10953</v>
      </c>
      <c r="N101" s="266">
        <f t="shared" si="15"/>
        <v>43203</v>
      </c>
      <c r="O101" s="269">
        <f t="shared" si="16"/>
        <v>304</v>
      </c>
      <c r="P101" s="299"/>
      <c r="Q101" s="274"/>
      <c r="R101" s="240"/>
    </row>
    <row r="102" spans="1:18" ht="13.5" x14ac:dyDescent="0.25">
      <c r="A102" s="194" t="s">
        <v>111</v>
      </c>
      <c r="B102" s="188" t="s">
        <v>207</v>
      </c>
      <c r="C102" s="191">
        <v>806</v>
      </c>
      <c r="D102" s="195" t="s">
        <v>115</v>
      </c>
      <c r="E102" s="157">
        <v>3271</v>
      </c>
      <c r="F102" s="196">
        <v>2</v>
      </c>
      <c r="G102" s="161">
        <v>40810</v>
      </c>
      <c r="H102" s="211">
        <f t="shared" si="12"/>
        <v>30468</v>
      </c>
      <c r="I102" s="211">
        <f t="shared" si="17"/>
        <v>10649</v>
      </c>
      <c r="J102" s="211">
        <f t="shared" si="13"/>
        <v>1636</v>
      </c>
      <c r="K102" s="212">
        <f t="shared" si="18"/>
        <v>1943</v>
      </c>
      <c r="L102" s="212">
        <f t="shared" si="19"/>
        <v>42753</v>
      </c>
      <c r="M102" s="266">
        <f t="shared" si="14"/>
        <v>10953</v>
      </c>
      <c r="N102" s="266">
        <f t="shared" si="15"/>
        <v>43057</v>
      </c>
      <c r="O102" s="269">
        <f t="shared" si="16"/>
        <v>304</v>
      </c>
      <c r="P102" s="299"/>
      <c r="Q102" s="274"/>
      <c r="R102" s="240"/>
    </row>
    <row r="103" spans="1:18" ht="13.5" x14ac:dyDescent="0.25">
      <c r="A103" s="194" t="s">
        <v>111</v>
      </c>
      <c r="B103" s="188" t="s">
        <v>207</v>
      </c>
      <c r="C103" s="191">
        <v>807</v>
      </c>
      <c r="D103" s="195" t="s">
        <v>116</v>
      </c>
      <c r="E103" s="157">
        <v>2233</v>
      </c>
      <c r="F103" s="196">
        <v>1</v>
      </c>
      <c r="G103" s="161">
        <v>20748</v>
      </c>
      <c r="H103" s="211">
        <f t="shared" si="12"/>
        <v>15234</v>
      </c>
      <c r="I103" s="211">
        <f t="shared" si="17"/>
        <v>5324</v>
      </c>
      <c r="J103" s="211">
        <f t="shared" si="13"/>
        <v>1117</v>
      </c>
      <c r="K103" s="212">
        <f t="shared" si="18"/>
        <v>927</v>
      </c>
      <c r="L103" s="212">
        <f t="shared" si="19"/>
        <v>21675</v>
      </c>
      <c r="M103" s="266">
        <f t="shared" si="14"/>
        <v>5477</v>
      </c>
      <c r="N103" s="266">
        <f t="shared" si="15"/>
        <v>21828</v>
      </c>
      <c r="O103" s="269">
        <f t="shared" si="16"/>
        <v>153</v>
      </c>
      <c r="P103" s="299"/>
      <c r="Q103" s="274"/>
      <c r="R103" s="240"/>
    </row>
    <row r="104" spans="1:18" ht="13.5" x14ac:dyDescent="0.25">
      <c r="A104" s="194" t="s">
        <v>111</v>
      </c>
      <c r="B104" s="188" t="s">
        <v>207</v>
      </c>
      <c r="C104" s="191">
        <v>808</v>
      </c>
      <c r="D104" s="195" t="s">
        <v>117</v>
      </c>
      <c r="E104" s="157">
        <v>2451</v>
      </c>
      <c r="F104" s="196">
        <v>2</v>
      </c>
      <c r="G104" s="161">
        <v>40409</v>
      </c>
      <c r="H104" s="211">
        <f t="shared" si="12"/>
        <v>30468</v>
      </c>
      <c r="I104" s="211">
        <f t="shared" si="17"/>
        <v>10649</v>
      </c>
      <c r="J104" s="211">
        <f t="shared" si="13"/>
        <v>1226</v>
      </c>
      <c r="K104" s="212">
        <f t="shared" si="18"/>
        <v>1934</v>
      </c>
      <c r="L104" s="212">
        <f t="shared" si="19"/>
        <v>42343</v>
      </c>
      <c r="M104" s="266">
        <f t="shared" si="14"/>
        <v>10953</v>
      </c>
      <c r="N104" s="266">
        <f t="shared" si="15"/>
        <v>42647</v>
      </c>
      <c r="O104" s="269">
        <f t="shared" si="16"/>
        <v>304</v>
      </c>
      <c r="P104" s="299"/>
      <c r="Q104" s="274"/>
      <c r="R104" s="240"/>
    </row>
    <row r="105" spans="1:18" ht="13.5" x14ac:dyDescent="0.25">
      <c r="A105" s="194" t="s">
        <v>111</v>
      </c>
      <c r="B105" s="188" t="s">
        <v>207</v>
      </c>
      <c r="C105" s="191">
        <v>811</v>
      </c>
      <c r="D105" s="195" t="s">
        <v>118</v>
      </c>
      <c r="E105" s="157">
        <v>5976</v>
      </c>
      <c r="F105" s="181">
        <v>3</v>
      </c>
      <c r="G105" s="161">
        <v>64909</v>
      </c>
      <c r="H105" s="211">
        <f t="shared" si="12"/>
        <v>45702</v>
      </c>
      <c r="I105" s="211">
        <f t="shared" si="17"/>
        <v>15973</v>
      </c>
      <c r="J105" s="211">
        <f t="shared" si="13"/>
        <v>2988</v>
      </c>
      <c r="K105" s="212">
        <f t="shared" si="18"/>
        <v>-246</v>
      </c>
      <c r="L105" s="212">
        <f t="shared" si="19"/>
        <v>64663</v>
      </c>
      <c r="M105" s="266">
        <f t="shared" si="14"/>
        <v>16430</v>
      </c>
      <c r="N105" s="266">
        <f t="shared" si="15"/>
        <v>65120</v>
      </c>
      <c r="O105" s="269">
        <f t="shared" si="16"/>
        <v>457</v>
      </c>
      <c r="P105" s="299"/>
      <c r="Q105" s="274"/>
      <c r="R105" s="240"/>
    </row>
    <row r="106" spans="1:18" ht="13.5" x14ac:dyDescent="0.25">
      <c r="A106" s="194" t="s">
        <v>111</v>
      </c>
      <c r="B106" s="188" t="s">
        <v>207</v>
      </c>
      <c r="C106" s="191">
        <v>812</v>
      </c>
      <c r="D106" s="195" t="s">
        <v>119</v>
      </c>
      <c r="E106" s="157">
        <v>2831</v>
      </c>
      <c r="F106" s="181">
        <v>2</v>
      </c>
      <c r="G106" s="161">
        <v>40573</v>
      </c>
      <c r="H106" s="211">
        <f t="shared" si="12"/>
        <v>30468</v>
      </c>
      <c r="I106" s="211">
        <f t="shared" si="17"/>
        <v>10649</v>
      </c>
      <c r="J106" s="211">
        <f t="shared" si="13"/>
        <v>1416</v>
      </c>
      <c r="K106" s="212">
        <f t="shared" si="18"/>
        <v>1960</v>
      </c>
      <c r="L106" s="212">
        <f t="shared" si="19"/>
        <v>42533</v>
      </c>
      <c r="M106" s="266">
        <f t="shared" si="14"/>
        <v>10953</v>
      </c>
      <c r="N106" s="266">
        <f t="shared" si="15"/>
        <v>42837</v>
      </c>
      <c r="O106" s="269">
        <f t="shared" si="16"/>
        <v>304</v>
      </c>
      <c r="P106" s="299"/>
      <c r="Q106" s="274"/>
      <c r="R106" s="240"/>
    </row>
    <row r="107" spans="1:18" ht="13.5" x14ac:dyDescent="0.25">
      <c r="A107" s="194" t="s">
        <v>111</v>
      </c>
      <c r="B107" s="188" t="s">
        <v>207</v>
      </c>
      <c r="C107" s="191">
        <v>813</v>
      </c>
      <c r="D107" s="195" t="s">
        <v>120</v>
      </c>
      <c r="E107" s="157">
        <v>3364</v>
      </c>
      <c r="F107" s="181">
        <v>2</v>
      </c>
      <c r="G107" s="161">
        <v>40811</v>
      </c>
      <c r="H107" s="211">
        <f t="shared" si="12"/>
        <v>30468</v>
      </c>
      <c r="I107" s="211">
        <f t="shared" si="17"/>
        <v>10649</v>
      </c>
      <c r="J107" s="211">
        <f t="shared" si="13"/>
        <v>1682</v>
      </c>
      <c r="K107" s="212">
        <f t="shared" si="18"/>
        <v>1988</v>
      </c>
      <c r="L107" s="212">
        <f t="shared" si="19"/>
        <v>42799</v>
      </c>
      <c r="M107" s="266">
        <f t="shared" si="14"/>
        <v>10953</v>
      </c>
      <c r="N107" s="266">
        <f t="shared" si="15"/>
        <v>43103</v>
      </c>
      <c r="O107" s="269">
        <f t="shared" si="16"/>
        <v>304</v>
      </c>
      <c r="P107" s="299"/>
      <c r="Q107" s="274"/>
      <c r="R107" s="240"/>
    </row>
    <row r="108" spans="1:18" ht="13.5" x14ac:dyDescent="0.25">
      <c r="A108" s="194" t="s">
        <v>111</v>
      </c>
      <c r="B108" s="188" t="s">
        <v>207</v>
      </c>
      <c r="C108" s="191">
        <v>814</v>
      </c>
      <c r="D108" s="195" t="s">
        <v>121</v>
      </c>
      <c r="E108" s="157">
        <v>1438</v>
      </c>
      <c r="F108" s="181">
        <v>1</v>
      </c>
      <c r="G108" s="161">
        <v>20312</v>
      </c>
      <c r="H108" s="211">
        <f t="shared" si="12"/>
        <v>15234</v>
      </c>
      <c r="I108" s="211">
        <f t="shared" si="17"/>
        <v>5324</v>
      </c>
      <c r="J108" s="211">
        <f t="shared" si="13"/>
        <v>719</v>
      </c>
      <c r="K108" s="212">
        <f t="shared" si="18"/>
        <v>965</v>
      </c>
      <c r="L108" s="212">
        <f t="shared" si="19"/>
        <v>21277</v>
      </c>
      <c r="M108" s="266">
        <f t="shared" si="14"/>
        <v>5477</v>
      </c>
      <c r="N108" s="266">
        <f t="shared" si="15"/>
        <v>21430</v>
      </c>
      <c r="O108" s="269">
        <f t="shared" si="16"/>
        <v>153</v>
      </c>
      <c r="P108" s="299"/>
      <c r="Q108" s="274"/>
      <c r="R108" s="240"/>
    </row>
    <row r="109" spans="1:18" ht="13.5" x14ac:dyDescent="0.25">
      <c r="A109" s="194" t="s">
        <v>111</v>
      </c>
      <c r="B109" s="188" t="s">
        <v>207</v>
      </c>
      <c r="C109" s="191">
        <v>816</v>
      </c>
      <c r="D109" s="195" t="s">
        <v>122</v>
      </c>
      <c r="E109" s="157">
        <v>1115</v>
      </c>
      <c r="F109" s="181">
        <v>1</v>
      </c>
      <c r="G109" s="161">
        <v>20131</v>
      </c>
      <c r="H109" s="211">
        <f t="shared" si="12"/>
        <v>15234</v>
      </c>
      <c r="I109" s="211">
        <f t="shared" si="17"/>
        <v>5324</v>
      </c>
      <c r="J109" s="211">
        <f t="shared" si="13"/>
        <v>558</v>
      </c>
      <c r="K109" s="212">
        <f t="shared" si="18"/>
        <v>985</v>
      </c>
      <c r="L109" s="212">
        <f t="shared" si="19"/>
        <v>21116</v>
      </c>
      <c r="M109" s="266">
        <f t="shared" si="14"/>
        <v>5477</v>
      </c>
      <c r="N109" s="266">
        <f t="shared" si="15"/>
        <v>21269</v>
      </c>
      <c r="O109" s="269">
        <f t="shared" si="16"/>
        <v>153</v>
      </c>
      <c r="P109" s="299"/>
      <c r="Q109" s="274"/>
      <c r="R109" s="240"/>
    </row>
    <row r="110" spans="1:18" ht="13.5" x14ac:dyDescent="0.25">
      <c r="A110" s="194" t="s">
        <v>111</v>
      </c>
      <c r="B110" s="188" t="s">
        <v>207</v>
      </c>
      <c r="C110" s="191">
        <v>817</v>
      </c>
      <c r="D110" s="195" t="s">
        <v>123</v>
      </c>
      <c r="E110" s="283">
        <v>0</v>
      </c>
      <c r="F110" s="251">
        <v>0</v>
      </c>
      <c r="G110" s="161">
        <v>20111</v>
      </c>
      <c r="H110" s="211">
        <f t="shared" si="12"/>
        <v>0</v>
      </c>
      <c r="I110" s="211">
        <f t="shared" si="17"/>
        <v>0</v>
      </c>
      <c r="J110" s="211">
        <f t="shared" si="13"/>
        <v>0</v>
      </c>
      <c r="K110" s="212">
        <f t="shared" si="18"/>
        <v>-20111</v>
      </c>
      <c r="L110" s="212">
        <v>0</v>
      </c>
      <c r="M110" s="266">
        <f t="shared" si="14"/>
        <v>0</v>
      </c>
      <c r="N110" s="266">
        <f t="shared" si="15"/>
        <v>0</v>
      </c>
      <c r="O110" s="269">
        <f t="shared" si="16"/>
        <v>0</v>
      </c>
      <c r="P110" s="299"/>
      <c r="Q110" s="274"/>
      <c r="R110" s="240"/>
    </row>
    <row r="111" spans="1:18" ht="13.5" x14ac:dyDescent="0.25">
      <c r="A111" s="194" t="s">
        <v>111</v>
      </c>
      <c r="B111" s="188" t="s">
        <v>207</v>
      </c>
      <c r="C111" s="191">
        <v>819</v>
      </c>
      <c r="D111" s="195" t="s">
        <v>124</v>
      </c>
      <c r="E111" s="157">
        <v>1626</v>
      </c>
      <c r="F111" s="181">
        <v>1</v>
      </c>
      <c r="G111" s="161">
        <v>20364</v>
      </c>
      <c r="H111" s="211">
        <f t="shared" si="12"/>
        <v>15234</v>
      </c>
      <c r="I111" s="211">
        <f t="shared" si="17"/>
        <v>5324</v>
      </c>
      <c r="J111" s="211">
        <f t="shared" si="13"/>
        <v>813</v>
      </c>
      <c r="K111" s="212">
        <f t="shared" si="18"/>
        <v>1007</v>
      </c>
      <c r="L111" s="212">
        <f t="shared" ref="L111:L148" si="20">SUM(H111:J111)</f>
        <v>21371</v>
      </c>
      <c r="M111" s="266">
        <f t="shared" si="14"/>
        <v>5477</v>
      </c>
      <c r="N111" s="266">
        <f t="shared" si="15"/>
        <v>21524</v>
      </c>
      <c r="O111" s="269">
        <f t="shared" si="16"/>
        <v>153</v>
      </c>
      <c r="P111" s="299"/>
      <c r="Q111" s="274"/>
      <c r="R111" s="240"/>
    </row>
    <row r="112" spans="1:18" ht="13.5" x14ac:dyDescent="0.25">
      <c r="A112" s="194" t="s">
        <v>111</v>
      </c>
      <c r="B112" s="188" t="s">
        <v>207</v>
      </c>
      <c r="C112" s="191">
        <v>820</v>
      </c>
      <c r="D112" s="195" t="s">
        <v>125</v>
      </c>
      <c r="E112" s="157">
        <v>1511</v>
      </c>
      <c r="F112" s="181">
        <v>1</v>
      </c>
      <c r="G112" s="161">
        <v>20342</v>
      </c>
      <c r="H112" s="211">
        <f t="shared" si="12"/>
        <v>15234</v>
      </c>
      <c r="I112" s="211">
        <f t="shared" si="17"/>
        <v>5324</v>
      </c>
      <c r="J112" s="211">
        <f t="shared" si="13"/>
        <v>756</v>
      </c>
      <c r="K112" s="212">
        <f t="shared" si="18"/>
        <v>972</v>
      </c>
      <c r="L112" s="212">
        <f t="shared" si="20"/>
        <v>21314</v>
      </c>
      <c r="M112" s="266">
        <f t="shared" si="14"/>
        <v>5477</v>
      </c>
      <c r="N112" s="266">
        <f t="shared" si="15"/>
        <v>21467</v>
      </c>
      <c r="O112" s="269">
        <f t="shared" si="16"/>
        <v>153</v>
      </c>
      <c r="P112" s="299"/>
      <c r="Q112" s="274"/>
      <c r="R112" s="240"/>
    </row>
    <row r="113" spans="1:18" ht="13.5" x14ac:dyDescent="0.25">
      <c r="A113" s="194" t="s">
        <v>111</v>
      </c>
      <c r="B113" s="188" t="s">
        <v>207</v>
      </c>
      <c r="C113" s="191">
        <v>821</v>
      </c>
      <c r="D113" s="195" t="s">
        <v>126</v>
      </c>
      <c r="E113" s="157">
        <v>3244</v>
      </c>
      <c r="F113" s="181">
        <v>2</v>
      </c>
      <c r="G113" s="161">
        <v>20264</v>
      </c>
      <c r="H113" s="211">
        <f t="shared" si="12"/>
        <v>30468</v>
      </c>
      <c r="I113" s="211">
        <f t="shared" si="17"/>
        <v>10649</v>
      </c>
      <c r="J113" s="211">
        <f t="shared" si="13"/>
        <v>1622</v>
      </c>
      <c r="K113" s="212">
        <f t="shared" si="18"/>
        <v>22475</v>
      </c>
      <c r="L113" s="212">
        <f t="shared" si="20"/>
        <v>42739</v>
      </c>
      <c r="M113" s="266">
        <f t="shared" si="14"/>
        <v>10953</v>
      </c>
      <c r="N113" s="266">
        <f t="shared" si="15"/>
        <v>43043</v>
      </c>
      <c r="O113" s="269">
        <f t="shared" si="16"/>
        <v>304</v>
      </c>
      <c r="P113" s="299"/>
      <c r="Q113" s="274"/>
      <c r="R113" s="241"/>
    </row>
    <row r="114" spans="1:18" ht="13.5" x14ac:dyDescent="0.25">
      <c r="A114" s="194" t="s">
        <v>111</v>
      </c>
      <c r="B114" s="188" t="s">
        <v>207</v>
      </c>
      <c r="C114" s="191">
        <v>822</v>
      </c>
      <c r="D114" s="195" t="s">
        <v>127</v>
      </c>
      <c r="E114" s="157">
        <v>1466</v>
      </c>
      <c r="F114" s="181">
        <v>1</v>
      </c>
      <c r="G114" s="161">
        <v>20322</v>
      </c>
      <c r="H114" s="211">
        <f t="shared" si="12"/>
        <v>15234</v>
      </c>
      <c r="I114" s="211">
        <f t="shared" si="17"/>
        <v>5324</v>
      </c>
      <c r="J114" s="211">
        <f t="shared" si="13"/>
        <v>733</v>
      </c>
      <c r="K114" s="212">
        <f t="shared" si="18"/>
        <v>969</v>
      </c>
      <c r="L114" s="212">
        <f t="shared" si="20"/>
        <v>21291</v>
      </c>
      <c r="M114" s="266">
        <f t="shared" si="14"/>
        <v>5477</v>
      </c>
      <c r="N114" s="266">
        <f t="shared" si="15"/>
        <v>21444</v>
      </c>
      <c r="O114" s="269">
        <f t="shared" si="16"/>
        <v>153</v>
      </c>
      <c r="P114" s="299"/>
      <c r="Q114" s="274"/>
      <c r="R114" s="240"/>
    </row>
    <row r="115" spans="1:18" ht="13.5" x14ac:dyDescent="0.25">
      <c r="A115" s="194" t="s">
        <v>111</v>
      </c>
      <c r="B115" s="188" t="s">
        <v>207</v>
      </c>
      <c r="C115" s="191">
        <v>823</v>
      </c>
      <c r="D115" s="195" t="s">
        <v>128</v>
      </c>
      <c r="E115" s="157">
        <v>3320</v>
      </c>
      <c r="F115" s="181">
        <v>2</v>
      </c>
      <c r="G115" s="161">
        <v>40830</v>
      </c>
      <c r="H115" s="211">
        <f t="shared" si="12"/>
        <v>30468</v>
      </c>
      <c r="I115" s="211">
        <f t="shared" si="17"/>
        <v>10649</v>
      </c>
      <c r="J115" s="211">
        <f t="shared" si="13"/>
        <v>1660</v>
      </c>
      <c r="K115" s="212">
        <f t="shared" si="18"/>
        <v>1947</v>
      </c>
      <c r="L115" s="212">
        <f t="shared" si="20"/>
        <v>42777</v>
      </c>
      <c r="M115" s="266">
        <f t="shared" si="14"/>
        <v>10953</v>
      </c>
      <c r="N115" s="266">
        <f t="shared" si="15"/>
        <v>43081</v>
      </c>
      <c r="O115" s="269">
        <f t="shared" si="16"/>
        <v>304</v>
      </c>
      <c r="P115" s="299"/>
      <c r="Q115" s="274"/>
      <c r="R115" s="240"/>
    </row>
    <row r="116" spans="1:18" ht="13.5" x14ac:dyDescent="0.25">
      <c r="A116" s="194" t="s">
        <v>111</v>
      </c>
      <c r="B116" s="188" t="s">
        <v>207</v>
      </c>
      <c r="C116" s="191">
        <v>824</v>
      </c>
      <c r="D116" s="195" t="s">
        <v>129</v>
      </c>
      <c r="E116" s="157">
        <v>2552</v>
      </c>
      <c r="F116" s="181">
        <v>2</v>
      </c>
      <c r="G116" s="161">
        <v>40434</v>
      </c>
      <c r="H116" s="211">
        <f t="shared" si="12"/>
        <v>30468</v>
      </c>
      <c r="I116" s="211">
        <f t="shared" si="17"/>
        <v>10649</v>
      </c>
      <c r="J116" s="211">
        <f t="shared" si="13"/>
        <v>1276</v>
      </c>
      <c r="K116" s="212">
        <f t="shared" si="18"/>
        <v>1959</v>
      </c>
      <c r="L116" s="212">
        <f t="shared" si="20"/>
        <v>42393</v>
      </c>
      <c r="M116" s="266">
        <f t="shared" si="14"/>
        <v>10953</v>
      </c>
      <c r="N116" s="266">
        <f t="shared" si="15"/>
        <v>42697</v>
      </c>
      <c r="O116" s="269">
        <f t="shared" si="16"/>
        <v>304</v>
      </c>
      <c r="P116" s="299"/>
      <c r="Q116" s="274"/>
      <c r="R116" s="240"/>
    </row>
    <row r="117" spans="1:18" ht="13.5" x14ac:dyDescent="0.25">
      <c r="A117" s="194" t="s">
        <v>111</v>
      </c>
      <c r="B117" s="188" t="s">
        <v>207</v>
      </c>
      <c r="C117" s="191">
        <v>825</v>
      </c>
      <c r="D117" s="195" t="s">
        <v>130</v>
      </c>
      <c r="E117" s="157">
        <v>2522</v>
      </c>
      <c r="F117" s="181">
        <v>2</v>
      </c>
      <c r="G117" s="161">
        <v>40414</v>
      </c>
      <c r="H117" s="211">
        <f t="shared" si="12"/>
        <v>30468</v>
      </c>
      <c r="I117" s="211">
        <f t="shared" si="17"/>
        <v>10649</v>
      </c>
      <c r="J117" s="211">
        <f t="shared" si="13"/>
        <v>1261</v>
      </c>
      <c r="K117" s="212">
        <f t="shared" si="18"/>
        <v>1964</v>
      </c>
      <c r="L117" s="212">
        <f t="shared" si="20"/>
        <v>42378</v>
      </c>
      <c r="M117" s="266">
        <f t="shared" si="14"/>
        <v>10953</v>
      </c>
      <c r="N117" s="266">
        <f t="shared" si="15"/>
        <v>42682</v>
      </c>
      <c r="O117" s="269">
        <f t="shared" si="16"/>
        <v>304</v>
      </c>
      <c r="P117" s="299"/>
      <c r="Q117" s="274"/>
      <c r="R117" s="240"/>
    </row>
    <row r="118" spans="1:18" ht="13.5" x14ac:dyDescent="0.25">
      <c r="A118" s="194" t="s">
        <v>111</v>
      </c>
      <c r="B118" s="188" t="s">
        <v>207</v>
      </c>
      <c r="C118" s="191">
        <v>826</v>
      </c>
      <c r="D118" s="195" t="s">
        <v>131</v>
      </c>
      <c r="E118" s="157">
        <v>2824</v>
      </c>
      <c r="F118" s="196">
        <v>2</v>
      </c>
      <c r="G118" s="161">
        <v>40543</v>
      </c>
      <c r="H118" s="211">
        <f t="shared" si="12"/>
        <v>30468</v>
      </c>
      <c r="I118" s="211">
        <f t="shared" si="17"/>
        <v>10649</v>
      </c>
      <c r="J118" s="211">
        <f t="shared" si="13"/>
        <v>1412</v>
      </c>
      <c r="K118" s="212">
        <f t="shared" ref="K118:K149" si="21">L118-G118</f>
        <v>1986</v>
      </c>
      <c r="L118" s="212">
        <f t="shared" si="20"/>
        <v>42529</v>
      </c>
      <c r="M118" s="266">
        <f t="shared" si="14"/>
        <v>10953</v>
      </c>
      <c r="N118" s="266">
        <f t="shared" si="15"/>
        <v>42833</v>
      </c>
      <c r="O118" s="269">
        <f t="shared" si="16"/>
        <v>304</v>
      </c>
      <c r="P118" s="299"/>
      <c r="Q118" s="274"/>
      <c r="R118" s="240"/>
    </row>
    <row r="119" spans="1:18" ht="13.5" x14ac:dyDescent="0.25">
      <c r="A119" s="194" t="s">
        <v>111</v>
      </c>
      <c r="B119" s="188" t="s">
        <v>207</v>
      </c>
      <c r="C119" s="191">
        <v>827</v>
      </c>
      <c r="D119" s="195" t="s">
        <v>197</v>
      </c>
      <c r="E119" s="283">
        <v>2427</v>
      </c>
      <c r="F119" s="251">
        <v>2</v>
      </c>
      <c r="G119" s="161">
        <v>20781</v>
      </c>
      <c r="H119" s="211">
        <f t="shared" si="12"/>
        <v>30468</v>
      </c>
      <c r="I119" s="211">
        <f t="shared" si="17"/>
        <v>10649</v>
      </c>
      <c r="J119" s="211">
        <f t="shared" si="13"/>
        <v>1214</v>
      </c>
      <c r="K119" s="212">
        <f t="shared" si="21"/>
        <v>21550</v>
      </c>
      <c r="L119" s="212">
        <f t="shared" si="20"/>
        <v>42331</v>
      </c>
      <c r="M119" s="266">
        <f t="shared" si="14"/>
        <v>10953</v>
      </c>
      <c r="N119" s="266">
        <f t="shared" si="15"/>
        <v>42635</v>
      </c>
      <c r="O119" s="269">
        <f t="shared" si="16"/>
        <v>304</v>
      </c>
      <c r="P119" s="299"/>
      <c r="Q119" s="274"/>
      <c r="R119" s="240"/>
    </row>
    <row r="120" spans="1:18" ht="13.5" x14ac:dyDescent="0.25">
      <c r="A120" s="194" t="s">
        <v>111</v>
      </c>
      <c r="B120" s="188" t="s">
        <v>207</v>
      </c>
      <c r="C120" s="191">
        <v>828</v>
      </c>
      <c r="D120" s="195" t="s">
        <v>132</v>
      </c>
      <c r="E120" s="157">
        <v>1185</v>
      </c>
      <c r="F120" s="181">
        <v>1</v>
      </c>
      <c r="G120" s="161">
        <v>20183</v>
      </c>
      <c r="H120" s="211">
        <f t="shared" si="12"/>
        <v>15234</v>
      </c>
      <c r="I120" s="211">
        <f t="shared" si="17"/>
        <v>5324</v>
      </c>
      <c r="J120" s="211">
        <f t="shared" si="13"/>
        <v>593</v>
      </c>
      <c r="K120" s="212">
        <f t="shared" si="21"/>
        <v>968</v>
      </c>
      <c r="L120" s="212">
        <f t="shared" si="20"/>
        <v>21151</v>
      </c>
      <c r="M120" s="266">
        <f t="shared" si="14"/>
        <v>5477</v>
      </c>
      <c r="N120" s="266">
        <f t="shared" si="15"/>
        <v>21304</v>
      </c>
      <c r="O120" s="269">
        <f t="shared" si="16"/>
        <v>153</v>
      </c>
      <c r="P120" s="299"/>
      <c r="Q120" s="274"/>
      <c r="R120" s="240"/>
    </row>
    <row r="121" spans="1:18" ht="13.5" x14ac:dyDescent="0.25">
      <c r="A121" s="194" t="s">
        <v>111</v>
      </c>
      <c r="B121" s="188" t="s">
        <v>207</v>
      </c>
      <c r="C121" s="191">
        <v>829</v>
      </c>
      <c r="D121" s="195" t="s">
        <v>133</v>
      </c>
      <c r="E121" s="157">
        <v>5457</v>
      </c>
      <c r="F121" s="181">
        <v>3</v>
      </c>
      <c r="G121" s="161">
        <v>61469</v>
      </c>
      <c r="H121" s="211">
        <f t="shared" si="12"/>
        <v>45702</v>
      </c>
      <c r="I121" s="211">
        <f t="shared" si="17"/>
        <v>15973</v>
      </c>
      <c r="J121" s="211">
        <f t="shared" si="13"/>
        <v>2729</v>
      </c>
      <c r="K121" s="212">
        <f t="shared" si="21"/>
        <v>2935</v>
      </c>
      <c r="L121" s="212">
        <f t="shared" si="20"/>
        <v>64404</v>
      </c>
      <c r="M121" s="266">
        <f t="shared" si="14"/>
        <v>16430</v>
      </c>
      <c r="N121" s="266">
        <f t="shared" si="15"/>
        <v>64861</v>
      </c>
      <c r="O121" s="269">
        <f t="shared" si="16"/>
        <v>457</v>
      </c>
      <c r="P121" s="300"/>
      <c r="Q121" s="274"/>
      <c r="R121" s="240"/>
    </row>
    <row r="122" spans="1:18" ht="13.5" x14ac:dyDescent="0.25">
      <c r="A122" s="194" t="s">
        <v>94</v>
      </c>
      <c r="B122" s="188" t="s">
        <v>207</v>
      </c>
      <c r="C122" s="191">
        <v>701</v>
      </c>
      <c r="D122" s="195" t="s">
        <v>198</v>
      </c>
      <c r="E122" s="157">
        <v>3264</v>
      </c>
      <c r="F122" s="193">
        <v>2</v>
      </c>
      <c r="G122" s="161">
        <v>42586</v>
      </c>
      <c r="H122" s="211">
        <f t="shared" si="12"/>
        <v>30468</v>
      </c>
      <c r="I122" s="211">
        <f t="shared" si="17"/>
        <v>10649</v>
      </c>
      <c r="J122" s="211">
        <f t="shared" si="13"/>
        <v>1632</v>
      </c>
      <c r="K122" s="212">
        <f t="shared" si="21"/>
        <v>163</v>
      </c>
      <c r="L122" s="212">
        <f t="shared" si="20"/>
        <v>42749</v>
      </c>
      <c r="M122" s="266">
        <f t="shared" si="14"/>
        <v>10953</v>
      </c>
      <c r="N122" s="266">
        <f t="shared" si="15"/>
        <v>43053</v>
      </c>
      <c r="O122" s="269">
        <f t="shared" si="16"/>
        <v>304</v>
      </c>
      <c r="P122" s="298">
        <f>SUBTOTAL(9,N122:N140)</f>
        <v>714770</v>
      </c>
      <c r="Q122" s="274"/>
      <c r="R122" s="240"/>
    </row>
    <row r="123" spans="1:18" ht="13.5" x14ac:dyDescent="0.25">
      <c r="A123" s="194" t="s">
        <v>94</v>
      </c>
      <c r="B123" s="188" t="s">
        <v>207</v>
      </c>
      <c r="C123" s="191">
        <v>702</v>
      </c>
      <c r="D123" s="195" t="s">
        <v>95</v>
      </c>
      <c r="E123" s="157">
        <v>3157</v>
      </c>
      <c r="F123" s="181">
        <v>2</v>
      </c>
      <c r="G123" s="161">
        <v>39967</v>
      </c>
      <c r="H123" s="211">
        <f t="shared" si="12"/>
        <v>30468</v>
      </c>
      <c r="I123" s="211">
        <f t="shared" si="17"/>
        <v>10649</v>
      </c>
      <c r="J123" s="211">
        <f t="shared" si="13"/>
        <v>1579</v>
      </c>
      <c r="K123" s="212">
        <f t="shared" si="21"/>
        <v>2729</v>
      </c>
      <c r="L123" s="212">
        <f t="shared" si="20"/>
        <v>42696</v>
      </c>
      <c r="M123" s="266">
        <f t="shared" si="14"/>
        <v>10953</v>
      </c>
      <c r="N123" s="266">
        <f t="shared" si="15"/>
        <v>43000</v>
      </c>
      <c r="O123" s="269">
        <f t="shared" si="16"/>
        <v>304</v>
      </c>
      <c r="P123" s="299"/>
      <c r="Q123" s="274"/>
      <c r="R123" s="240"/>
    </row>
    <row r="124" spans="1:18" ht="13.5" x14ac:dyDescent="0.25">
      <c r="A124" s="194" t="s">
        <v>94</v>
      </c>
      <c r="B124" s="188" t="s">
        <v>207</v>
      </c>
      <c r="C124" s="191">
        <v>703</v>
      </c>
      <c r="D124" s="195" t="s">
        <v>96</v>
      </c>
      <c r="E124" s="157">
        <v>2366</v>
      </c>
      <c r="F124" s="181">
        <v>1</v>
      </c>
      <c r="G124" s="161">
        <v>20373</v>
      </c>
      <c r="H124" s="211">
        <f t="shared" si="12"/>
        <v>15234</v>
      </c>
      <c r="I124" s="211">
        <f t="shared" si="17"/>
        <v>5324</v>
      </c>
      <c r="J124" s="211">
        <f t="shared" si="13"/>
        <v>1183</v>
      </c>
      <c r="K124" s="212">
        <f t="shared" si="21"/>
        <v>1368</v>
      </c>
      <c r="L124" s="212">
        <f t="shared" si="20"/>
        <v>21741</v>
      </c>
      <c r="M124" s="266">
        <f t="shared" si="14"/>
        <v>5477</v>
      </c>
      <c r="N124" s="266">
        <f t="shared" si="15"/>
        <v>21894</v>
      </c>
      <c r="O124" s="269">
        <f t="shared" si="16"/>
        <v>153</v>
      </c>
      <c r="P124" s="299"/>
      <c r="Q124" s="274"/>
      <c r="R124" s="240"/>
    </row>
    <row r="125" spans="1:18" ht="12" customHeight="1" x14ac:dyDescent="0.25">
      <c r="A125" s="194" t="s">
        <v>94</v>
      </c>
      <c r="B125" s="188" t="s">
        <v>207</v>
      </c>
      <c r="C125" s="191">
        <v>704</v>
      </c>
      <c r="D125" s="195" t="s">
        <v>97</v>
      </c>
      <c r="E125" s="157">
        <v>2743</v>
      </c>
      <c r="F125" s="181">
        <v>2</v>
      </c>
      <c r="G125" s="161">
        <v>39804</v>
      </c>
      <c r="H125" s="211">
        <f t="shared" si="12"/>
        <v>30468</v>
      </c>
      <c r="I125" s="211">
        <f t="shared" si="17"/>
        <v>10649</v>
      </c>
      <c r="J125" s="211">
        <f t="shared" si="13"/>
        <v>1372</v>
      </c>
      <c r="K125" s="212">
        <f t="shared" si="21"/>
        <v>2685</v>
      </c>
      <c r="L125" s="212">
        <f t="shared" si="20"/>
        <v>42489</v>
      </c>
      <c r="M125" s="266">
        <f t="shared" si="14"/>
        <v>10953</v>
      </c>
      <c r="N125" s="266">
        <f t="shared" si="15"/>
        <v>42793</v>
      </c>
      <c r="O125" s="269">
        <f t="shared" si="16"/>
        <v>304</v>
      </c>
      <c r="P125" s="299"/>
      <c r="Q125" s="274"/>
      <c r="R125" s="240"/>
    </row>
    <row r="126" spans="1:18" ht="13.5" x14ac:dyDescent="0.25">
      <c r="A126" s="194" t="s">
        <v>94</v>
      </c>
      <c r="B126" s="188" t="s">
        <v>207</v>
      </c>
      <c r="C126" s="191">
        <v>705</v>
      </c>
      <c r="D126" s="195" t="s">
        <v>98</v>
      </c>
      <c r="E126" s="157">
        <v>4231</v>
      </c>
      <c r="F126" s="181">
        <v>2</v>
      </c>
      <c r="G126" s="161">
        <v>40544</v>
      </c>
      <c r="H126" s="211">
        <f t="shared" si="12"/>
        <v>30468</v>
      </c>
      <c r="I126" s="211">
        <f t="shared" si="17"/>
        <v>10649</v>
      </c>
      <c r="J126" s="211">
        <f t="shared" si="13"/>
        <v>2116</v>
      </c>
      <c r="K126" s="212">
        <f t="shared" si="21"/>
        <v>2689</v>
      </c>
      <c r="L126" s="212">
        <f t="shared" si="20"/>
        <v>43233</v>
      </c>
      <c r="M126" s="266">
        <f t="shared" si="14"/>
        <v>10953</v>
      </c>
      <c r="N126" s="266">
        <f t="shared" si="15"/>
        <v>43537</v>
      </c>
      <c r="O126" s="269">
        <f t="shared" si="16"/>
        <v>304</v>
      </c>
      <c r="P126" s="299"/>
      <c r="Q126" s="274"/>
      <c r="R126" s="240"/>
    </row>
    <row r="127" spans="1:18" ht="13.5" x14ac:dyDescent="0.25">
      <c r="A127" s="194" t="s">
        <v>94</v>
      </c>
      <c r="B127" s="188" t="s">
        <v>207</v>
      </c>
      <c r="C127" s="191">
        <v>707</v>
      </c>
      <c r="D127" s="195" t="s">
        <v>99</v>
      </c>
      <c r="E127" s="157">
        <v>1407</v>
      </c>
      <c r="F127" s="181">
        <v>1</v>
      </c>
      <c r="G127" s="161">
        <v>19917</v>
      </c>
      <c r="H127" s="211">
        <f t="shared" si="12"/>
        <v>15234</v>
      </c>
      <c r="I127" s="211">
        <f t="shared" si="17"/>
        <v>5324</v>
      </c>
      <c r="J127" s="211">
        <f t="shared" si="13"/>
        <v>704</v>
      </c>
      <c r="K127" s="212">
        <f t="shared" si="21"/>
        <v>1345</v>
      </c>
      <c r="L127" s="212">
        <f t="shared" si="20"/>
        <v>21262</v>
      </c>
      <c r="M127" s="266">
        <f t="shared" si="14"/>
        <v>5477</v>
      </c>
      <c r="N127" s="266">
        <f t="shared" si="15"/>
        <v>21415</v>
      </c>
      <c r="O127" s="269">
        <f t="shared" si="16"/>
        <v>153</v>
      </c>
      <c r="P127" s="299"/>
      <c r="Q127" s="274"/>
      <c r="R127" s="240"/>
    </row>
    <row r="128" spans="1:18" ht="13.5" x14ac:dyDescent="0.25">
      <c r="A128" s="194" t="s">
        <v>94</v>
      </c>
      <c r="B128" s="188" t="s">
        <v>207</v>
      </c>
      <c r="C128" s="191">
        <v>708</v>
      </c>
      <c r="D128" s="195" t="s">
        <v>100</v>
      </c>
      <c r="E128" s="157">
        <v>1041</v>
      </c>
      <c r="F128" s="181">
        <v>1</v>
      </c>
      <c r="G128" s="161">
        <v>19738</v>
      </c>
      <c r="H128" s="211">
        <f t="shared" si="12"/>
        <v>15234</v>
      </c>
      <c r="I128" s="211">
        <f t="shared" si="17"/>
        <v>5324</v>
      </c>
      <c r="J128" s="211">
        <f t="shared" si="13"/>
        <v>521</v>
      </c>
      <c r="K128" s="212">
        <f t="shared" si="21"/>
        <v>1341</v>
      </c>
      <c r="L128" s="212">
        <f t="shared" si="20"/>
        <v>21079</v>
      </c>
      <c r="M128" s="266">
        <f t="shared" si="14"/>
        <v>5477</v>
      </c>
      <c r="N128" s="266">
        <f t="shared" si="15"/>
        <v>21232</v>
      </c>
      <c r="O128" s="269">
        <f t="shared" si="16"/>
        <v>153</v>
      </c>
      <c r="P128" s="299"/>
      <c r="Q128" s="274"/>
      <c r="R128" s="240"/>
    </row>
    <row r="129" spans="1:18" ht="13.5" x14ac:dyDescent="0.25">
      <c r="A129" s="194" t="s">
        <v>94</v>
      </c>
      <c r="B129" s="188" t="s">
        <v>207</v>
      </c>
      <c r="C129" s="191">
        <v>709</v>
      </c>
      <c r="D129" s="195" t="s">
        <v>199</v>
      </c>
      <c r="E129" s="157">
        <v>2922</v>
      </c>
      <c r="F129" s="181">
        <v>2</v>
      </c>
      <c r="G129" s="161">
        <v>39927</v>
      </c>
      <c r="H129" s="211">
        <f t="shared" si="12"/>
        <v>30468</v>
      </c>
      <c r="I129" s="211">
        <f t="shared" si="17"/>
        <v>10649</v>
      </c>
      <c r="J129" s="211">
        <f t="shared" si="13"/>
        <v>1461</v>
      </c>
      <c r="K129" s="212">
        <f t="shared" si="21"/>
        <v>2651</v>
      </c>
      <c r="L129" s="212">
        <f t="shared" si="20"/>
        <v>42578</v>
      </c>
      <c r="M129" s="266">
        <f t="shared" si="14"/>
        <v>10953</v>
      </c>
      <c r="N129" s="266">
        <f t="shared" si="15"/>
        <v>42882</v>
      </c>
      <c r="O129" s="269">
        <f t="shared" si="16"/>
        <v>304</v>
      </c>
      <c r="P129" s="299"/>
      <c r="Q129" s="274"/>
      <c r="R129" s="240"/>
    </row>
    <row r="130" spans="1:18" ht="13.5" x14ac:dyDescent="0.25">
      <c r="A130" s="194" t="s">
        <v>94</v>
      </c>
      <c r="B130" s="188" t="s">
        <v>207</v>
      </c>
      <c r="C130" s="191">
        <v>710</v>
      </c>
      <c r="D130" s="195" t="s">
        <v>101</v>
      </c>
      <c r="E130" s="157">
        <v>2466</v>
      </c>
      <c r="F130" s="181">
        <v>2</v>
      </c>
      <c r="G130" s="161">
        <v>39657</v>
      </c>
      <c r="H130" s="211">
        <f t="shared" si="12"/>
        <v>30468</v>
      </c>
      <c r="I130" s="211">
        <f t="shared" si="17"/>
        <v>10649</v>
      </c>
      <c r="J130" s="211">
        <f t="shared" si="13"/>
        <v>1233</v>
      </c>
      <c r="K130" s="212">
        <f t="shared" si="21"/>
        <v>2693</v>
      </c>
      <c r="L130" s="212">
        <f t="shared" si="20"/>
        <v>42350</v>
      </c>
      <c r="M130" s="266">
        <f t="shared" si="14"/>
        <v>10953</v>
      </c>
      <c r="N130" s="266">
        <f t="shared" si="15"/>
        <v>42654</v>
      </c>
      <c r="O130" s="269">
        <f t="shared" si="16"/>
        <v>304</v>
      </c>
      <c r="P130" s="299"/>
      <c r="Q130" s="274"/>
      <c r="R130" s="240"/>
    </row>
    <row r="131" spans="1:18" ht="13.5" x14ac:dyDescent="0.25">
      <c r="A131" s="194" t="s">
        <v>94</v>
      </c>
      <c r="B131" s="188" t="s">
        <v>207</v>
      </c>
      <c r="C131" s="191">
        <v>711</v>
      </c>
      <c r="D131" s="195" t="s">
        <v>102</v>
      </c>
      <c r="E131" s="157">
        <v>1507</v>
      </c>
      <c r="F131" s="181">
        <v>1</v>
      </c>
      <c r="G131" s="161">
        <v>19963</v>
      </c>
      <c r="H131" s="211">
        <f t="shared" si="12"/>
        <v>15234</v>
      </c>
      <c r="I131" s="211">
        <f t="shared" si="17"/>
        <v>5324</v>
      </c>
      <c r="J131" s="211">
        <f t="shared" si="13"/>
        <v>754</v>
      </c>
      <c r="K131" s="212">
        <f t="shared" si="21"/>
        <v>1349</v>
      </c>
      <c r="L131" s="212">
        <f t="shared" si="20"/>
        <v>21312</v>
      </c>
      <c r="M131" s="266">
        <f t="shared" si="14"/>
        <v>5477</v>
      </c>
      <c r="N131" s="266">
        <f t="shared" si="15"/>
        <v>21465</v>
      </c>
      <c r="O131" s="269">
        <f t="shared" si="16"/>
        <v>153</v>
      </c>
      <c r="P131" s="299"/>
      <c r="Q131" s="274"/>
      <c r="R131" s="240"/>
    </row>
    <row r="132" spans="1:18" ht="13.5" x14ac:dyDescent="0.25">
      <c r="A132" s="194" t="s">
        <v>94</v>
      </c>
      <c r="B132" s="188" t="s">
        <v>207</v>
      </c>
      <c r="C132" s="191">
        <v>712</v>
      </c>
      <c r="D132" s="195" t="s">
        <v>103</v>
      </c>
      <c r="E132" s="157">
        <v>1144</v>
      </c>
      <c r="F132" s="181">
        <v>1</v>
      </c>
      <c r="G132" s="161">
        <v>19806</v>
      </c>
      <c r="H132" s="211">
        <f t="shared" si="12"/>
        <v>15234</v>
      </c>
      <c r="I132" s="211">
        <f t="shared" si="17"/>
        <v>5324</v>
      </c>
      <c r="J132" s="211">
        <f t="shared" si="13"/>
        <v>572</v>
      </c>
      <c r="K132" s="212">
        <f t="shared" si="21"/>
        <v>1324</v>
      </c>
      <c r="L132" s="212">
        <f t="shared" si="20"/>
        <v>21130</v>
      </c>
      <c r="M132" s="266">
        <f t="shared" si="14"/>
        <v>5477</v>
      </c>
      <c r="N132" s="266">
        <f t="shared" si="15"/>
        <v>21283</v>
      </c>
      <c r="O132" s="269">
        <f t="shared" si="16"/>
        <v>153</v>
      </c>
      <c r="P132" s="299"/>
      <c r="Q132" s="274"/>
      <c r="R132" s="240"/>
    </row>
    <row r="133" spans="1:18" ht="13.5" x14ac:dyDescent="0.25">
      <c r="A133" s="194" t="s">
        <v>94</v>
      </c>
      <c r="B133" s="188" t="s">
        <v>207</v>
      </c>
      <c r="C133" s="191">
        <v>713</v>
      </c>
      <c r="D133" s="195" t="s">
        <v>104</v>
      </c>
      <c r="E133" s="157">
        <v>1244</v>
      </c>
      <c r="F133" s="181">
        <v>1</v>
      </c>
      <c r="G133" s="161">
        <v>19851</v>
      </c>
      <c r="H133" s="211">
        <f t="shared" si="12"/>
        <v>15234</v>
      </c>
      <c r="I133" s="211">
        <f t="shared" si="17"/>
        <v>5324</v>
      </c>
      <c r="J133" s="211">
        <f t="shared" si="13"/>
        <v>622</v>
      </c>
      <c r="K133" s="212">
        <f t="shared" si="21"/>
        <v>1329</v>
      </c>
      <c r="L133" s="212">
        <f t="shared" si="20"/>
        <v>21180</v>
      </c>
      <c r="M133" s="266">
        <f t="shared" si="14"/>
        <v>5477</v>
      </c>
      <c r="N133" s="266">
        <f t="shared" si="15"/>
        <v>21333</v>
      </c>
      <c r="O133" s="269">
        <f t="shared" si="16"/>
        <v>153</v>
      </c>
      <c r="P133" s="299"/>
      <c r="Q133" s="274"/>
      <c r="R133" s="240"/>
    </row>
    <row r="134" spans="1:18" ht="13.5" x14ac:dyDescent="0.25">
      <c r="A134" s="194" t="s">
        <v>94</v>
      </c>
      <c r="B134" s="188" t="s">
        <v>207</v>
      </c>
      <c r="C134" s="191">
        <v>714</v>
      </c>
      <c r="D134" s="195" t="s">
        <v>105</v>
      </c>
      <c r="E134" s="283">
        <v>5126</v>
      </c>
      <c r="F134" s="251">
        <v>3</v>
      </c>
      <c r="G134" s="161">
        <v>43166</v>
      </c>
      <c r="H134" s="211">
        <f t="shared" ref="H134:H148" si="22">F134*1269.5*12</f>
        <v>45702</v>
      </c>
      <c r="I134" s="211">
        <f t="shared" si="17"/>
        <v>15973</v>
      </c>
      <c r="J134" s="211">
        <f t="shared" ref="J134:J140" si="23">ROUND(E134*0.5,0)</f>
        <v>2563</v>
      </c>
      <c r="K134" s="212">
        <f t="shared" si="21"/>
        <v>21072</v>
      </c>
      <c r="L134" s="212">
        <f t="shared" si="20"/>
        <v>64238</v>
      </c>
      <c r="M134" s="266">
        <f t="shared" ref="M134:M148" si="24">ROUND(H134*0.3595,0)</f>
        <v>16430</v>
      </c>
      <c r="N134" s="266">
        <f t="shared" ref="N134:N148" si="25">H134+J134+M134</f>
        <v>64695</v>
      </c>
      <c r="O134" s="269">
        <f t="shared" ref="O134:O189" si="26">N134-L134</f>
        <v>457</v>
      </c>
      <c r="P134" s="299"/>
      <c r="Q134" s="274"/>
      <c r="R134" s="240"/>
    </row>
    <row r="135" spans="1:18" ht="13.5" x14ac:dyDescent="0.25">
      <c r="A135" s="194" t="s">
        <v>94</v>
      </c>
      <c r="B135" s="188" t="s">
        <v>207</v>
      </c>
      <c r="C135" s="191">
        <v>716</v>
      </c>
      <c r="D135" s="195" t="s">
        <v>106</v>
      </c>
      <c r="E135" s="157">
        <v>3063</v>
      </c>
      <c r="F135" s="181">
        <v>2</v>
      </c>
      <c r="G135" s="161">
        <v>39973</v>
      </c>
      <c r="H135" s="211">
        <f t="shared" si="22"/>
        <v>30468</v>
      </c>
      <c r="I135" s="211">
        <f t="shared" ref="I135:I140" si="27">ROUND(H135*0.3495,0)</f>
        <v>10649</v>
      </c>
      <c r="J135" s="211">
        <f t="shared" si="23"/>
        <v>1532</v>
      </c>
      <c r="K135" s="212">
        <f t="shared" si="21"/>
        <v>2676</v>
      </c>
      <c r="L135" s="212">
        <f t="shared" si="20"/>
        <v>42649</v>
      </c>
      <c r="M135" s="266">
        <f t="shared" si="24"/>
        <v>10953</v>
      </c>
      <c r="N135" s="266">
        <f t="shared" si="25"/>
        <v>42953</v>
      </c>
      <c r="O135" s="269">
        <f t="shared" si="26"/>
        <v>304</v>
      </c>
      <c r="P135" s="299"/>
      <c r="Q135" s="274"/>
      <c r="R135" s="240"/>
    </row>
    <row r="136" spans="1:18" ht="13.5" x14ac:dyDescent="0.25">
      <c r="A136" s="194" t="s">
        <v>94</v>
      </c>
      <c r="B136" s="188" t="s">
        <v>207</v>
      </c>
      <c r="C136" s="191">
        <v>719</v>
      </c>
      <c r="D136" s="195" t="s">
        <v>107</v>
      </c>
      <c r="E136" s="157">
        <v>4453</v>
      </c>
      <c r="F136" s="181">
        <v>2</v>
      </c>
      <c r="G136" s="161">
        <v>40696</v>
      </c>
      <c r="H136" s="211">
        <f t="shared" si="22"/>
        <v>30468</v>
      </c>
      <c r="I136" s="211">
        <f t="shared" si="27"/>
        <v>10649</v>
      </c>
      <c r="J136" s="211">
        <f t="shared" si="23"/>
        <v>2227</v>
      </c>
      <c r="K136" s="212">
        <f t="shared" si="21"/>
        <v>2648</v>
      </c>
      <c r="L136" s="212">
        <f t="shared" si="20"/>
        <v>43344</v>
      </c>
      <c r="M136" s="266">
        <f t="shared" si="24"/>
        <v>10953</v>
      </c>
      <c r="N136" s="266">
        <f t="shared" si="25"/>
        <v>43648</v>
      </c>
      <c r="O136" s="269">
        <f t="shared" si="26"/>
        <v>304</v>
      </c>
      <c r="P136" s="299"/>
      <c r="Q136" s="274"/>
      <c r="R136" s="240"/>
    </row>
    <row r="137" spans="1:18" ht="13.5" x14ac:dyDescent="0.25">
      <c r="A137" s="194" t="s">
        <v>94</v>
      </c>
      <c r="B137" s="188" t="s">
        <v>207</v>
      </c>
      <c r="C137" s="191">
        <v>720</v>
      </c>
      <c r="D137" s="195" t="s">
        <v>108</v>
      </c>
      <c r="E137" s="157">
        <v>2233</v>
      </c>
      <c r="F137" s="181">
        <v>1</v>
      </c>
      <c r="G137" s="161">
        <v>20305</v>
      </c>
      <c r="H137" s="211">
        <f t="shared" si="22"/>
        <v>15234</v>
      </c>
      <c r="I137" s="211">
        <f t="shared" si="27"/>
        <v>5324</v>
      </c>
      <c r="J137" s="211">
        <f t="shared" si="23"/>
        <v>1117</v>
      </c>
      <c r="K137" s="212">
        <f t="shared" si="21"/>
        <v>1370</v>
      </c>
      <c r="L137" s="212">
        <f t="shared" si="20"/>
        <v>21675</v>
      </c>
      <c r="M137" s="266">
        <f t="shared" si="24"/>
        <v>5477</v>
      </c>
      <c r="N137" s="266">
        <f t="shared" si="25"/>
        <v>21828</v>
      </c>
      <c r="O137" s="269">
        <f t="shared" si="26"/>
        <v>153</v>
      </c>
      <c r="P137" s="299"/>
      <c r="Q137" s="274"/>
      <c r="R137" s="240"/>
    </row>
    <row r="138" spans="1:18" ht="13.5" x14ac:dyDescent="0.25">
      <c r="A138" s="194" t="s">
        <v>94</v>
      </c>
      <c r="B138" s="188" t="s">
        <v>207</v>
      </c>
      <c r="C138" s="191">
        <v>721</v>
      </c>
      <c r="D138" s="195" t="s">
        <v>109</v>
      </c>
      <c r="E138" s="157">
        <v>16902</v>
      </c>
      <c r="F138" s="181">
        <v>5</v>
      </c>
      <c r="G138" s="161">
        <v>102644</v>
      </c>
      <c r="H138" s="211">
        <f t="shared" si="22"/>
        <v>76170</v>
      </c>
      <c r="I138" s="211">
        <f t="shared" si="27"/>
        <v>26621</v>
      </c>
      <c r="J138" s="211">
        <f t="shared" si="23"/>
        <v>8451</v>
      </c>
      <c r="K138" s="212">
        <f t="shared" si="21"/>
        <v>8598</v>
      </c>
      <c r="L138" s="212">
        <f t="shared" si="20"/>
        <v>111242</v>
      </c>
      <c r="M138" s="266">
        <f t="shared" si="24"/>
        <v>27383</v>
      </c>
      <c r="N138" s="266">
        <f t="shared" si="25"/>
        <v>112004</v>
      </c>
      <c r="O138" s="269">
        <f t="shared" si="26"/>
        <v>762</v>
      </c>
      <c r="P138" s="299"/>
      <c r="Q138" s="274"/>
      <c r="R138" s="240"/>
    </row>
    <row r="139" spans="1:18" ht="13.5" x14ac:dyDescent="0.25">
      <c r="A139" s="194" t="s">
        <v>94</v>
      </c>
      <c r="B139" s="188" t="s">
        <v>207</v>
      </c>
      <c r="C139" s="191">
        <v>722</v>
      </c>
      <c r="D139" s="175" t="s">
        <v>110</v>
      </c>
      <c r="E139" s="157">
        <v>1163</v>
      </c>
      <c r="F139" s="181">
        <v>1</v>
      </c>
      <c r="G139" s="161">
        <v>19800</v>
      </c>
      <c r="H139" s="211">
        <f t="shared" si="22"/>
        <v>15234</v>
      </c>
      <c r="I139" s="211">
        <f t="shared" si="27"/>
        <v>5324</v>
      </c>
      <c r="J139" s="211">
        <f t="shared" si="23"/>
        <v>582</v>
      </c>
      <c r="K139" s="212">
        <f t="shared" si="21"/>
        <v>1340</v>
      </c>
      <c r="L139" s="212">
        <f t="shared" si="20"/>
        <v>21140</v>
      </c>
      <c r="M139" s="266">
        <f t="shared" si="24"/>
        <v>5477</v>
      </c>
      <c r="N139" s="266">
        <f t="shared" si="25"/>
        <v>21293</v>
      </c>
      <c r="O139" s="269">
        <f t="shared" si="26"/>
        <v>153</v>
      </c>
      <c r="P139" s="299"/>
      <c r="Q139" s="274"/>
      <c r="R139" s="240"/>
    </row>
    <row r="140" spans="1:18" ht="13.5" x14ac:dyDescent="0.25">
      <c r="A140" s="194" t="s">
        <v>94</v>
      </c>
      <c r="B140" s="188" t="s">
        <v>207</v>
      </c>
      <c r="C140" s="191">
        <v>723</v>
      </c>
      <c r="D140" s="175" t="s">
        <v>200</v>
      </c>
      <c r="E140" s="157">
        <v>2193</v>
      </c>
      <c r="F140" s="181">
        <v>1</v>
      </c>
      <c r="G140" s="161">
        <v>20291</v>
      </c>
      <c r="H140" s="211">
        <f t="shared" si="22"/>
        <v>15234</v>
      </c>
      <c r="I140" s="211">
        <f t="shared" si="27"/>
        <v>5324</v>
      </c>
      <c r="J140" s="211">
        <f t="shared" si="23"/>
        <v>1097</v>
      </c>
      <c r="K140" s="212">
        <f t="shared" si="21"/>
        <v>1364</v>
      </c>
      <c r="L140" s="212">
        <f t="shared" si="20"/>
        <v>21655</v>
      </c>
      <c r="M140" s="266">
        <f t="shared" si="24"/>
        <v>5477</v>
      </c>
      <c r="N140" s="266">
        <f t="shared" si="25"/>
        <v>21808</v>
      </c>
      <c r="O140" s="269">
        <f t="shared" si="26"/>
        <v>153</v>
      </c>
      <c r="P140" s="300"/>
      <c r="Q140" s="274"/>
      <c r="R140" s="240"/>
    </row>
    <row r="141" spans="1:18" ht="13.5" x14ac:dyDescent="0.25">
      <c r="A141" s="188" t="s">
        <v>1</v>
      </c>
      <c r="B141" s="188" t="s">
        <v>208</v>
      </c>
      <c r="C141" s="188">
        <v>130</v>
      </c>
      <c r="D141" s="199" t="s">
        <v>138</v>
      </c>
      <c r="E141" s="182">
        <v>21274</v>
      </c>
      <c r="F141" s="188">
        <v>3</v>
      </c>
      <c r="G141" s="213">
        <v>68121</v>
      </c>
      <c r="H141" s="211">
        <f t="shared" si="22"/>
        <v>45702</v>
      </c>
      <c r="I141" s="214">
        <f>ROUND(H141*0.3495,0)</f>
        <v>15973</v>
      </c>
      <c r="J141" s="214">
        <f t="shared" ref="J141:J148" si="28">ROUND(E141*0.5,0)</f>
        <v>10637</v>
      </c>
      <c r="K141" s="212">
        <f t="shared" si="21"/>
        <v>4191</v>
      </c>
      <c r="L141" s="212">
        <f t="shared" si="20"/>
        <v>72312</v>
      </c>
      <c r="M141" s="266">
        <f t="shared" si="24"/>
        <v>16430</v>
      </c>
      <c r="N141" s="266">
        <f t="shared" si="25"/>
        <v>72769</v>
      </c>
      <c r="O141" s="269">
        <f t="shared" si="26"/>
        <v>457</v>
      </c>
      <c r="P141" s="250">
        <f>N141</f>
        <v>72769</v>
      </c>
      <c r="Q141" s="274"/>
      <c r="R141" s="242"/>
    </row>
    <row r="142" spans="1:18" ht="13.5" x14ac:dyDescent="0.25">
      <c r="A142" s="188" t="s">
        <v>150</v>
      </c>
      <c r="B142" s="188" t="s">
        <v>208</v>
      </c>
      <c r="C142" s="166">
        <v>230</v>
      </c>
      <c r="D142" s="200" t="s">
        <v>139</v>
      </c>
      <c r="E142" s="180">
        <v>15531</v>
      </c>
      <c r="F142" s="193">
        <v>2</v>
      </c>
      <c r="G142" s="213">
        <v>46364</v>
      </c>
      <c r="H142" s="211">
        <f t="shared" si="22"/>
        <v>30468</v>
      </c>
      <c r="I142" s="214">
        <f t="shared" ref="I142:I148" si="29">ROUND(H142*0.3495,0)</f>
        <v>10649</v>
      </c>
      <c r="J142" s="214">
        <f t="shared" si="28"/>
        <v>7766</v>
      </c>
      <c r="K142" s="212">
        <f t="shared" si="21"/>
        <v>2519</v>
      </c>
      <c r="L142" s="212">
        <f t="shared" si="20"/>
        <v>48883</v>
      </c>
      <c r="M142" s="266">
        <f t="shared" si="24"/>
        <v>10953</v>
      </c>
      <c r="N142" s="266">
        <f t="shared" si="25"/>
        <v>49187</v>
      </c>
      <c r="O142" s="269">
        <f t="shared" si="26"/>
        <v>304</v>
      </c>
      <c r="P142" s="250">
        <f t="shared" ref="P142:P148" si="30">N142</f>
        <v>49187</v>
      </c>
      <c r="Q142" s="274"/>
      <c r="R142" s="242"/>
    </row>
    <row r="143" spans="1:18" ht="13.5" x14ac:dyDescent="0.25">
      <c r="A143" s="188" t="s">
        <v>151</v>
      </c>
      <c r="B143" s="188" t="s">
        <v>208</v>
      </c>
      <c r="C143" s="166">
        <v>330</v>
      </c>
      <c r="D143" s="200" t="s">
        <v>140</v>
      </c>
      <c r="E143" s="180">
        <v>15672</v>
      </c>
      <c r="F143" s="181">
        <v>2</v>
      </c>
      <c r="G143" s="213">
        <v>46372</v>
      </c>
      <c r="H143" s="211">
        <f t="shared" si="22"/>
        <v>30468</v>
      </c>
      <c r="I143" s="214">
        <f t="shared" si="29"/>
        <v>10649</v>
      </c>
      <c r="J143" s="214">
        <f t="shared" si="28"/>
        <v>7836</v>
      </c>
      <c r="K143" s="212">
        <f t="shared" si="21"/>
        <v>2581</v>
      </c>
      <c r="L143" s="212">
        <f t="shared" si="20"/>
        <v>48953</v>
      </c>
      <c r="M143" s="266">
        <f t="shared" si="24"/>
        <v>10953</v>
      </c>
      <c r="N143" s="266">
        <f t="shared" si="25"/>
        <v>49257</v>
      </c>
      <c r="O143" s="269">
        <f t="shared" si="26"/>
        <v>304</v>
      </c>
      <c r="P143" s="250">
        <f t="shared" si="30"/>
        <v>49257</v>
      </c>
      <c r="Q143" s="274"/>
      <c r="R143" s="242"/>
    </row>
    <row r="144" spans="1:18" ht="13.5" x14ac:dyDescent="0.25">
      <c r="A144" s="188" t="s">
        <v>37</v>
      </c>
      <c r="B144" s="188" t="s">
        <v>208</v>
      </c>
      <c r="C144" s="166">
        <v>430</v>
      </c>
      <c r="D144" s="200" t="s">
        <v>141</v>
      </c>
      <c r="E144" s="180">
        <v>19675</v>
      </c>
      <c r="F144" s="181">
        <v>2</v>
      </c>
      <c r="G144" s="213">
        <v>48247</v>
      </c>
      <c r="H144" s="211">
        <f t="shared" si="22"/>
        <v>30468</v>
      </c>
      <c r="I144" s="214">
        <f t="shared" si="29"/>
        <v>10649</v>
      </c>
      <c r="J144" s="214">
        <f t="shared" si="28"/>
        <v>9838</v>
      </c>
      <c r="K144" s="212">
        <f t="shared" si="21"/>
        <v>2708</v>
      </c>
      <c r="L144" s="212">
        <f t="shared" si="20"/>
        <v>50955</v>
      </c>
      <c r="M144" s="266">
        <f t="shared" si="24"/>
        <v>10953</v>
      </c>
      <c r="N144" s="266">
        <f t="shared" si="25"/>
        <v>51259</v>
      </c>
      <c r="O144" s="269">
        <f t="shared" si="26"/>
        <v>304</v>
      </c>
      <c r="P144" s="250">
        <f t="shared" si="30"/>
        <v>51259</v>
      </c>
      <c r="Q144" s="274"/>
      <c r="R144" s="242"/>
    </row>
    <row r="145" spans="1:18" ht="13.5" x14ac:dyDescent="0.25">
      <c r="A145" s="188" t="s">
        <v>54</v>
      </c>
      <c r="B145" s="188" t="s">
        <v>208</v>
      </c>
      <c r="C145" s="166">
        <v>530</v>
      </c>
      <c r="D145" s="200" t="s">
        <v>142</v>
      </c>
      <c r="E145" s="180">
        <v>21301</v>
      </c>
      <c r="F145" s="181">
        <v>3</v>
      </c>
      <c r="G145" s="213">
        <v>68575</v>
      </c>
      <c r="H145" s="211">
        <f t="shared" si="22"/>
        <v>45702</v>
      </c>
      <c r="I145" s="214">
        <f t="shared" si="29"/>
        <v>15973</v>
      </c>
      <c r="J145" s="214">
        <f t="shared" si="28"/>
        <v>10651</v>
      </c>
      <c r="K145" s="212">
        <f t="shared" si="21"/>
        <v>3751</v>
      </c>
      <c r="L145" s="212">
        <f t="shared" si="20"/>
        <v>72326</v>
      </c>
      <c r="M145" s="266">
        <f t="shared" si="24"/>
        <v>16430</v>
      </c>
      <c r="N145" s="266">
        <f t="shared" si="25"/>
        <v>72783</v>
      </c>
      <c r="O145" s="269">
        <f t="shared" si="26"/>
        <v>457</v>
      </c>
      <c r="P145" s="250">
        <f t="shared" si="30"/>
        <v>72783</v>
      </c>
      <c r="Q145" s="274"/>
      <c r="R145" s="242"/>
    </row>
    <row r="146" spans="1:18" ht="13.5" x14ac:dyDescent="0.25">
      <c r="A146" s="188" t="s">
        <v>78</v>
      </c>
      <c r="B146" s="188" t="s">
        <v>208</v>
      </c>
      <c r="C146" s="166">
        <v>630</v>
      </c>
      <c r="D146" s="200" t="s">
        <v>143</v>
      </c>
      <c r="E146" s="180">
        <v>17311</v>
      </c>
      <c r="F146" s="181">
        <v>2</v>
      </c>
      <c r="G146" s="213">
        <v>47227</v>
      </c>
      <c r="H146" s="211">
        <f t="shared" si="22"/>
        <v>30468</v>
      </c>
      <c r="I146" s="214">
        <f t="shared" si="29"/>
        <v>10649</v>
      </c>
      <c r="J146" s="214">
        <f t="shared" si="28"/>
        <v>8656</v>
      </c>
      <c r="K146" s="212">
        <f t="shared" si="21"/>
        <v>2546</v>
      </c>
      <c r="L146" s="212">
        <f t="shared" si="20"/>
        <v>49773</v>
      </c>
      <c r="M146" s="266">
        <f t="shared" si="24"/>
        <v>10953</v>
      </c>
      <c r="N146" s="266">
        <f t="shared" si="25"/>
        <v>50077</v>
      </c>
      <c r="O146" s="269">
        <f t="shared" si="26"/>
        <v>304</v>
      </c>
      <c r="P146" s="250">
        <f t="shared" si="30"/>
        <v>50077</v>
      </c>
      <c r="Q146" s="274"/>
      <c r="R146" s="242"/>
    </row>
    <row r="147" spans="1:18" ht="13.5" x14ac:dyDescent="0.25">
      <c r="A147" s="188" t="s">
        <v>111</v>
      </c>
      <c r="B147" s="188" t="s">
        <v>208</v>
      </c>
      <c r="C147" s="166">
        <v>830</v>
      </c>
      <c r="D147" s="201" t="s">
        <v>144</v>
      </c>
      <c r="E147" s="180">
        <v>22337</v>
      </c>
      <c r="F147" s="181">
        <v>3</v>
      </c>
      <c r="G147" s="213">
        <v>69031</v>
      </c>
      <c r="H147" s="211">
        <f t="shared" si="22"/>
        <v>45702</v>
      </c>
      <c r="I147" s="214">
        <f t="shared" si="29"/>
        <v>15973</v>
      </c>
      <c r="J147" s="214">
        <f t="shared" si="28"/>
        <v>11169</v>
      </c>
      <c r="K147" s="212">
        <f t="shared" si="21"/>
        <v>3813</v>
      </c>
      <c r="L147" s="212">
        <f t="shared" si="20"/>
        <v>72844</v>
      </c>
      <c r="M147" s="266">
        <f t="shared" si="24"/>
        <v>16430</v>
      </c>
      <c r="N147" s="266">
        <f t="shared" si="25"/>
        <v>73301</v>
      </c>
      <c r="O147" s="269">
        <f t="shared" si="26"/>
        <v>457</v>
      </c>
      <c r="P147" s="250">
        <f t="shared" si="30"/>
        <v>73301</v>
      </c>
      <c r="Q147" s="274"/>
      <c r="R147" s="242"/>
    </row>
    <row r="148" spans="1:18" ht="13.5" customHeight="1" x14ac:dyDescent="0.25">
      <c r="A148" s="188" t="s">
        <v>94</v>
      </c>
      <c r="B148" s="188" t="s">
        <v>208</v>
      </c>
      <c r="C148" s="166">
        <v>730</v>
      </c>
      <c r="D148" s="201" t="s">
        <v>145</v>
      </c>
      <c r="E148" s="180">
        <v>22757</v>
      </c>
      <c r="F148" s="181">
        <v>3</v>
      </c>
      <c r="G148" s="213">
        <v>69384</v>
      </c>
      <c r="H148" s="211">
        <f t="shared" si="22"/>
        <v>45702</v>
      </c>
      <c r="I148" s="214">
        <f t="shared" si="29"/>
        <v>15973</v>
      </c>
      <c r="J148" s="214">
        <f t="shared" si="28"/>
        <v>11379</v>
      </c>
      <c r="K148" s="212">
        <f t="shared" si="21"/>
        <v>3670</v>
      </c>
      <c r="L148" s="212">
        <f t="shared" si="20"/>
        <v>73054</v>
      </c>
      <c r="M148" s="266">
        <f t="shared" si="24"/>
        <v>16430</v>
      </c>
      <c r="N148" s="266">
        <f t="shared" si="25"/>
        <v>73511</v>
      </c>
      <c r="O148" s="269">
        <f t="shared" si="26"/>
        <v>457</v>
      </c>
      <c r="P148" s="250">
        <f t="shared" si="30"/>
        <v>73511</v>
      </c>
      <c r="Q148" s="274"/>
      <c r="R148" s="242"/>
    </row>
    <row r="149" spans="1:18" ht="13.5" x14ac:dyDescent="0.25">
      <c r="A149" s="174" t="s">
        <v>1</v>
      </c>
      <c r="B149" s="174" t="s">
        <v>209</v>
      </c>
      <c r="C149" s="174"/>
      <c r="D149" s="202" t="s">
        <v>152</v>
      </c>
      <c r="E149" s="203">
        <v>544</v>
      </c>
      <c r="F149" s="203"/>
      <c r="G149" s="213">
        <v>5467</v>
      </c>
      <c r="H149" s="238">
        <v>11.35</v>
      </c>
      <c r="I149" s="192"/>
      <c r="J149" s="215"/>
      <c r="K149" s="249">
        <f t="shared" si="21"/>
        <v>707</v>
      </c>
      <c r="L149" s="212">
        <v>6174</v>
      </c>
      <c r="M149" s="266"/>
      <c r="N149" s="212">
        <v>6174</v>
      </c>
      <c r="O149" s="269">
        <f t="shared" si="26"/>
        <v>0</v>
      </c>
      <c r="P149" s="298">
        <f>SUBTOTAL(9,L149:L155)</f>
        <v>105304</v>
      </c>
      <c r="Q149" s="275"/>
      <c r="R149" s="243"/>
    </row>
    <row r="150" spans="1:18" ht="13.5" x14ac:dyDescent="0.25">
      <c r="A150" s="174" t="s">
        <v>1</v>
      </c>
      <c r="B150" s="174" t="s">
        <v>209</v>
      </c>
      <c r="C150" s="174"/>
      <c r="D150" s="202" t="s">
        <v>156</v>
      </c>
      <c r="E150" s="203">
        <v>922</v>
      </c>
      <c r="F150" s="203"/>
      <c r="G150" s="213">
        <v>10243</v>
      </c>
      <c r="H150" s="238">
        <v>11.35</v>
      </c>
      <c r="I150" s="192"/>
      <c r="J150" s="215"/>
      <c r="K150" s="249">
        <f t="shared" ref="K150:K160" si="31">L150-G150</f>
        <v>222</v>
      </c>
      <c r="L150" s="212">
        <v>10465</v>
      </c>
      <c r="M150" s="267"/>
      <c r="N150" s="212">
        <v>10465</v>
      </c>
      <c r="O150" s="269">
        <f t="shared" si="26"/>
        <v>0</v>
      </c>
      <c r="P150" s="299"/>
      <c r="Q150" s="275"/>
      <c r="R150" s="243"/>
    </row>
    <row r="151" spans="1:18" ht="13.5" x14ac:dyDescent="0.25">
      <c r="A151" s="174" t="s">
        <v>1</v>
      </c>
      <c r="B151" s="174" t="s">
        <v>209</v>
      </c>
      <c r="C151" s="174"/>
      <c r="D151" s="202" t="s">
        <v>153</v>
      </c>
      <c r="E151" s="203">
        <v>397</v>
      </c>
      <c r="F151" s="203"/>
      <c r="G151" s="213">
        <v>4518</v>
      </c>
      <c r="H151" s="238">
        <v>11.35</v>
      </c>
      <c r="I151" s="192"/>
      <c r="J151" s="215"/>
      <c r="K151" s="249">
        <f t="shared" si="31"/>
        <v>-12</v>
      </c>
      <c r="L151" s="212">
        <v>4506</v>
      </c>
      <c r="M151" s="267"/>
      <c r="N151" s="212">
        <v>4506</v>
      </c>
      <c r="O151" s="269">
        <f t="shared" si="26"/>
        <v>0</v>
      </c>
      <c r="P151" s="299"/>
      <c r="Q151" s="275"/>
      <c r="R151" s="243"/>
    </row>
    <row r="152" spans="1:18" ht="13.5" x14ac:dyDescent="0.25">
      <c r="A152" s="174" t="s">
        <v>1</v>
      </c>
      <c r="B152" s="174" t="s">
        <v>209</v>
      </c>
      <c r="C152" s="174"/>
      <c r="D152" s="202" t="s">
        <v>226</v>
      </c>
      <c r="E152" s="203">
        <v>1541</v>
      </c>
      <c r="F152" s="203"/>
      <c r="G152" s="213">
        <v>16510</v>
      </c>
      <c r="H152" s="238">
        <v>11.35</v>
      </c>
      <c r="I152" s="192"/>
      <c r="J152" s="215"/>
      <c r="K152" s="249">
        <f t="shared" si="31"/>
        <v>980</v>
      </c>
      <c r="L152" s="212">
        <v>17490</v>
      </c>
      <c r="M152" s="267"/>
      <c r="N152" s="212">
        <v>17490</v>
      </c>
      <c r="O152" s="269">
        <f t="shared" si="26"/>
        <v>0</v>
      </c>
      <c r="P152" s="299"/>
      <c r="Q152" s="275"/>
      <c r="R152" s="243"/>
    </row>
    <row r="153" spans="1:18" ht="13.5" x14ac:dyDescent="0.25">
      <c r="A153" s="174" t="s">
        <v>1</v>
      </c>
      <c r="B153" s="174" t="s">
        <v>209</v>
      </c>
      <c r="C153" s="174"/>
      <c r="D153" s="202" t="s">
        <v>154</v>
      </c>
      <c r="E153" s="203">
        <v>3755</v>
      </c>
      <c r="F153" s="203"/>
      <c r="G153" s="213">
        <v>39555</v>
      </c>
      <c r="H153" s="238">
        <v>11.35</v>
      </c>
      <c r="I153" s="192"/>
      <c r="J153" s="215"/>
      <c r="K153" s="249">
        <f t="shared" si="31"/>
        <v>3064</v>
      </c>
      <c r="L153" s="212">
        <v>42619</v>
      </c>
      <c r="M153" s="267"/>
      <c r="N153" s="212">
        <v>42619</v>
      </c>
      <c r="O153" s="269">
        <f t="shared" si="26"/>
        <v>0</v>
      </c>
      <c r="P153" s="299"/>
      <c r="Q153" s="275"/>
      <c r="R153" s="243"/>
    </row>
    <row r="154" spans="1:18" ht="13.5" x14ac:dyDescent="0.25">
      <c r="A154" s="174" t="s">
        <v>1</v>
      </c>
      <c r="B154" s="174" t="s">
        <v>209</v>
      </c>
      <c r="C154" s="174"/>
      <c r="D154" s="202" t="s">
        <v>155</v>
      </c>
      <c r="E154" s="203">
        <v>472</v>
      </c>
      <c r="F154" s="203"/>
      <c r="G154" s="213">
        <v>5333</v>
      </c>
      <c r="H154" s="238">
        <v>11.35</v>
      </c>
      <c r="I154" s="192"/>
      <c r="J154" s="215"/>
      <c r="K154" s="249">
        <f t="shared" si="31"/>
        <v>24</v>
      </c>
      <c r="L154" s="212">
        <v>5357</v>
      </c>
      <c r="M154" s="267"/>
      <c r="N154" s="212">
        <v>5357</v>
      </c>
      <c r="O154" s="269">
        <f t="shared" si="26"/>
        <v>0</v>
      </c>
      <c r="P154" s="299"/>
      <c r="Q154" s="275"/>
      <c r="R154" s="243"/>
    </row>
    <row r="155" spans="1:18" ht="13.5" x14ac:dyDescent="0.25">
      <c r="A155" s="174" t="s">
        <v>1</v>
      </c>
      <c r="B155" s="174" t="s">
        <v>209</v>
      </c>
      <c r="C155" s="174"/>
      <c r="D155" s="202" t="s">
        <v>157</v>
      </c>
      <c r="E155" s="203">
        <v>1647</v>
      </c>
      <c r="F155" s="203"/>
      <c r="G155" s="213">
        <v>14656</v>
      </c>
      <c r="H155" s="238">
        <v>11.35</v>
      </c>
      <c r="I155" s="192"/>
      <c r="J155" s="215"/>
      <c r="K155" s="249">
        <f t="shared" si="31"/>
        <v>4037</v>
      </c>
      <c r="L155" s="212">
        <v>18693</v>
      </c>
      <c r="M155" s="268"/>
      <c r="N155" s="212">
        <v>18693</v>
      </c>
      <c r="O155" s="269">
        <f t="shared" si="26"/>
        <v>0</v>
      </c>
      <c r="P155" s="300"/>
      <c r="Q155" s="275"/>
      <c r="R155" s="243"/>
    </row>
    <row r="156" spans="1:18" ht="13.5" x14ac:dyDescent="0.25">
      <c r="A156" s="205" t="s">
        <v>150</v>
      </c>
      <c r="B156" s="174" t="s">
        <v>209</v>
      </c>
      <c r="C156" s="205"/>
      <c r="D156" s="202" t="s">
        <v>158</v>
      </c>
      <c r="E156" s="203">
        <v>320</v>
      </c>
      <c r="F156" s="203"/>
      <c r="G156" s="213">
        <v>3060</v>
      </c>
      <c r="H156" s="238">
        <v>11.35</v>
      </c>
      <c r="I156" s="192"/>
      <c r="J156" s="215"/>
      <c r="K156" s="249">
        <f t="shared" si="31"/>
        <v>572</v>
      </c>
      <c r="L156" s="212">
        <f>E156*H156</f>
        <v>3632</v>
      </c>
      <c r="M156" s="266"/>
      <c r="N156" s="212">
        <v>3632</v>
      </c>
      <c r="O156" s="269">
        <f t="shared" si="26"/>
        <v>0</v>
      </c>
      <c r="P156" s="298">
        <f>SUBTOTAL(9,L156:L158)</f>
        <v>28001</v>
      </c>
      <c r="Q156" s="275"/>
      <c r="R156" s="243"/>
    </row>
    <row r="157" spans="1:18" ht="13.5" x14ac:dyDescent="0.25">
      <c r="A157" s="205" t="s">
        <v>150</v>
      </c>
      <c r="B157" s="174" t="s">
        <v>209</v>
      </c>
      <c r="C157" s="205"/>
      <c r="D157" s="202" t="s">
        <v>224</v>
      </c>
      <c r="E157" s="203">
        <v>99</v>
      </c>
      <c r="F157" s="203"/>
      <c r="G157" s="213">
        <v>887.50166000000002</v>
      </c>
      <c r="H157" s="238">
        <v>11.35</v>
      </c>
      <c r="I157" s="192"/>
      <c r="J157" s="215"/>
      <c r="K157" s="249">
        <f t="shared" si="31"/>
        <v>236.49833999999998</v>
      </c>
      <c r="L157" s="212">
        <v>1124</v>
      </c>
      <c r="M157" s="267"/>
      <c r="N157" s="212">
        <v>1124</v>
      </c>
      <c r="O157" s="269">
        <f t="shared" si="26"/>
        <v>0</v>
      </c>
      <c r="P157" s="299"/>
      <c r="Q157" s="275"/>
      <c r="R157" s="243"/>
    </row>
    <row r="158" spans="1:18" ht="13.5" x14ac:dyDescent="0.25">
      <c r="A158" s="205" t="s">
        <v>150</v>
      </c>
      <c r="B158" s="174" t="s">
        <v>209</v>
      </c>
      <c r="C158" s="205"/>
      <c r="D158" s="202" t="s">
        <v>159</v>
      </c>
      <c r="E158" s="203">
        <v>2048</v>
      </c>
      <c r="F158" s="203"/>
      <c r="G158" s="213">
        <v>21167</v>
      </c>
      <c r="H158" s="238">
        <v>11.35</v>
      </c>
      <c r="I158" s="192"/>
      <c r="J158" s="215"/>
      <c r="K158" s="249">
        <f t="shared" si="31"/>
        <v>2078</v>
      </c>
      <c r="L158" s="212">
        <v>23245</v>
      </c>
      <c r="M158" s="268"/>
      <c r="N158" s="212">
        <v>23245</v>
      </c>
      <c r="O158" s="269">
        <f t="shared" si="26"/>
        <v>0</v>
      </c>
      <c r="P158" s="300"/>
      <c r="Q158" s="275"/>
      <c r="R158" s="243"/>
    </row>
    <row r="159" spans="1:18" ht="13.5" x14ac:dyDescent="0.25">
      <c r="A159" s="205" t="s">
        <v>151</v>
      </c>
      <c r="B159" s="174" t="s">
        <v>209</v>
      </c>
      <c r="C159" s="205"/>
      <c r="D159" s="202" t="s">
        <v>160</v>
      </c>
      <c r="E159" s="203">
        <v>490</v>
      </c>
      <c r="F159" s="203"/>
      <c r="G159" s="213">
        <v>5074</v>
      </c>
      <c r="H159" s="238">
        <v>11.35</v>
      </c>
      <c r="I159" s="192"/>
      <c r="J159" s="215"/>
      <c r="K159" s="249">
        <f t="shared" si="31"/>
        <v>488</v>
      </c>
      <c r="L159" s="212">
        <v>5562</v>
      </c>
      <c r="M159" s="212"/>
      <c r="N159" s="212">
        <v>5562</v>
      </c>
      <c r="O159" s="269">
        <f t="shared" si="26"/>
        <v>0</v>
      </c>
      <c r="P159" s="251">
        <f>L159</f>
        <v>5562</v>
      </c>
      <c r="Q159" s="275"/>
      <c r="R159" s="243"/>
    </row>
    <row r="160" spans="1:18" ht="13.5" x14ac:dyDescent="0.25">
      <c r="A160" s="205" t="s">
        <v>37</v>
      </c>
      <c r="B160" s="174" t="s">
        <v>209</v>
      </c>
      <c r="C160" s="205"/>
      <c r="D160" s="202" t="s">
        <v>161</v>
      </c>
      <c r="E160" s="203">
        <v>252</v>
      </c>
      <c r="F160" s="203"/>
      <c r="G160" s="213">
        <v>2404</v>
      </c>
      <c r="H160" s="238">
        <v>11.35</v>
      </c>
      <c r="I160" s="192"/>
      <c r="J160" s="215"/>
      <c r="K160" s="249">
        <f t="shared" si="31"/>
        <v>456</v>
      </c>
      <c r="L160" s="212">
        <v>2860</v>
      </c>
      <c r="M160" s="266"/>
      <c r="N160" s="212">
        <v>2860</v>
      </c>
      <c r="O160" s="269">
        <f t="shared" si="26"/>
        <v>0</v>
      </c>
      <c r="P160" s="298">
        <f>SUBTOTAL(9,L160:L166)</f>
        <v>63424</v>
      </c>
      <c r="Q160" s="275"/>
      <c r="R160" s="243"/>
    </row>
    <row r="161" spans="1:18" ht="13.5" x14ac:dyDescent="0.25">
      <c r="A161" s="205" t="s">
        <v>37</v>
      </c>
      <c r="B161" s="174" t="s">
        <v>209</v>
      </c>
      <c r="C161" s="205"/>
      <c r="D161" s="206" t="s">
        <v>218</v>
      </c>
      <c r="E161" s="203">
        <v>0</v>
      </c>
      <c r="F161" s="203"/>
      <c r="G161" s="213">
        <v>0</v>
      </c>
      <c r="H161" s="238">
        <v>11.35</v>
      </c>
      <c r="I161" s="192"/>
      <c r="J161" s="215"/>
      <c r="K161" s="249">
        <v>0</v>
      </c>
      <c r="L161" s="212">
        <f>E161*H161</f>
        <v>0</v>
      </c>
      <c r="M161" s="267"/>
      <c r="N161" s="212">
        <f>G161*J161</f>
        <v>0</v>
      </c>
      <c r="O161" s="269">
        <f t="shared" si="26"/>
        <v>0</v>
      </c>
      <c r="P161" s="299"/>
      <c r="Q161" s="275"/>
      <c r="R161" s="243"/>
    </row>
    <row r="162" spans="1:18" ht="13.5" x14ac:dyDescent="0.25">
      <c r="A162" s="205" t="s">
        <v>37</v>
      </c>
      <c r="B162" s="174" t="s">
        <v>209</v>
      </c>
      <c r="C162" s="205"/>
      <c r="D162" s="202" t="s">
        <v>219</v>
      </c>
      <c r="E162" s="203">
        <v>19</v>
      </c>
      <c r="F162" s="203"/>
      <c r="G162" s="213">
        <v>146</v>
      </c>
      <c r="H162" s="238">
        <v>11.35</v>
      </c>
      <c r="I162" s="192"/>
      <c r="J162" s="215"/>
      <c r="K162" s="249">
        <f t="shared" ref="K162:K190" si="32">L162-G162</f>
        <v>70</v>
      </c>
      <c r="L162" s="212">
        <v>216</v>
      </c>
      <c r="M162" s="267"/>
      <c r="N162" s="212">
        <v>216</v>
      </c>
      <c r="O162" s="269">
        <f t="shared" si="26"/>
        <v>0</v>
      </c>
      <c r="P162" s="299"/>
      <c r="Q162" s="275"/>
      <c r="R162" s="243"/>
    </row>
    <row r="163" spans="1:18" ht="13.5" x14ac:dyDescent="0.25">
      <c r="A163" s="205" t="s">
        <v>37</v>
      </c>
      <c r="B163" s="174" t="s">
        <v>209</v>
      </c>
      <c r="C163" s="205"/>
      <c r="D163" s="202" t="s">
        <v>162</v>
      </c>
      <c r="E163" s="203">
        <v>62</v>
      </c>
      <c r="F163" s="203"/>
      <c r="G163" s="213">
        <v>620</v>
      </c>
      <c r="H163" s="238">
        <v>11.35</v>
      </c>
      <c r="I163" s="192"/>
      <c r="J163" s="215"/>
      <c r="K163" s="249">
        <f t="shared" si="32"/>
        <v>84</v>
      </c>
      <c r="L163" s="212">
        <v>704</v>
      </c>
      <c r="M163" s="267"/>
      <c r="N163" s="212">
        <v>704</v>
      </c>
      <c r="O163" s="269">
        <f t="shared" si="26"/>
        <v>0</v>
      </c>
      <c r="P163" s="299"/>
      <c r="Q163" s="275"/>
      <c r="R163" s="243"/>
    </row>
    <row r="164" spans="1:18" ht="13.5" x14ac:dyDescent="0.25">
      <c r="A164" s="205" t="s">
        <v>37</v>
      </c>
      <c r="B164" s="174" t="s">
        <v>209</v>
      </c>
      <c r="C164" s="205"/>
      <c r="D164" s="202" t="s">
        <v>163</v>
      </c>
      <c r="E164" s="207">
        <v>1820</v>
      </c>
      <c r="F164" s="207"/>
      <c r="G164" s="213">
        <v>17578</v>
      </c>
      <c r="H164" s="238">
        <v>11.35</v>
      </c>
      <c r="I164" s="192"/>
      <c r="J164" s="215"/>
      <c r="K164" s="249">
        <f t="shared" si="32"/>
        <v>3079</v>
      </c>
      <c r="L164" s="212">
        <f>E164*H164</f>
        <v>20657</v>
      </c>
      <c r="M164" s="267"/>
      <c r="N164" s="212">
        <v>20657</v>
      </c>
      <c r="O164" s="269">
        <f t="shared" si="26"/>
        <v>0</v>
      </c>
      <c r="P164" s="299"/>
      <c r="Q164" s="275"/>
      <c r="R164" s="243"/>
    </row>
    <row r="165" spans="1:18" ht="13.5" x14ac:dyDescent="0.25">
      <c r="A165" s="205" t="s">
        <v>37</v>
      </c>
      <c r="B165" s="174" t="s">
        <v>209</v>
      </c>
      <c r="C165" s="205"/>
      <c r="D165" s="202" t="s">
        <v>164</v>
      </c>
      <c r="E165" s="204">
        <v>3246</v>
      </c>
      <c r="F165" s="204"/>
      <c r="G165" s="213">
        <v>35659</v>
      </c>
      <c r="H165" s="238">
        <v>11.35</v>
      </c>
      <c r="I165" s="192"/>
      <c r="J165" s="215"/>
      <c r="K165" s="249">
        <f t="shared" si="32"/>
        <v>1183</v>
      </c>
      <c r="L165" s="212">
        <v>36842</v>
      </c>
      <c r="M165" s="267"/>
      <c r="N165" s="212">
        <v>36842</v>
      </c>
      <c r="O165" s="269">
        <f t="shared" si="26"/>
        <v>0</v>
      </c>
      <c r="P165" s="299"/>
      <c r="Q165" s="275"/>
      <c r="R165" s="243"/>
    </row>
    <row r="166" spans="1:18" ht="13.5" x14ac:dyDescent="0.25">
      <c r="A166" s="205" t="s">
        <v>37</v>
      </c>
      <c r="B166" s="174" t="s">
        <v>209</v>
      </c>
      <c r="C166" s="205"/>
      <c r="D166" s="202" t="s">
        <v>165</v>
      </c>
      <c r="E166" s="204">
        <v>189</v>
      </c>
      <c r="F166" s="204"/>
      <c r="G166" s="213">
        <v>1919</v>
      </c>
      <c r="H166" s="238">
        <v>11.35</v>
      </c>
      <c r="I166" s="192"/>
      <c r="J166" s="215"/>
      <c r="K166" s="249">
        <f t="shared" si="32"/>
        <v>226</v>
      </c>
      <c r="L166" s="212">
        <v>2145</v>
      </c>
      <c r="M166" s="268"/>
      <c r="N166" s="212">
        <v>2145</v>
      </c>
      <c r="O166" s="269">
        <f t="shared" si="26"/>
        <v>0</v>
      </c>
      <c r="P166" s="300"/>
      <c r="Q166" s="275"/>
      <c r="R166" s="243"/>
    </row>
    <row r="167" spans="1:18" ht="13.5" x14ac:dyDescent="0.25">
      <c r="A167" s="194" t="s">
        <v>54</v>
      </c>
      <c r="B167" s="174" t="s">
        <v>209</v>
      </c>
      <c r="C167" s="194"/>
      <c r="D167" s="202" t="s">
        <v>166</v>
      </c>
      <c r="E167" s="204">
        <v>285</v>
      </c>
      <c r="F167" s="204"/>
      <c r="G167" s="213">
        <v>2126</v>
      </c>
      <c r="H167" s="238">
        <v>11.35</v>
      </c>
      <c r="I167" s="192"/>
      <c r="J167" s="215"/>
      <c r="K167" s="249">
        <f t="shared" si="32"/>
        <v>1109</v>
      </c>
      <c r="L167" s="212">
        <v>3235</v>
      </c>
      <c r="M167" s="266"/>
      <c r="N167" s="212">
        <v>3235</v>
      </c>
      <c r="O167" s="269">
        <f t="shared" si="26"/>
        <v>0</v>
      </c>
      <c r="P167" s="298">
        <f>SUBTOTAL(9,L167:L176)</f>
        <v>107360</v>
      </c>
      <c r="Q167" s="275"/>
      <c r="R167" s="243"/>
    </row>
    <row r="168" spans="1:18" ht="13.5" x14ac:dyDescent="0.25">
      <c r="A168" s="194" t="s">
        <v>54</v>
      </c>
      <c r="B168" s="174" t="s">
        <v>209</v>
      </c>
      <c r="C168" s="194"/>
      <c r="D168" s="202" t="s">
        <v>167</v>
      </c>
      <c r="E168" s="204">
        <v>351</v>
      </c>
      <c r="F168" s="204"/>
      <c r="G168" s="213">
        <v>3497</v>
      </c>
      <c r="H168" s="238">
        <v>11.35</v>
      </c>
      <c r="I168" s="192"/>
      <c r="J168" s="215"/>
      <c r="K168" s="249">
        <f t="shared" si="32"/>
        <v>487</v>
      </c>
      <c r="L168" s="212">
        <v>3984</v>
      </c>
      <c r="M168" s="267"/>
      <c r="N168" s="212">
        <v>3984</v>
      </c>
      <c r="O168" s="269">
        <f t="shared" si="26"/>
        <v>0</v>
      </c>
      <c r="P168" s="299"/>
      <c r="Q168" s="275"/>
      <c r="R168" s="243"/>
    </row>
    <row r="169" spans="1:18" ht="13.5" x14ac:dyDescent="0.25">
      <c r="A169" s="194" t="s">
        <v>54</v>
      </c>
      <c r="B169" s="174" t="s">
        <v>209</v>
      </c>
      <c r="C169" s="194"/>
      <c r="D169" s="202" t="s">
        <v>168</v>
      </c>
      <c r="E169" s="204">
        <v>378</v>
      </c>
      <c r="F169" s="204"/>
      <c r="G169" s="213">
        <v>3900</v>
      </c>
      <c r="H169" s="238">
        <v>11.35</v>
      </c>
      <c r="I169" s="192"/>
      <c r="J169" s="215"/>
      <c r="K169" s="249">
        <f t="shared" si="32"/>
        <v>390</v>
      </c>
      <c r="L169" s="212">
        <v>4290</v>
      </c>
      <c r="M169" s="267"/>
      <c r="N169" s="212">
        <v>4290</v>
      </c>
      <c r="O169" s="269">
        <f t="shared" si="26"/>
        <v>0</v>
      </c>
      <c r="P169" s="299"/>
      <c r="Q169" s="275"/>
      <c r="R169" s="243"/>
    </row>
    <row r="170" spans="1:18" ht="13.5" x14ac:dyDescent="0.25">
      <c r="A170" s="194" t="s">
        <v>54</v>
      </c>
      <c r="B170" s="174" t="s">
        <v>209</v>
      </c>
      <c r="C170" s="194"/>
      <c r="D170" s="202" t="s">
        <v>170</v>
      </c>
      <c r="E170" s="204">
        <v>3729</v>
      </c>
      <c r="F170" s="204"/>
      <c r="G170" s="213">
        <v>39807</v>
      </c>
      <c r="H170" s="238">
        <v>11.35</v>
      </c>
      <c r="I170" s="192"/>
      <c r="J170" s="215"/>
      <c r="K170" s="249">
        <f t="shared" si="32"/>
        <v>2517</v>
      </c>
      <c r="L170" s="212">
        <v>42324</v>
      </c>
      <c r="M170" s="267"/>
      <c r="N170" s="212">
        <v>42324</v>
      </c>
      <c r="O170" s="269">
        <f t="shared" si="26"/>
        <v>0</v>
      </c>
      <c r="P170" s="299"/>
      <c r="Q170" s="275"/>
      <c r="R170" s="243"/>
    </row>
    <row r="171" spans="1:18" ht="13.5" x14ac:dyDescent="0.25">
      <c r="A171" s="194" t="s">
        <v>54</v>
      </c>
      <c r="B171" s="174" t="s">
        <v>209</v>
      </c>
      <c r="C171" s="194"/>
      <c r="D171" s="202" t="s">
        <v>169</v>
      </c>
      <c r="E171" s="204">
        <v>419</v>
      </c>
      <c r="F171" s="204"/>
      <c r="G171" s="213">
        <v>4229</v>
      </c>
      <c r="H171" s="238">
        <v>11.35</v>
      </c>
      <c r="I171" s="192"/>
      <c r="J171" s="215"/>
      <c r="K171" s="249">
        <f t="shared" si="32"/>
        <v>527</v>
      </c>
      <c r="L171" s="212">
        <v>4756</v>
      </c>
      <c r="M171" s="267"/>
      <c r="N171" s="212">
        <v>4756</v>
      </c>
      <c r="O171" s="269">
        <f t="shared" si="26"/>
        <v>0</v>
      </c>
      <c r="P171" s="299"/>
      <c r="Q171" s="275"/>
      <c r="R171" s="243"/>
    </row>
    <row r="172" spans="1:18" ht="13.5" x14ac:dyDescent="0.25">
      <c r="A172" s="194" t="s">
        <v>54</v>
      </c>
      <c r="B172" s="174" t="s">
        <v>209</v>
      </c>
      <c r="C172" s="194"/>
      <c r="D172" s="202" t="s">
        <v>221</v>
      </c>
      <c r="E172" s="204">
        <v>55</v>
      </c>
      <c r="F172" s="204"/>
      <c r="G172" s="213">
        <v>465</v>
      </c>
      <c r="H172" s="238">
        <v>11.35</v>
      </c>
      <c r="I172" s="192"/>
      <c r="J172" s="215"/>
      <c r="K172" s="249">
        <f t="shared" si="32"/>
        <v>159</v>
      </c>
      <c r="L172" s="212">
        <v>624</v>
      </c>
      <c r="M172" s="267"/>
      <c r="N172" s="212">
        <v>624</v>
      </c>
      <c r="O172" s="269">
        <f t="shared" si="26"/>
        <v>0</v>
      </c>
      <c r="P172" s="299"/>
      <c r="Q172" s="275"/>
      <c r="R172" s="243"/>
    </row>
    <row r="173" spans="1:18" ht="13.5" x14ac:dyDescent="0.25">
      <c r="A173" s="194" t="s">
        <v>78</v>
      </c>
      <c r="B173" s="174" t="s">
        <v>209</v>
      </c>
      <c r="C173" s="194"/>
      <c r="D173" s="202" t="s">
        <v>171</v>
      </c>
      <c r="E173" s="204">
        <v>90</v>
      </c>
      <c r="F173" s="204"/>
      <c r="G173" s="213">
        <v>992</v>
      </c>
      <c r="H173" s="238">
        <v>11.35</v>
      </c>
      <c r="I173" s="192"/>
      <c r="J173" s="215"/>
      <c r="K173" s="249">
        <f t="shared" si="32"/>
        <v>30</v>
      </c>
      <c r="L173" s="212">
        <v>1022</v>
      </c>
      <c r="M173" s="267"/>
      <c r="N173" s="212">
        <v>1022</v>
      </c>
      <c r="O173" s="269">
        <f t="shared" si="26"/>
        <v>0</v>
      </c>
      <c r="P173" s="299"/>
      <c r="Q173" s="275"/>
      <c r="R173" s="243"/>
    </row>
    <row r="174" spans="1:18" ht="13.5" x14ac:dyDescent="0.25">
      <c r="A174" s="194" t="s">
        <v>78</v>
      </c>
      <c r="B174" s="174" t="s">
        <v>209</v>
      </c>
      <c r="C174" s="194"/>
      <c r="D174" s="202" t="s">
        <v>172</v>
      </c>
      <c r="E174" s="204">
        <v>2672</v>
      </c>
      <c r="F174" s="204"/>
      <c r="G174" s="213">
        <v>27780</v>
      </c>
      <c r="H174" s="238">
        <v>11.35</v>
      </c>
      <c r="I174" s="192"/>
      <c r="J174" s="215"/>
      <c r="K174" s="249">
        <f t="shared" si="32"/>
        <v>2547</v>
      </c>
      <c r="L174" s="212">
        <v>30327</v>
      </c>
      <c r="M174" s="267"/>
      <c r="N174" s="212">
        <v>30327</v>
      </c>
      <c r="O174" s="269">
        <f t="shared" si="26"/>
        <v>0</v>
      </c>
      <c r="P174" s="299"/>
      <c r="Q174" s="275"/>
      <c r="R174" s="243"/>
    </row>
    <row r="175" spans="1:18" ht="13.5" x14ac:dyDescent="0.25">
      <c r="A175" s="194" t="s">
        <v>78</v>
      </c>
      <c r="B175" s="174" t="s">
        <v>209</v>
      </c>
      <c r="C175" s="194"/>
      <c r="D175" s="202" t="s">
        <v>173</v>
      </c>
      <c r="E175" s="204">
        <v>1069</v>
      </c>
      <c r="F175" s="204"/>
      <c r="G175" s="213">
        <v>11336</v>
      </c>
      <c r="H175" s="238">
        <v>11.35</v>
      </c>
      <c r="I175" s="192"/>
      <c r="J175" s="215"/>
      <c r="K175" s="249">
        <f t="shared" si="32"/>
        <v>797</v>
      </c>
      <c r="L175" s="212">
        <v>12133</v>
      </c>
      <c r="M175" s="267"/>
      <c r="N175" s="212">
        <v>12133</v>
      </c>
      <c r="O175" s="269">
        <f t="shared" si="26"/>
        <v>0</v>
      </c>
      <c r="P175" s="299"/>
      <c r="Q175" s="275"/>
      <c r="R175" s="243"/>
    </row>
    <row r="176" spans="1:18" ht="13.5" x14ac:dyDescent="0.25">
      <c r="A176" s="194" t="s">
        <v>78</v>
      </c>
      <c r="B176" s="174" t="s">
        <v>209</v>
      </c>
      <c r="C176" s="194"/>
      <c r="D176" s="202" t="s">
        <v>174</v>
      </c>
      <c r="E176" s="204">
        <v>411</v>
      </c>
      <c r="F176" s="204"/>
      <c r="G176" s="213">
        <v>4106</v>
      </c>
      <c r="H176" s="238">
        <v>11.35</v>
      </c>
      <c r="I176" s="192"/>
      <c r="J176" s="215"/>
      <c r="K176" s="249">
        <f t="shared" si="32"/>
        <v>559</v>
      </c>
      <c r="L176" s="212">
        <v>4665</v>
      </c>
      <c r="M176" s="268"/>
      <c r="N176" s="212">
        <v>4665</v>
      </c>
      <c r="O176" s="269">
        <f t="shared" si="26"/>
        <v>0</v>
      </c>
      <c r="P176" s="300"/>
      <c r="Q176" s="275"/>
      <c r="R176" s="243"/>
    </row>
    <row r="177" spans="1:18" ht="13.5" x14ac:dyDescent="0.25">
      <c r="A177" s="194" t="s">
        <v>111</v>
      </c>
      <c r="B177" s="174" t="s">
        <v>209</v>
      </c>
      <c r="C177" s="194"/>
      <c r="D177" s="202" t="s">
        <v>176</v>
      </c>
      <c r="E177" s="204">
        <v>795</v>
      </c>
      <c r="F177" s="204"/>
      <c r="G177" s="213">
        <v>8159</v>
      </c>
      <c r="H177" s="238">
        <v>11.35</v>
      </c>
      <c r="I177" s="192"/>
      <c r="J177" s="215"/>
      <c r="K177" s="249">
        <f t="shared" si="32"/>
        <v>864</v>
      </c>
      <c r="L177" s="212">
        <v>9023</v>
      </c>
      <c r="M177" s="266"/>
      <c r="N177" s="212">
        <v>9023</v>
      </c>
      <c r="O177" s="269">
        <f t="shared" si="26"/>
        <v>0</v>
      </c>
      <c r="P177" s="298">
        <f>SUBTOTAL(9,L177:L180)</f>
        <v>111774</v>
      </c>
      <c r="Q177" s="275"/>
      <c r="R177" s="243"/>
    </row>
    <row r="178" spans="1:18" ht="13.5" x14ac:dyDescent="0.25">
      <c r="A178" s="194" t="s">
        <v>111</v>
      </c>
      <c r="B178" s="174" t="s">
        <v>209</v>
      </c>
      <c r="C178" s="194"/>
      <c r="D178" s="202" t="s">
        <v>175</v>
      </c>
      <c r="E178" s="204">
        <v>347</v>
      </c>
      <c r="F178" s="204"/>
      <c r="G178" s="213">
        <v>3168</v>
      </c>
      <c r="H178" s="238">
        <v>11.35</v>
      </c>
      <c r="I178" s="192"/>
      <c r="J178" s="215"/>
      <c r="K178" s="249">
        <f t="shared" si="32"/>
        <v>770</v>
      </c>
      <c r="L178" s="212">
        <v>3938</v>
      </c>
      <c r="M178" s="267"/>
      <c r="N178" s="212">
        <v>3938</v>
      </c>
      <c r="O178" s="269">
        <f t="shared" si="26"/>
        <v>0</v>
      </c>
      <c r="P178" s="299"/>
      <c r="Q178" s="275"/>
      <c r="R178" s="243"/>
    </row>
    <row r="179" spans="1:18" ht="13.5" x14ac:dyDescent="0.25">
      <c r="A179" s="194" t="s">
        <v>111</v>
      </c>
      <c r="B179" s="174" t="s">
        <v>209</v>
      </c>
      <c r="C179" s="194"/>
      <c r="D179" s="202" t="s">
        <v>177</v>
      </c>
      <c r="E179" s="204">
        <v>6132</v>
      </c>
      <c r="F179" s="204"/>
      <c r="G179" s="213">
        <v>64492</v>
      </c>
      <c r="H179" s="238">
        <v>11.35</v>
      </c>
      <c r="I179" s="192"/>
      <c r="J179" s="215"/>
      <c r="K179" s="249">
        <f t="shared" si="32"/>
        <v>5106</v>
      </c>
      <c r="L179" s="212">
        <v>69598</v>
      </c>
      <c r="M179" s="267"/>
      <c r="N179" s="212">
        <v>69598</v>
      </c>
      <c r="O179" s="269">
        <f t="shared" si="26"/>
        <v>0</v>
      </c>
      <c r="P179" s="299"/>
      <c r="Q179" s="275"/>
      <c r="R179" s="243"/>
    </row>
    <row r="180" spans="1:18" ht="13.5" x14ac:dyDescent="0.25">
      <c r="A180" s="194" t="s">
        <v>111</v>
      </c>
      <c r="B180" s="174" t="s">
        <v>209</v>
      </c>
      <c r="C180" s="194"/>
      <c r="D180" s="202" t="s">
        <v>223</v>
      </c>
      <c r="E180" s="204">
        <v>2574</v>
      </c>
      <c r="F180" s="204"/>
      <c r="G180" s="213">
        <v>26868</v>
      </c>
      <c r="H180" s="238">
        <v>11.35</v>
      </c>
      <c r="I180" s="192"/>
      <c r="J180" s="215"/>
      <c r="K180" s="249">
        <f t="shared" si="32"/>
        <v>2347</v>
      </c>
      <c r="L180" s="212">
        <v>29215</v>
      </c>
      <c r="M180" s="268"/>
      <c r="N180" s="212">
        <v>29215</v>
      </c>
      <c r="O180" s="269">
        <f t="shared" si="26"/>
        <v>0</v>
      </c>
      <c r="P180" s="300"/>
      <c r="Q180" s="275"/>
      <c r="R180" s="243"/>
    </row>
    <row r="181" spans="1:18" ht="13.5" x14ac:dyDescent="0.25">
      <c r="A181" s="194" t="s">
        <v>94</v>
      </c>
      <c r="B181" s="174" t="s">
        <v>209</v>
      </c>
      <c r="C181" s="194"/>
      <c r="D181" s="202" t="s">
        <v>222</v>
      </c>
      <c r="E181" s="204">
        <v>32</v>
      </c>
      <c r="F181" s="204"/>
      <c r="G181" s="213">
        <v>227</v>
      </c>
      <c r="H181" s="238">
        <v>11.35</v>
      </c>
      <c r="I181" s="192"/>
      <c r="J181" s="215"/>
      <c r="K181" s="249">
        <f t="shared" si="32"/>
        <v>136</v>
      </c>
      <c r="L181" s="212">
        <v>363</v>
      </c>
      <c r="M181" s="266"/>
      <c r="N181" s="212">
        <v>363</v>
      </c>
      <c r="O181" s="269">
        <f t="shared" si="26"/>
        <v>0</v>
      </c>
      <c r="P181" s="298">
        <f>SUBTOTAL(9,L181:L189)</f>
        <v>111560</v>
      </c>
      <c r="Q181" s="275"/>
      <c r="R181" s="243"/>
    </row>
    <row r="182" spans="1:18" ht="13.5" x14ac:dyDescent="0.25">
      <c r="A182" s="194" t="s">
        <v>94</v>
      </c>
      <c r="B182" s="174" t="s">
        <v>209</v>
      </c>
      <c r="C182" s="194"/>
      <c r="D182" s="202" t="s">
        <v>178</v>
      </c>
      <c r="E182" s="204">
        <v>1542</v>
      </c>
      <c r="F182" s="204"/>
      <c r="G182" s="213">
        <v>15120</v>
      </c>
      <c r="H182" s="238">
        <v>11.35</v>
      </c>
      <c r="I182" s="192"/>
      <c r="J182" s="215"/>
      <c r="K182" s="249">
        <f t="shared" si="32"/>
        <v>2382</v>
      </c>
      <c r="L182" s="212">
        <v>17502</v>
      </c>
      <c r="M182" s="267"/>
      <c r="N182" s="212">
        <v>17502</v>
      </c>
      <c r="O182" s="269">
        <f t="shared" si="26"/>
        <v>0</v>
      </c>
      <c r="P182" s="299"/>
      <c r="Q182" s="275"/>
      <c r="R182" s="243"/>
    </row>
    <row r="183" spans="1:18" ht="13.5" x14ac:dyDescent="0.25">
      <c r="A183" s="194" t="s">
        <v>94</v>
      </c>
      <c r="B183" s="174" t="s">
        <v>209</v>
      </c>
      <c r="C183" s="194"/>
      <c r="D183" s="202" t="s">
        <v>179</v>
      </c>
      <c r="E183" s="204">
        <v>7244</v>
      </c>
      <c r="F183" s="204"/>
      <c r="G183" s="213">
        <v>76445</v>
      </c>
      <c r="H183" s="238">
        <v>11.35</v>
      </c>
      <c r="I183" s="192"/>
      <c r="J183" s="215"/>
      <c r="K183" s="249">
        <f t="shared" si="32"/>
        <v>5774</v>
      </c>
      <c r="L183" s="212">
        <v>82219</v>
      </c>
      <c r="M183" s="267"/>
      <c r="N183" s="212">
        <v>82219</v>
      </c>
      <c r="O183" s="269">
        <f t="shared" si="26"/>
        <v>0</v>
      </c>
      <c r="P183" s="299"/>
      <c r="Q183" s="275"/>
      <c r="R183" s="243"/>
    </row>
    <row r="184" spans="1:18" ht="13.5" x14ac:dyDescent="0.25">
      <c r="A184" s="194" t="s">
        <v>94</v>
      </c>
      <c r="B184" s="174" t="s">
        <v>209</v>
      </c>
      <c r="C184" s="194"/>
      <c r="D184" s="202" t="s">
        <v>180</v>
      </c>
      <c r="E184" s="204">
        <v>122</v>
      </c>
      <c r="F184" s="204"/>
      <c r="G184" s="213">
        <v>1393</v>
      </c>
      <c r="H184" s="238">
        <v>11.35</v>
      </c>
      <c r="I184" s="192"/>
      <c r="J184" s="215"/>
      <c r="K184" s="249">
        <f t="shared" si="32"/>
        <v>-8</v>
      </c>
      <c r="L184" s="212">
        <v>1385</v>
      </c>
      <c r="M184" s="267"/>
      <c r="N184" s="212">
        <v>1385</v>
      </c>
      <c r="O184" s="269">
        <f t="shared" si="26"/>
        <v>0</v>
      </c>
      <c r="P184" s="299"/>
      <c r="Q184" s="275"/>
      <c r="R184" s="243"/>
    </row>
    <row r="185" spans="1:18" ht="13.5" x14ac:dyDescent="0.25">
      <c r="A185" s="194" t="s">
        <v>94</v>
      </c>
      <c r="B185" s="174" t="s">
        <v>209</v>
      </c>
      <c r="C185" s="194"/>
      <c r="D185" s="202" t="s">
        <v>181</v>
      </c>
      <c r="E185" s="204">
        <v>177</v>
      </c>
      <c r="F185" s="204"/>
      <c r="G185" s="213">
        <v>1610</v>
      </c>
      <c r="H185" s="238">
        <v>11.35</v>
      </c>
      <c r="I185" s="192"/>
      <c r="J185" s="215"/>
      <c r="K185" s="249">
        <f t="shared" si="32"/>
        <v>399</v>
      </c>
      <c r="L185" s="212">
        <v>2009</v>
      </c>
      <c r="M185" s="267"/>
      <c r="N185" s="212">
        <v>2009</v>
      </c>
      <c r="O185" s="269">
        <f t="shared" si="26"/>
        <v>0</v>
      </c>
      <c r="P185" s="299"/>
      <c r="Q185" s="275"/>
      <c r="R185" s="243"/>
    </row>
    <row r="186" spans="1:18" ht="13.5" x14ac:dyDescent="0.25">
      <c r="A186" s="194" t="s">
        <v>94</v>
      </c>
      <c r="B186" s="174" t="s">
        <v>209</v>
      </c>
      <c r="C186" s="194"/>
      <c r="D186" s="202" t="s">
        <v>220</v>
      </c>
      <c r="E186" s="204">
        <v>143</v>
      </c>
      <c r="F186" s="204"/>
      <c r="G186" s="213">
        <v>1497</v>
      </c>
      <c r="H186" s="238">
        <v>11.35</v>
      </c>
      <c r="I186" s="192"/>
      <c r="J186" s="215"/>
      <c r="K186" s="249">
        <f t="shared" si="32"/>
        <v>126</v>
      </c>
      <c r="L186" s="212">
        <v>1623</v>
      </c>
      <c r="M186" s="267"/>
      <c r="N186" s="212">
        <v>1623</v>
      </c>
      <c r="O186" s="269">
        <f t="shared" si="26"/>
        <v>0</v>
      </c>
      <c r="P186" s="299"/>
      <c r="Q186" s="275"/>
      <c r="R186" s="243"/>
    </row>
    <row r="187" spans="1:18" ht="13.5" x14ac:dyDescent="0.25">
      <c r="A187" s="194" t="s">
        <v>94</v>
      </c>
      <c r="B187" s="174" t="s">
        <v>209</v>
      </c>
      <c r="C187" s="194"/>
      <c r="D187" s="202" t="s">
        <v>225</v>
      </c>
      <c r="E187" s="204">
        <v>188</v>
      </c>
      <c r="F187" s="204"/>
      <c r="G187" s="213">
        <v>1826</v>
      </c>
      <c r="H187" s="238">
        <v>11.35</v>
      </c>
      <c r="I187" s="192"/>
      <c r="J187" s="215"/>
      <c r="K187" s="249">
        <f t="shared" si="32"/>
        <v>308</v>
      </c>
      <c r="L187" s="212">
        <v>2134</v>
      </c>
      <c r="M187" s="267"/>
      <c r="N187" s="212">
        <v>2134</v>
      </c>
      <c r="O187" s="269">
        <f t="shared" si="26"/>
        <v>0</v>
      </c>
      <c r="P187" s="299"/>
      <c r="Q187" s="275"/>
      <c r="R187" s="243"/>
    </row>
    <row r="188" spans="1:18" ht="13.5" x14ac:dyDescent="0.25">
      <c r="A188" s="194" t="s">
        <v>94</v>
      </c>
      <c r="B188" s="174" t="s">
        <v>209</v>
      </c>
      <c r="C188" s="194"/>
      <c r="D188" s="202" t="s">
        <v>182</v>
      </c>
      <c r="E188" s="204">
        <v>291</v>
      </c>
      <c r="F188" s="204"/>
      <c r="G188" s="213">
        <v>2909</v>
      </c>
      <c r="H188" s="238">
        <v>11.35</v>
      </c>
      <c r="I188" s="192"/>
      <c r="J188" s="215"/>
      <c r="K188" s="249">
        <f t="shared" si="32"/>
        <v>394</v>
      </c>
      <c r="L188" s="212">
        <v>3303</v>
      </c>
      <c r="M188" s="267"/>
      <c r="N188" s="212">
        <v>3303</v>
      </c>
      <c r="O188" s="269">
        <f t="shared" si="26"/>
        <v>0</v>
      </c>
      <c r="P188" s="299"/>
      <c r="Q188" s="275"/>
      <c r="R188" s="243"/>
    </row>
    <row r="189" spans="1:18" ht="13.5" x14ac:dyDescent="0.25">
      <c r="A189" s="194" t="s">
        <v>94</v>
      </c>
      <c r="B189" s="174" t="s">
        <v>209</v>
      </c>
      <c r="C189" s="194"/>
      <c r="D189" s="202" t="s">
        <v>183</v>
      </c>
      <c r="E189" s="204">
        <v>90</v>
      </c>
      <c r="F189" s="204"/>
      <c r="G189" s="213">
        <v>764</v>
      </c>
      <c r="H189" s="238">
        <v>11.35</v>
      </c>
      <c r="I189" s="192"/>
      <c r="J189" s="215"/>
      <c r="K189" s="249">
        <f t="shared" si="32"/>
        <v>258</v>
      </c>
      <c r="L189" s="212">
        <v>1022</v>
      </c>
      <c r="M189" s="268"/>
      <c r="N189" s="212">
        <v>1022</v>
      </c>
      <c r="O189" s="269">
        <f t="shared" si="26"/>
        <v>0</v>
      </c>
      <c r="P189" s="300"/>
      <c r="Q189" s="275"/>
      <c r="R189" s="243"/>
    </row>
    <row r="190" spans="1:18" ht="13.5" x14ac:dyDescent="0.25">
      <c r="A190" s="232"/>
      <c r="B190" s="233"/>
      <c r="C190" s="233"/>
      <c r="D190" s="233" t="s">
        <v>227</v>
      </c>
      <c r="E190" s="233"/>
      <c r="F190" s="234"/>
      <c r="G190" s="235">
        <f t="shared" ref="G190:P190" si="33">SUM(G5:G189)</f>
        <v>5166614.5016599996</v>
      </c>
      <c r="H190" s="235">
        <f t="shared" si="33"/>
        <v>3549987.3500000038</v>
      </c>
      <c r="I190" s="235">
        <f t="shared" si="33"/>
        <v>1240562</v>
      </c>
      <c r="J190" s="235">
        <f t="shared" si="33"/>
        <v>259874</v>
      </c>
      <c r="K190" s="235">
        <f t="shared" si="32"/>
        <v>416328.4983400004</v>
      </c>
      <c r="L190" s="235">
        <f t="shared" si="33"/>
        <v>5582943</v>
      </c>
      <c r="M190" s="235">
        <f t="shared" si="33"/>
        <v>1276069</v>
      </c>
      <c r="N190" s="235">
        <f t="shared" si="33"/>
        <v>5618450</v>
      </c>
      <c r="O190" s="286">
        <f t="shared" si="33"/>
        <v>35507</v>
      </c>
      <c r="P190" s="235">
        <f t="shared" si="33"/>
        <v>5618450</v>
      </c>
      <c r="Q190" s="276"/>
      <c r="R190" s="244"/>
    </row>
    <row r="191" spans="1:18" ht="13.5" x14ac:dyDescent="0.25">
      <c r="A191" s="231" t="s">
        <v>239</v>
      </c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77"/>
      <c r="R191" s="216"/>
    </row>
    <row r="192" spans="1:18" ht="14.25" thickBot="1" x14ac:dyDescent="0.25">
      <c r="A192" s="292"/>
      <c r="B192" s="293"/>
      <c r="C192" s="294"/>
      <c r="D192" s="259"/>
      <c r="E192" s="258"/>
      <c r="F192" s="260"/>
      <c r="G192" s="261"/>
      <c r="K192" s="258"/>
      <c r="L192" s="258"/>
      <c r="M192" s="258"/>
      <c r="N192" s="258"/>
      <c r="O192" s="258"/>
      <c r="P192" s="258"/>
    </row>
    <row r="193" spans="1:18" ht="14.25" thickBot="1" x14ac:dyDescent="0.25">
      <c r="A193" s="162"/>
      <c r="B193" s="162"/>
      <c r="C193" s="162"/>
      <c r="D193" s="252" t="s">
        <v>210</v>
      </c>
      <c r="E193" s="254">
        <f t="shared" ref="E193:L193" si="34">SUM(E5:E140)</f>
        <v>363821</v>
      </c>
      <c r="F193" s="254">
        <f t="shared" si="34"/>
        <v>213</v>
      </c>
      <c r="G193" s="255">
        <f t="shared" si="34"/>
        <v>4215781</v>
      </c>
      <c r="H193" s="164">
        <f t="shared" si="34"/>
        <v>3244842</v>
      </c>
      <c r="I193" s="164">
        <f t="shared" si="34"/>
        <v>1134074</v>
      </c>
      <c r="J193" s="164">
        <f t="shared" si="34"/>
        <v>181942</v>
      </c>
      <c r="K193" s="256">
        <f>SUM(K5:K140)</f>
        <v>345077</v>
      </c>
      <c r="L193" s="256">
        <f t="shared" si="34"/>
        <v>4560858</v>
      </c>
      <c r="M193" s="256"/>
      <c r="N193" s="256">
        <f>SUM(N5:N140)</f>
        <v>4593321</v>
      </c>
      <c r="O193" s="256"/>
      <c r="P193" s="256">
        <f>P5+P19+P31+P44+P60+P84+P99+P122</f>
        <v>4593321</v>
      </c>
      <c r="Q193" s="279"/>
      <c r="R193" s="245"/>
    </row>
    <row r="194" spans="1:18" ht="14.25" thickBot="1" x14ac:dyDescent="0.25">
      <c r="A194" s="167"/>
      <c r="B194" s="171"/>
      <c r="C194" s="168"/>
      <c r="D194" s="163" t="s">
        <v>211</v>
      </c>
      <c r="E194" s="164">
        <f t="shared" ref="E194:J194" si="35">SUM(E141:E148)</f>
        <v>155858</v>
      </c>
      <c r="F194" s="237">
        <f t="shared" si="35"/>
        <v>20</v>
      </c>
      <c r="G194" s="165">
        <f t="shared" si="35"/>
        <v>463321</v>
      </c>
      <c r="H194" s="177">
        <f t="shared" si="35"/>
        <v>304680</v>
      </c>
      <c r="I194" s="177">
        <f t="shared" si="35"/>
        <v>106488</v>
      </c>
      <c r="J194" s="178">
        <f t="shared" si="35"/>
        <v>77932</v>
      </c>
      <c r="K194" s="179">
        <f t="shared" ref="K194" si="36">SUM(K141:K148)</f>
        <v>25779</v>
      </c>
      <c r="L194" s="179">
        <f t="shared" ref="L194" si="37">SUM(L141:L148)</f>
        <v>489100</v>
      </c>
      <c r="M194" s="179"/>
      <c r="N194" s="179">
        <f>SUM(N141:N148)</f>
        <v>492144</v>
      </c>
      <c r="O194" s="179"/>
      <c r="P194" s="179">
        <f>SUBTOTAL(9,P141:P148)</f>
        <v>492144</v>
      </c>
      <c r="Q194" s="279"/>
      <c r="R194" s="245"/>
    </row>
    <row r="195" spans="1:18" ht="14.25" thickBot="1" x14ac:dyDescent="0.3">
      <c r="A195" s="169"/>
      <c r="B195" s="173"/>
      <c r="C195" s="172"/>
      <c r="D195" s="176" t="s">
        <v>212</v>
      </c>
      <c r="E195" s="183">
        <f>SUM(E149:E189)</f>
        <v>46959</v>
      </c>
      <c r="F195" s="184"/>
      <c r="G195" s="185">
        <f>SUM(G149:G189)</f>
        <v>487512.50166000001</v>
      </c>
      <c r="H195" s="186"/>
      <c r="I195" s="125"/>
      <c r="J195" s="187"/>
      <c r="K195" s="248">
        <f>SUM(K149:K189)</f>
        <v>45472.498339999998</v>
      </c>
      <c r="L195" s="248">
        <f>SUM(L149:L189)</f>
        <v>532985</v>
      </c>
      <c r="M195" s="248"/>
      <c r="N195" s="248">
        <f>SUM(N149:N189)</f>
        <v>532985</v>
      </c>
      <c r="O195" s="248"/>
      <c r="P195" s="248">
        <f>P149+P156+P159+P160+P167+P177+P181</f>
        <v>532985</v>
      </c>
      <c r="Q195" s="280"/>
      <c r="R195" s="246"/>
    </row>
    <row r="196" spans="1:18" ht="13.5" x14ac:dyDescent="0.25">
      <c r="E196" s="262">
        <f>SUM(E193:E195)</f>
        <v>566638</v>
      </c>
      <c r="F196" s="262">
        <f t="shared" ref="F196:J196" si="38">SUM(F193:F195)</f>
        <v>233</v>
      </c>
      <c r="G196" s="262">
        <f t="shared" si="38"/>
        <v>5166614.5016599996</v>
      </c>
      <c r="H196" s="159">
        <f t="shared" si="38"/>
        <v>3549522</v>
      </c>
      <c r="I196" s="159">
        <f t="shared" si="38"/>
        <v>1240562</v>
      </c>
      <c r="J196" s="159">
        <f t="shared" si="38"/>
        <v>259874</v>
      </c>
      <c r="K196" s="262"/>
      <c r="L196" s="262">
        <f t="shared" ref="L196" si="39">SUM(L193:L195)</f>
        <v>5582943</v>
      </c>
      <c r="M196" s="262"/>
      <c r="N196" s="262">
        <f>SUM(N193:N195)</f>
        <v>5618450</v>
      </c>
      <c r="O196" s="262"/>
      <c r="P196" s="262">
        <f>SUM(P193:P195)</f>
        <v>5618450</v>
      </c>
      <c r="Q196" s="281"/>
      <c r="R196" s="247"/>
    </row>
    <row r="197" spans="1:18" s="253" customFormat="1" ht="17.25" customHeight="1" x14ac:dyDescent="0.2">
      <c r="A197" s="295"/>
      <c r="B197" s="296"/>
      <c r="C197" s="297"/>
      <c r="D197" s="263"/>
      <c r="E197" s="264"/>
      <c r="F197" s="264"/>
      <c r="G197" s="264"/>
      <c r="H197" s="264">
        <f t="shared" ref="H197:J197" si="40">SUBTOTAL(9,H60:H172)</f>
        <v>2239670.4000000022</v>
      </c>
      <c r="I197" s="264">
        <f t="shared" si="40"/>
        <v>782671</v>
      </c>
      <c r="J197" s="264">
        <f t="shared" si="40"/>
        <v>187128</v>
      </c>
      <c r="K197" s="264"/>
      <c r="L197" s="264"/>
      <c r="M197" s="264"/>
      <c r="N197" s="264"/>
      <c r="O197" s="264"/>
      <c r="P197" s="264"/>
      <c r="Q197" s="282"/>
      <c r="R197" s="257"/>
    </row>
    <row r="200" spans="1:18" x14ac:dyDescent="0.2">
      <c r="P200" s="23"/>
    </row>
  </sheetData>
  <autoFilter ref="A3:P196"/>
  <mergeCells count="17">
    <mergeCell ref="A1:P1"/>
    <mergeCell ref="P5:P18"/>
    <mergeCell ref="P19:P30"/>
    <mergeCell ref="P31:P43"/>
    <mergeCell ref="P44:P59"/>
    <mergeCell ref="P60:P83"/>
    <mergeCell ref="P84:P98"/>
    <mergeCell ref="P99:P121"/>
    <mergeCell ref="P122:P140"/>
    <mergeCell ref="P149:P155"/>
    <mergeCell ref="A192:C192"/>
    <mergeCell ref="A197:C197"/>
    <mergeCell ref="P156:P158"/>
    <mergeCell ref="P160:P166"/>
    <mergeCell ref="P167:P176"/>
    <mergeCell ref="P177:P180"/>
    <mergeCell ref="P181:P18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81" fitToHeight="3" orientation="portrait" r:id="rId1"/>
  <rowBreaks count="3" manualBreakCount="3">
    <brk id="53" max="23" man="1"/>
    <brk id="104" max="23" man="1"/>
    <brk id="15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2024-06-03T05:22:34Z</cp:lastPrinted>
  <dcterms:created xsi:type="dcterms:W3CDTF">2020-12-28T09:08:32Z</dcterms:created>
  <dcterms:modified xsi:type="dcterms:W3CDTF">2024-06-04T06:52:28Z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