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7276DD1D-92AA-4073-85D9-F372BFE8FDCB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školy" sheetId="1" r:id="rId1"/>
    <sheet name="zriaďovatelia" sheetId="2" r:id="rId2"/>
  </sheets>
  <definedNames>
    <definedName name="_xlnm._FilterDatabase" localSheetId="0" hidden="1">školy!$A$3:$AA$104</definedName>
    <definedName name="_xlnm._FilterDatabase" localSheetId="1" hidden="1">zriaďovatelia!$A$3:$L$58</definedName>
    <definedName name="_xlnm.Print_Titles" localSheetId="1">zriaďovatelia!$3:$3</definedName>
    <definedName name="_xlnm.Print_Area" localSheetId="0">školy!$H$2:$AA$26</definedName>
    <definedName name="_xlnm.Print_Area" localSheetId="1">zriaďovatelia!$A$1:$L$70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" i="2" l="1" a="1"/>
  <c r="I56" i="2" s="1"/>
  <c r="F56" i="2" s="1" a="1"/>
  <c r="I55" i="2" a="1"/>
  <c r="I55" i="2" s="1"/>
  <c r="F55" i="2" s="1" a="1"/>
  <c r="I54" i="2" a="1"/>
  <c r="I54" i="2" s="1"/>
  <c r="F54" i="2" s="1" a="1"/>
  <c r="I53" i="2" a="1"/>
  <c r="I53" i="2" s="1"/>
  <c r="F53" i="2" s="1" a="1"/>
  <c r="I52" i="2" a="1"/>
  <c r="I52" i="2" s="1"/>
  <c r="F52" i="2" s="1" a="1"/>
  <c r="I51" i="2" a="1"/>
  <c r="I51" i="2" s="1"/>
  <c r="F51" i="2" s="1" a="1"/>
  <c r="I50" i="2" a="1"/>
  <c r="I50" i="2" s="1"/>
  <c r="F50" i="2" s="1" a="1"/>
  <c r="I49" i="2" a="1"/>
  <c r="I49" i="2" s="1"/>
  <c r="F49" i="2" s="1" a="1"/>
  <c r="I48" i="2" a="1"/>
  <c r="I48" i="2" s="1"/>
  <c r="F48" i="2" s="1" a="1"/>
  <c r="I47" i="2" a="1"/>
  <c r="I47" i="2" s="1"/>
  <c r="F47" i="2" s="1" a="1"/>
  <c r="I46" i="2" a="1"/>
  <c r="I46" i="2" s="1"/>
  <c r="F46" i="2" s="1" a="1"/>
  <c r="I45" i="2" a="1"/>
  <c r="I45" i="2" s="1"/>
  <c r="F45" i="2" s="1" a="1"/>
  <c r="I44" i="2" a="1"/>
  <c r="I44" i="2" s="1"/>
  <c r="F44" i="2" s="1" a="1"/>
  <c r="I43" i="2" a="1"/>
  <c r="I43" i="2" s="1"/>
  <c r="F43" i="2" s="1" a="1"/>
  <c r="I42" i="2" a="1"/>
  <c r="I42" i="2" s="1"/>
  <c r="F42" i="2" s="1" a="1"/>
  <c r="I41" i="2" a="1"/>
  <c r="I41" i="2" s="1"/>
  <c r="F41" i="2" s="1" a="1"/>
  <c r="I40" i="2" a="1"/>
  <c r="I40" i="2" s="1"/>
  <c r="F40" i="2" s="1" a="1"/>
  <c r="I39" i="2" a="1"/>
  <c r="I39" i="2" s="1"/>
  <c r="F39" i="2" s="1" a="1"/>
  <c r="I38" i="2" a="1"/>
  <c r="I38" i="2" s="1"/>
  <c r="F38" i="2" s="1" a="1"/>
  <c r="I37" i="2" a="1"/>
  <c r="I37" i="2" s="1"/>
  <c r="F37" i="2" s="1" a="1"/>
  <c r="I36" i="2" a="1"/>
  <c r="I36" i="2" s="1"/>
  <c r="F36" i="2" s="1" a="1"/>
  <c r="I35" i="2" a="1"/>
  <c r="I35" i="2" s="1"/>
  <c r="F35" i="2" s="1" a="1"/>
  <c r="I34" i="2" a="1"/>
  <c r="I34" i="2" s="1"/>
  <c r="F34" i="2" s="1" a="1"/>
  <c r="I33" i="2" a="1"/>
  <c r="I33" i="2" s="1"/>
  <c r="F33" i="2" s="1" a="1"/>
  <c r="I32" i="2" a="1"/>
  <c r="I32" i="2" s="1"/>
  <c r="F32" i="2" s="1" a="1"/>
  <c r="I31" i="2" a="1"/>
  <c r="I31" i="2" s="1"/>
  <c r="F31" i="2" s="1" a="1"/>
  <c r="I30" i="2" a="1"/>
  <c r="I30" i="2" s="1"/>
  <c r="F30" i="2" s="1" a="1"/>
  <c r="I29" i="2" a="1"/>
  <c r="I29" i="2" s="1"/>
  <c r="F29" i="2" s="1" a="1"/>
  <c r="I28" i="2" a="1"/>
  <c r="I28" i="2" s="1"/>
  <c r="F28" i="2" s="1" a="1"/>
  <c r="I27" i="2" a="1"/>
  <c r="I27" i="2" s="1"/>
  <c r="F27" i="2" s="1" a="1"/>
  <c r="I26" i="2" a="1"/>
  <c r="I26" i="2" s="1"/>
  <c r="F26" i="2" s="1" a="1"/>
  <c r="I25" i="2" a="1"/>
  <c r="I25" i="2" s="1"/>
  <c r="F25" i="2" s="1" a="1"/>
  <c r="I24" i="2" a="1"/>
  <c r="I24" i="2" s="1"/>
  <c r="F24" i="2" s="1" a="1"/>
  <c r="I23" i="2" a="1"/>
  <c r="I23" i="2" s="1"/>
  <c r="F23" i="2" s="1" a="1"/>
  <c r="I22" i="2" a="1"/>
  <c r="I22" i="2" s="1"/>
  <c r="F22" i="2" s="1" a="1"/>
  <c r="I21" i="2" a="1"/>
  <c r="I21" i="2" s="1"/>
  <c r="F21" i="2" s="1" a="1"/>
  <c r="I20" i="2" a="1"/>
  <c r="I20" i="2" s="1"/>
  <c r="F20" i="2" s="1" a="1"/>
  <c r="I19" i="2" a="1"/>
  <c r="I19" i="2" s="1"/>
  <c r="F19" i="2" s="1" a="1"/>
  <c r="I18" i="2" a="1"/>
  <c r="I18" i="2" s="1"/>
  <c r="F18" i="2" s="1" a="1"/>
  <c r="I17" i="2" a="1"/>
  <c r="I17" i="2" s="1"/>
  <c r="F17" i="2" s="1" a="1"/>
  <c r="I16" i="2" a="1"/>
  <c r="I16" i="2" s="1"/>
  <c r="F16" i="2" s="1" a="1"/>
  <c r="I15" i="2" a="1"/>
  <c r="I15" i="2" s="1"/>
  <c r="F15" i="2" s="1" a="1"/>
  <c r="I14" i="2" a="1"/>
  <c r="I14" i="2" s="1"/>
  <c r="F14" i="2" s="1" a="1"/>
  <c r="I13" i="2" a="1"/>
  <c r="I13" i="2" s="1"/>
  <c r="F13" i="2" s="1" a="1"/>
  <c r="I12" i="2" a="1"/>
  <c r="I12" i="2" s="1"/>
  <c r="F12" i="2" s="1" a="1"/>
  <c r="I11" i="2" a="1"/>
  <c r="I11" i="2" s="1"/>
  <c r="F11" i="2" s="1" a="1"/>
  <c r="I10" i="2" a="1"/>
  <c r="I10" i="2" s="1"/>
  <c r="F10" i="2" s="1" a="1"/>
  <c r="I9" i="2" a="1"/>
  <c r="I9" i="2" s="1"/>
  <c r="F9" i="2" s="1" a="1"/>
  <c r="I8" i="2" a="1"/>
  <c r="I8" i="2" s="1"/>
  <c r="F8" i="2" s="1" a="1"/>
  <c r="I7" i="2" a="1"/>
  <c r="I7" i="2" s="1"/>
  <c r="F7" i="2" s="1" a="1"/>
  <c r="I6" i="2" a="1"/>
  <c r="I6" i="2" s="1"/>
  <c r="F6" i="2" s="1" a="1"/>
  <c r="I5" i="2" a="1"/>
  <c r="I5" i="2" s="1"/>
  <c r="F5" i="2" s="1" a="1"/>
  <c r="I4" i="2" a="1"/>
  <c r="I4" i="2" s="1"/>
  <c r="F4" i="2" s="1" a="1"/>
  <c r="F52" i="2" l="1"/>
  <c r="F46" i="2"/>
  <c r="F40" i="2"/>
  <c r="F34" i="2"/>
  <c r="F28" i="2"/>
  <c r="F22" i="2"/>
  <c r="F16" i="2"/>
  <c r="F10" i="2"/>
  <c r="F51" i="2"/>
  <c r="F45" i="2"/>
  <c r="F39" i="2"/>
  <c r="F33" i="2"/>
  <c r="F27" i="2"/>
  <c r="F21" i="2"/>
  <c r="F15" i="2"/>
  <c r="F9" i="2"/>
  <c r="F56" i="2"/>
  <c r="F50" i="2"/>
  <c r="F44" i="2"/>
  <c r="F38" i="2"/>
  <c r="F32" i="2"/>
  <c r="F26" i="2"/>
  <c r="F20" i="2"/>
  <c r="F14" i="2"/>
  <c r="F8" i="2"/>
  <c r="F55" i="2"/>
  <c r="F49" i="2"/>
  <c r="F43" i="2"/>
  <c r="F37" i="2"/>
  <c r="F31" i="2"/>
  <c r="F25" i="2"/>
  <c r="F19" i="2"/>
  <c r="F13" i="2"/>
  <c r="F7" i="2"/>
  <c r="F54" i="2"/>
  <c r="F48" i="2"/>
  <c r="F42" i="2"/>
  <c r="F36" i="2"/>
  <c r="F30" i="2"/>
  <c r="F24" i="2"/>
  <c r="F18" i="2"/>
  <c r="F12" i="2"/>
  <c r="F6" i="2"/>
  <c r="F4" i="2"/>
  <c r="F53" i="2"/>
  <c r="F47" i="2"/>
  <c r="F41" i="2"/>
  <c r="F35" i="2"/>
  <c r="F29" i="2"/>
  <c r="F23" i="2"/>
  <c r="F17" i="2"/>
  <c r="F11" i="2"/>
  <c r="F5" i="2"/>
  <c r="I57" i="2"/>
  <c r="F57" i="2" l="1"/>
  <c r="S25" i="1"/>
  <c r="T25" i="1"/>
  <c r="S47" i="1"/>
  <c r="T47" i="1"/>
  <c r="S49" i="1"/>
  <c r="T49" i="1"/>
  <c r="S46" i="1"/>
  <c r="T46" i="1"/>
  <c r="S48" i="1"/>
  <c r="T48" i="1"/>
  <c r="S32" i="1"/>
  <c r="T32" i="1"/>
  <c r="S27" i="1"/>
  <c r="T27" i="1"/>
  <c r="S44" i="1"/>
  <c r="T44" i="1"/>
  <c r="S45" i="1"/>
  <c r="T45" i="1"/>
  <c r="S26" i="1"/>
  <c r="T26" i="1"/>
  <c r="S53" i="1"/>
  <c r="T53" i="1"/>
  <c r="S52" i="1"/>
  <c r="T52" i="1"/>
  <c r="S55" i="1"/>
  <c r="T55" i="1"/>
  <c r="S54" i="1"/>
  <c r="T54" i="1"/>
  <c r="S51" i="1"/>
  <c r="T51" i="1"/>
  <c r="S60" i="1"/>
  <c r="T60" i="1"/>
  <c r="S61" i="1"/>
  <c r="T61" i="1"/>
  <c r="S39" i="1"/>
  <c r="T39" i="1"/>
  <c r="S37" i="1"/>
  <c r="T37" i="1"/>
  <c r="S36" i="1"/>
  <c r="T36" i="1"/>
  <c r="S38" i="1"/>
  <c r="T38" i="1"/>
  <c r="S35" i="1"/>
  <c r="T35" i="1"/>
  <c r="S34" i="1"/>
  <c r="T34" i="1"/>
  <c r="S33" i="1"/>
  <c r="T33" i="1"/>
  <c r="S29" i="1"/>
  <c r="T29" i="1"/>
  <c r="S30" i="1"/>
  <c r="T30" i="1"/>
  <c r="S28" i="1"/>
  <c r="T28" i="1"/>
  <c r="S41" i="1"/>
  <c r="T41" i="1"/>
  <c r="S42" i="1"/>
  <c r="T42" i="1"/>
  <c r="S43" i="1"/>
  <c r="T43" i="1"/>
  <c r="S40" i="1"/>
  <c r="T40" i="1"/>
  <c r="S31" i="1"/>
  <c r="T31" i="1"/>
  <c r="S63" i="1"/>
  <c r="T63" i="1"/>
  <c r="S64" i="1"/>
  <c r="T64" i="1"/>
  <c r="S70" i="1"/>
  <c r="T70" i="1"/>
  <c r="S69" i="1"/>
  <c r="T69" i="1"/>
  <c r="S71" i="1"/>
  <c r="T71" i="1"/>
  <c r="S56" i="1"/>
  <c r="T56" i="1"/>
  <c r="S62" i="1"/>
  <c r="T62" i="1"/>
  <c r="S68" i="1"/>
  <c r="T68" i="1"/>
  <c r="S72" i="1"/>
  <c r="T72" i="1"/>
  <c r="S67" i="1"/>
  <c r="T67" i="1"/>
  <c r="S66" i="1"/>
  <c r="T66" i="1"/>
  <c r="S65" i="1"/>
  <c r="T65" i="1"/>
  <c r="S57" i="1"/>
  <c r="T57" i="1"/>
  <c r="S58" i="1"/>
  <c r="T58" i="1"/>
  <c r="S59" i="1"/>
  <c r="T59" i="1"/>
  <c r="S81" i="1"/>
  <c r="T81" i="1"/>
  <c r="S100" i="1"/>
  <c r="T100" i="1"/>
  <c r="S74" i="1"/>
  <c r="T74" i="1"/>
  <c r="S75" i="1"/>
  <c r="T75" i="1"/>
  <c r="S76" i="1"/>
  <c r="T76" i="1"/>
  <c r="S102" i="1"/>
  <c r="T102" i="1"/>
  <c r="S101" i="1"/>
  <c r="T101" i="1"/>
  <c r="S73" i="1"/>
  <c r="T73" i="1"/>
  <c r="S50" i="1"/>
  <c r="T50" i="1"/>
  <c r="S103" i="1"/>
  <c r="T103" i="1"/>
  <c r="S87" i="1"/>
  <c r="T87" i="1"/>
  <c r="S86" i="1"/>
  <c r="T86" i="1"/>
  <c r="S85" i="1"/>
  <c r="T85" i="1"/>
  <c r="S91" i="1"/>
  <c r="T91" i="1"/>
  <c r="S92" i="1"/>
  <c r="T92" i="1"/>
  <c r="S89" i="1"/>
  <c r="T89" i="1"/>
  <c r="S88" i="1"/>
  <c r="T88" i="1"/>
  <c r="S94" i="1"/>
  <c r="T94" i="1"/>
  <c r="S97" i="1"/>
  <c r="T97" i="1"/>
  <c r="S90" i="1"/>
  <c r="T90" i="1"/>
  <c r="S96" i="1"/>
  <c r="T96" i="1"/>
  <c r="S98" i="1"/>
  <c r="T98" i="1"/>
  <c r="S95" i="1"/>
  <c r="T95" i="1"/>
  <c r="S99" i="1"/>
  <c r="T99" i="1"/>
  <c r="S84" i="1"/>
  <c r="T84" i="1"/>
  <c r="S82" i="1"/>
  <c r="T82" i="1"/>
  <c r="S83" i="1"/>
  <c r="T83" i="1"/>
  <c r="S93" i="1"/>
  <c r="T93" i="1"/>
  <c r="S78" i="1"/>
  <c r="T78" i="1"/>
  <c r="S80" i="1"/>
  <c r="T80" i="1"/>
  <c r="S79" i="1"/>
  <c r="T79" i="1"/>
  <c r="S77" i="1"/>
  <c r="T77" i="1"/>
  <c r="T23" i="1"/>
  <c r="S24" i="1"/>
  <c r="S22" i="1"/>
  <c r="S17" i="1"/>
  <c r="T19" i="1"/>
  <c r="S18" i="1"/>
  <c r="T20" i="1"/>
  <c r="T8" i="1"/>
  <c r="S4" i="1"/>
  <c r="T6" i="1"/>
  <c r="S5" i="1"/>
  <c r="T16" i="1"/>
  <c r="S12" i="1"/>
  <c r="T10" i="1"/>
  <c r="S11" i="1"/>
  <c r="S15" i="1"/>
  <c r="T24" i="1" l="1"/>
  <c r="T13" i="1"/>
  <c r="T14" i="1"/>
  <c r="T9" i="1"/>
  <c r="S9" i="1"/>
  <c r="S13" i="1"/>
  <c r="S14" i="1"/>
  <c r="S7" i="1"/>
  <c r="S21" i="1"/>
  <c r="S23" i="1"/>
  <c r="T7" i="1"/>
  <c r="T21" i="1"/>
  <c r="S19" i="1"/>
  <c r="T5" i="1"/>
  <c r="T4" i="1"/>
  <c r="T17" i="1"/>
  <c r="T22" i="1"/>
  <c r="T15" i="1"/>
  <c r="S20" i="1"/>
  <c r="T11" i="1"/>
  <c r="T12" i="1"/>
  <c r="T18" i="1"/>
  <c r="S10" i="1"/>
  <c r="S16" i="1"/>
  <c r="S6" i="1"/>
  <c r="S8" i="1"/>
  <c r="I59" i="2" l="1"/>
  <c r="I60" i="2" s="1"/>
  <c r="F59" i="2" l="1"/>
  <c r="F60" i="2" s="1"/>
  <c r="V104" i="1"/>
  <c r="U104" i="1"/>
  <c r="R104" i="1"/>
  <c r="Q104" i="1"/>
  <c r="P104" i="1"/>
  <c r="O104" i="1"/>
  <c r="N104" i="1"/>
  <c r="M104" i="1"/>
  <c r="L104" i="1"/>
  <c r="K104" i="1"/>
  <c r="J104" i="1"/>
  <c r="W62" i="1"/>
  <c r="X62" i="1"/>
  <c r="AA62" i="1" s="1"/>
  <c r="W68" i="1"/>
  <c r="X68" i="1"/>
  <c r="AA68" i="1" s="1"/>
  <c r="W72" i="1"/>
  <c r="X72" i="1"/>
  <c r="AA72" i="1" s="1"/>
  <c r="W67" i="1"/>
  <c r="X67" i="1"/>
  <c r="AA67" i="1" s="1"/>
  <c r="W66" i="1"/>
  <c r="X66" i="1"/>
  <c r="AA66" i="1" s="1"/>
  <c r="W65" i="1"/>
  <c r="X65" i="1"/>
  <c r="AA65" i="1" s="1"/>
  <c r="W57" i="1"/>
  <c r="X57" i="1"/>
  <c r="AA57" i="1" s="1"/>
  <c r="W58" i="1"/>
  <c r="X58" i="1"/>
  <c r="AA58" i="1" s="1"/>
  <c r="W59" i="1"/>
  <c r="X59" i="1"/>
  <c r="AA59" i="1" s="1"/>
  <c r="W81" i="1"/>
  <c r="X81" i="1"/>
  <c r="AA81" i="1" s="1"/>
  <c r="W100" i="1"/>
  <c r="X100" i="1"/>
  <c r="AA100" i="1" s="1"/>
  <c r="W74" i="1"/>
  <c r="X74" i="1"/>
  <c r="AA74" i="1" s="1"/>
  <c r="W75" i="1"/>
  <c r="X75" i="1"/>
  <c r="AA75" i="1" s="1"/>
  <c r="W76" i="1"/>
  <c r="X76" i="1"/>
  <c r="AA76" i="1" s="1"/>
  <c r="W102" i="1"/>
  <c r="X102" i="1"/>
  <c r="AA102" i="1" s="1"/>
  <c r="W5" i="1"/>
  <c r="X5" i="1"/>
  <c r="AA5" i="1" s="1"/>
  <c r="W6" i="1"/>
  <c r="X6" i="1"/>
  <c r="AA6" i="1" s="1"/>
  <c r="W4" i="1"/>
  <c r="X4" i="1"/>
  <c r="AA4" i="1" s="1"/>
  <c r="W7" i="1"/>
  <c r="X7" i="1"/>
  <c r="AA7" i="1" s="1"/>
  <c r="W8" i="1"/>
  <c r="X8" i="1"/>
  <c r="AA8" i="1" s="1"/>
  <c r="W101" i="1"/>
  <c r="X101" i="1"/>
  <c r="AA101" i="1" s="1"/>
  <c r="W73" i="1"/>
  <c r="X73" i="1"/>
  <c r="AA73" i="1" s="1"/>
  <c r="W50" i="1"/>
  <c r="X50" i="1"/>
  <c r="AA50" i="1" s="1"/>
  <c r="W103" i="1"/>
  <c r="X103" i="1"/>
  <c r="AA103" i="1" s="1"/>
  <c r="W87" i="1"/>
  <c r="X87" i="1"/>
  <c r="AA87" i="1" s="1"/>
  <c r="W86" i="1"/>
  <c r="X86" i="1"/>
  <c r="AA86" i="1" s="1"/>
  <c r="W85" i="1"/>
  <c r="X85" i="1"/>
  <c r="AA85" i="1" s="1"/>
  <c r="W91" i="1"/>
  <c r="X91" i="1"/>
  <c r="AA91" i="1" s="1"/>
  <c r="W92" i="1"/>
  <c r="X92" i="1"/>
  <c r="AA92" i="1" s="1"/>
  <c r="W89" i="1"/>
  <c r="X89" i="1"/>
  <c r="AA89" i="1" s="1"/>
  <c r="W88" i="1"/>
  <c r="X88" i="1"/>
  <c r="AA88" i="1" s="1"/>
  <c r="W94" i="1"/>
  <c r="X94" i="1"/>
  <c r="AA94" i="1" s="1"/>
  <c r="W97" i="1"/>
  <c r="X97" i="1"/>
  <c r="AA97" i="1" s="1"/>
  <c r="W90" i="1"/>
  <c r="X90" i="1"/>
  <c r="AA90" i="1" s="1"/>
  <c r="W96" i="1"/>
  <c r="X96" i="1"/>
  <c r="AA96" i="1" s="1"/>
  <c r="W98" i="1"/>
  <c r="X98" i="1"/>
  <c r="AA98" i="1" s="1"/>
  <c r="W95" i="1"/>
  <c r="X95" i="1"/>
  <c r="AA95" i="1" s="1"/>
  <c r="W99" i="1"/>
  <c r="X99" i="1"/>
  <c r="AA99" i="1" s="1"/>
  <c r="W84" i="1"/>
  <c r="X84" i="1"/>
  <c r="AA84" i="1" s="1"/>
  <c r="W82" i="1"/>
  <c r="X82" i="1"/>
  <c r="AA82" i="1" s="1"/>
  <c r="W83" i="1"/>
  <c r="X83" i="1"/>
  <c r="AA83" i="1" s="1"/>
  <c r="W93" i="1"/>
  <c r="X93" i="1"/>
  <c r="AA93" i="1" s="1"/>
  <c r="W78" i="1"/>
  <c r="X78" i="1"/>
  <c r="AA78" i="1" s="1"/>
  <c r="Z78" i="1" s="1"/>
  <c r="W80" i="1"/>
  <c r="X80" i="1"/>
  <c r="AA80" i="1" s="1"/>
  <c r="W79" i="1"/>
  <c r="X79" i="1"/>
  <c r="AA79" i="1" s="1"/>
  <c r="W77" i="1"/>
  <c r="X77" i="1"/>
  <c r="AA77" i="1" s="1"/>
  <c r="W21" i="1"/>
  <c r="X21" i="1"/>
  <c r="AA21" i="1" s="1"/>
  <c r="W20" i="1"/>
  <c r="X20" i="1"/>
  <c r="AA20" i="1" s="1"/>
  <c r="W18" i="1"/>
  <c r="X18" i="1"/>
  <c r="AA18" i="1" s="1"/>
  <c r="W19" i="1"/>
  <c r="X19" i="1"/>
  <c r="AA19" i="1" s="1"/>
  <c r="W17" i="1"/>
  <c r="X17" i="1"/>
  <c r="AA17" i="1" s="1"/>
  <c r="W22" i="1"/>
  <c r="X22" i="1"/>
  <c r="AA22" i="1" s="1"/>
  <c r="W24" i="1"/>
  <c r="X24" i="1"/>
  <c r="AA24" i="1" s="1"/>
  <c r="W23" i="1"/>
  <c r="X23" i="1"/>
  <c r="AA23" i="1" s="1"/>
  <c r="W70" i="1"/>
  <c r="X70" i="1"/>
  <c r="AA70" i="1" s="1"/>
  <c r="W69" i="1"/>
  <c r="X69" i="1"/>
  <c r="AA69" i="1" s="1"/>
  <c r="W71" i="1"/>
  <c r="X71" i="1"/>
  <c r="AA71" i="1" s="1"/>
  <c r="W56" i="1"/>
  <c r="X56" i="1"/>
  <c r="AA56" i="1" s="1"/>
  <c r="Y23" i="1" l="1"/>
  <c r="Y103" i="1"/>
  <c r="Y102" i="1"/>
  <c r="Y76" i="1"/>
  <c r="Y56" i="1"/>
  <c r="Y70" i="1"/>
  <c r="Y24" i="1"/>
  <c r="Y19" i="1"/>
  <c r="Y20" i="1"/>
  <c r="Y77" i="1"/>
  <c r="Y83" i="1"/>
  <c r="Y84" i="1"/>
  <c r="Y99" i="1"/>
  <c r="Y88" i="1"/>
  <c r="Y85" i="1"/>
  <c r="Y50" i="1"/>
  <c r="Y7" i="1"/>
  <c r="Y74" i="1"/>
  <c r="Y59" i="1"/>
  <c r="Y66" i="1"/>
  <c r="Y72" i="1"/>
  <c r="Y62" i="1"/>
  <c r="Y69" i="1"/>
  <c r="Y18" i="1"/>
  <c r="Y97" i="1"/>
  <c r="Y91" i="1"/>
  <c r="Y8" i="1"/>
  <c r="Y65" i="1"/>
  <c r="Y71" i="1"/>
  <c r="Y17" i="1"/>
  <c r="Y21" i="1"/>
  <c r="Y79" i="1"/>
  <c r="Y80" i="1"/>
  <c r="Y93" i="1"/>
  <c r="Y95" i="1"/>
  <c r="Y98" i="1"/>
  <c r="Y90" i="1"/>
  <c r="Y94" i="1"/>
  <c r="Y92" i="1"/>
  <c r="Y87" i="1"/>
  <c r="Y73" i="1"/>
  <c r="Y101" i="1"/>
  <c r="Y4" i="1"/>
  <c r="Y5" i="1"/>
  <c r="Y75" i="1"/>
  <c r="Y100" i="1"/>
  <c r="Y81" i="1"/>
  <c r="Y58" i="1"/>
  <c r="Y57" i="1"/>
  <c r="Y67" i="1"/>
  <c r="Y68" i="1"/>
  <c r="Y22" i="1"/>
  <c r="Y82" i="1"/>
  <c r="Y96" i="1"/>
  <c r="Y89" i="1"/>
  <c r="Y86" i="1"/>
  <c r="Y6" i="1"/>
  <c r="K3" i="1"/>
  <c r="L3" i="1"/>
  <c r="Z5" i="1" l="1"/>
  <c r="Z21" i="1"/>
  <c r="Z67" i="1"/>
  <c r="Z4" i="1"/>
  <c r="Z17" i="1"/>
  <c r="Z81" i="1"/>
  <c r="Z73" i="1"/>
  <c r="Z98" i="1"/>
  <c r="Z97" i="1"/>
  <c r="Z18" i="1"/>
  <c r="Z66" i="1"/>
  <c r="Z74" i="1"/>
  <c r="Z84" i="1"/>
  <c r="Z19" i="1"/>
  <c r="Z7" i="1"/>
  <c r="Z88" i="1"/>
  <c r="Z83" i="1"/>
  <c r="Z70" i="1"/>
  <c r="Z68" i="1"/>
  <c r="Z69" i="1"/>
  <c r="Z59" i="1"/>
  <c r="Z24" i="1"/>
  <c r="Z56" i="1"/>
  <c r="Z102" i="1"/>
  <c r="Z103" i="1"/>
  <c r="Z86" i="1"/>
  <c r="Z101" i="1"/>
  <c r="Z92" i="1"/>
  <c r="Z79" i="1"/>
  <c r="Z65" i="1"/>
  <c r="Z96" i="1"/>
  <c r="Z100" i="1"/>
  <c r="Z75" i="1"/>
  <c r="Z62" i="1"/>
  <c r="Z6" i="1"/>
  <c r="Z82" i="1"/>
  <c r="Z57" i="1"/>
  <c r="Z58" i="1"/>
  <c r="Z94" i="1"/>
  <c r="Z93" i="1"/>
  <c r="Z71" i="1"/>
  <c r="Z8" i="1"/>
  <c r="Z85" i="1"/>
  <c r="Z77" i="1"/>
  <c r="Z76" i="1"/>
  <c r="Z23" i="1"/>
  <c r="Z95" i="1"/>
  <c r="Z80" i="1"/>
  <c r="Z89" i="1"/>
  <c r="Z22" i="1"/>
  <c r="Z87" i="1"/>
  <c r="Z90" i="1"/>
  <c r="Z91" i="1"/>
  <c r="Z72" i="1"/>
  <c r="Z50" i="1"/>
  <c r="Z99" i="1"/>
  <c r="Z20" i="1"/>
  <c r="X64" i="1"/>
  <c r="AA64" i="1" s="1"/>
  <c r="W64" i="1"/>
  <c r="X63" i="1"/>
  <c r="AA63" i="1" s="1"/>
  <c r="W63" i="1"/>
  <c r="X31" i="1"/>
  <c r="AA31" i="1" s="1"/>
  <c r="W31" i="1"/>
  <c r="X40" i="1"/>
  <c r="AA40" i="1" s="1"/>
  <c r="W40" i="1"/>
  <c r="X43" i="1"/>
  <c r="AA43" i="1" s="1"/>
  <c r="W43" i="1"/>
  <c r="X42" i="1"/>
  <c r="AA42" i="1" s="1"/>
  <c r="W42" i="1"/>
  <c r="X41" i="1"/>
  <c r="AA41" i="1" s="1"/>
  <c r="W41" i="1"/>
  <c r="X28" i="1"/>
  <c r="AA28" i="1" s="1"/>
  <c r="W28" i="1"/>
  <c r="X30" i="1"/>
  <c r="AA30" i="1" s="1"/>
  <c r="W30" i="1"/>
  <c r="X29" i="1"/>
  <c r="AA29" i="1" s="1"/>
  <c r="W29" i="1"/>
  <c r="X33" i="1"/>
  <c r="AA33" i="1" s="1"/>
  <c r="W33" i="1"/>
  <c r="X34" i="1"/>
  <c r="AA34" i="1" s="1"/>
  <c r="W34" i="1"/>
  <c r="X35" i="1"/>
  <c r="AA35" i="1" s="1"/>
  <c r="W35" i="1"/>
  <c r="X38" i="1"/>
  <c r="AA38" i="1" s="1"/>
  <c r="W38" i="1"/>
  <c r="X36" i="1"/>
  <c r="AA36" i="1" s="1"/>
  <c r="W36" i="1"/>
  <c r="X37" i="1"/>
  <c r="AA37" i="1" s="1"/>
  <c r="W37" i="1"/>
  <c r="X39" i="1"/>
  <c r="AA39" i="1" s="1"/>
  <c r="W39" i="1"/>
  <c r="X61" i="1"/>
  <c r="AA61" i="1" s="1"/>
  <c r="W61" i="1"/>
  <c r="X60" i="1"/>
  <c r="AA60" i="1" s="1"/>
  <c r="W60" i="1"/>
  <c r="X51" i="1"/>
  <c r="AA51" i="1" s="1"/>
  <c r="W51" i="1"/>
  <c r="X54" i="1"/>
  <c r="AA54" i="1" s="1"/>
  <c r="W54" i="1"/>
  <c r="X55" i="1"/>
  <c r="AA55" i="1" s="1"/>
  <c r="W55" i="1"/>
  <c r="X52" i="1"/>
  <c r="AA52" i="1" s="1"/>
  <c r="W52" i="1"/>
  <c r="X53" i="1"/>
  <c r="AA53" i="1" s="1"/>
  <c r="W53" i="1"/>
  <c r="X16" i="1"/>
  <c r="AA16" i="1" s="1"/>
  <c r="W16" i="1"/>
  <c r="X14" i="1"/>
  <c r="AA14" i="1" s="1"/>
  <c r="W14" i="1"/>
  <c r="X13" i="1"/>
  <c r="AA13" i="1" s="1"/>
  <c r="W13" i="1"/>
  <c r="X12" i="1"/>
  <c r="AA12" i="1" s="1"/>
  <c r="W12" i="1"/>
  <c r="X10" i="1"/>
  <c r="AA10" i="1" s="1"/>
  <c r="W10" i="1"/>
  <c r="X9" i="1"/>
  <c r="AA9" i="1" s="1"/>
  <c r="W9" i="1"/>
  <c r="X11" i="1"/>
  <c r="AA11" i="1" s="1"/>
  <c r="W11" i="1"/>
  <c r="X26" i="1"/>
  <c r="AA26" i="1" s="1"/>
  <c r="W26" i="1"/>
  <c r="X45" i="1"/>
  <c r="AA45" i="1" s="1"/>
  <c r="W45" i="1"/>
  <c r="X44" i="1"/>
  <c r="AA44" i="1" s="1"/>
  <c r="W44" i="1"/>
  <c r="X27" i="1"/>
  <c r="AA27" i="1" s="1"/>
  <c r="W27" i="1"/>
  <c r="X32" i="1"/>
  <c r="AA32" i="1" s="1"/>
  <c r="Z32" i="1" s="1"/>
  <c r="W32" i="1"/>
  <c r="X15" i="1"/>
  <c r="AA15" i="1" s="1"/>
  <c r="W15" i="1"/>
  <c r="X48" i="1"/>
  <c r="AA48" i="1" s="1"/>
  <c r="W48" i="1"/>
  <c r="X46" i="1"/>
  <c r="AA46" i="1" s="1"/>
  <c r="W46" i="1"/>
  <c r="X49" i="1"/>
  <c r="AA49" i="1" s="1"/>
  <c r="W49" i="1"/>
  <c r="X47" i="1"/>
  <c r="AA47" i="1" s="1"/>
  <c r="W47" i="1"/>
  <c r="X25" i="1"/>
  <c r="AA25" i="1" s="1"/>
  <c r="W25" i="1"/>
  <c r="Y25" i="1" l="1"/>
  <c r="Y49" i="1"/>
  <c r="Y15" i="1"/>
  <c r="Z44" i="1"/>
  <c r="Y10" i="1"/>
  <c r="Y16" i="1"/>
  <c r="Y36" i="1"/>
  <c r="Y34" i="1"/>
  <c r="Y28" i="1"/>
  <c r="Y31" i="1"/>
  <c r="Y47" i="1"/>
  <c r="Y46" i="1"/>
  <c r="Y26" i="1"/>
  <c r="Y11" i="1"/>
  <c r="Y12" i="1"/>
  <c r="Y53" i="1"/>
  <c r="Y55" i="1"/>
  <c r="Y51" i="1"/>
  <c r="Y39" i="1"/>
  <c r="Y38" i="1"/>
  <c r="Y33" i="1"/>
  <c r="Y29" i="1"/>
  <c r="Y41" i="1"/>
  <c r="Y42" i="1"/>
  <c r="Y40" i="1"/>
  <c r="Y48" i="1"/>
  <c r="Y27" i="1"/>
  <c r="Z45" i="1"/>
  <c r="Y9" i="1"/>
  <c r="Y13" i="1"/>
  <c r="L12" i="2" s="1" a="1"/>
  <c r="Y14" i="1"/>
  <c r="Y52" i="1"/>
  <c r="Y54" i="1"/>
  <c r="Y60" i="1"/>
  <c r="Y61" i="1"/>
  <c r="Y37" i="1"/>
  <c r="Y35" i="1"/>
  <c r="Y30" i="1"/>
  <c r="Z43" i="1"/>
  <c r="Y63" i="1"/>
  <c r="Y64" i="1"/>
  <c r="L29" i="2" a="1"/>
  <c r="L49" i="2" a="1"/>
  <c r="L32" i="2" a="1"/>
  <c r="L15" i="2" a="1"/>
  <c r="L51" i="2" a="1"/>
  <c r="L40" i="2" a="1"/>
  <c r="K5" i="2" a="1"/>
  <c r="K8" i="2" a="1"/>
  <c r="K11" i="2" a="1"/>
  <c r="K14" i="2" a="1"/>
  <c r="K14" i="2" s="1"/>
  <c r="J14" i="2" s="1"/>
  <c r="K17" i="2" a="1"/>
  <c r="K20" i="2" a="1"/>
  <c r="K20" i="2" s="1"/>
  <c r="J20" i="2" s="1"/>
  <c r="K23" i="2" a="1"/>
  <c r="K23" i="2" s="1"/>
  <c r="J23" i="2" s="1"/>
  <c r="K26" i="2" a="1"/>
  <c r="K29" i="2" a="1"/>
  <c r="K32" i="2" a="1"/>
  <c r="K32" i="2" s="1"/>
  <c r="J32" i="2" s="1"/>
  <c r="K35" i="2" a="1"/>
  <c r="K38" i="2" a="1"/>
  <c r="K38" i="2" s="1"/>
  <c r="J38" i="2" s="1"/>
  <c r="K41" i="2" a="1"/>
  <c r="K41" i="2" s="1"/>
  <c r="J41" i="2" s="1"/>
  <c r="K44" i="2" a="1"/>
  <c r="K47" i="2" a="1"/>
  <c r="K50" i="2" a="1"/>
  <c r="K50" i="2" s="1"/>
  <c r="J50" i="2" s="1"/>
  <c r="K53" i="2" a="1"/>
  <c r="K56" i="2" a="1"/>
  <c r="K56" i="2" s="1"/>
  <c r="J56" i="2" s="1"/>
  <c r="K4" i="2" a="1"/>
  <c r="K6" i="2" a="1"/>
  <c r="K9" i="2" a="1"/>
  <c r="K12" i="2" a="1"/>
  <c r="K12" i="2" s="1"/>
  <c r="J12" i="2" s="1"/>
  <c r="K15" i="2" a="1"/>
  <c r="K15" i="2" s="1"/>
  <c r="J15" i="2" s="1"/>
  <c r="K18" i="2" a="1"/>
  <c r="K21" i="2" a="1"/>
  <c r="K24" i="2" a="1"/>
  <c r="K27" i="2" a="1"/>
  <c r="K30" i="2" a="1"/>
  <c r="K30" i="2" s="1"/>
  <c r="J30" i="2" s="1"/>
  <c r="K33" i="2" a="1"/>
  <c r="K33" i="2" s="1"/>
  <c r="J33" i="2" s="1"/>
  <c r="K36" i="2" a="1"/>
  <c r="K39" i="2" a="1"/>
  <c r="K39" i="2" s="1"/>
  <c r="J39" i="2" s="1"/>
  <c r="K42" i="2" a="1"/>
  <c r="K45" i="2" a="1"/>
  <c r="K45" i="2" s="1"/>
  <c r="J45" i="2" s="1"/>
  <c r="K48" i="2" a="1"/>
  <c r="K48" i="2" s="1"/>
  <c r="J48" i="2" s="1"/>
  <c r="K51" i="2" a="1"/>
  <c r="K54" i="2" a="1"/>
  <c r="K7" i="2" a="1"/>
  <c r="K7" i="2" s="1"/>
  <c r="J7" i="2" s="1"/>
  <c r="K10" i="2" a="1"/>
  <c r="K10" i="2" s="1"/>
  <c r="J10" i="2" s="1"/>
  <c r="K13" i="2" a="1"/>
  <c r="K13" i="2" s="1"/>
  <c r="J13" i="2" s="1"/>
  <c r="K16" i="2" a="1"/>
  <c r="K16" i="2" s="1"/>
  <c r="J16" i="2" s="1"/>
  <c r="K19" i="2" a="1"/>
  <c r="K22" i="2" a="1"/>
  <c r="K25" i="2" a="1"/>
  <c r="K25" i="2" s="1"/>
  <c r="J25" i="2" s="1"/>
  <c r="K28" i="2" a="1"/>
  <c r="K28" i="2" s="1"/>
  <c r="J28" i="2" s="1"/>
  <c r="K31" i="2" a="1"/>
  <c r="K31" i="2" s="1"/>
  <c r="J31" i="2" s="1"/>
  <c r="K34" i="2" a="1"/>
  <c r="K34" i="2" s="1"/>
  <c r="J34" i="2" s="1"/>
  <c r="K37" i="2" a="1"/>
  <c r="K40" i="2" a="1"/>
  <c r="K40" i="2" s="1"/>
  <c r="J40" i="2" s="1"/>
  <c r="K43" i="2" a="1"/>
  <c r="K43" i="2" s="1"/>
  <c r="J43" i="2" s="1"/>
  <c r="K46" i="2" a="1"/>
  <c r="K46" i="2" s="1"/>
  <c r="J46" i="2" s="1"/>
  <c r="K49" i="2" a="1"/>
  <c r="K49" i="2" s="1"/>
  <c r="J49" i="2" s="1"/>
  <c r="K52" i="2" a="1"/>
  <c r="K52" i="2" s="1"/>
  <c r="J52" i="2" s="1"/>
  <c r="K55" i="2" a="1"/>
  <c r="K55" i="2" s="1"/>
  <c r="J55" i="2" s="1"/>
  <c r="K27" i="2"/>
  <c r="J27" i="2" s="1"/>
  <c r="K9" i="2"/>
  <c r="J9" i="2" s="1"/>
  <c r="K4" i="2"/>
  <c r="J4" i="2" s="1"/>
  <c r="K47" i="2"/>
  <c r="J47" i="2" s="1"/>
  <c r="K29" i="2"/>
  <c r="J29" i="2" s="1"/>
  <c r="K11" i="2"/>
  <c r="J11" i="2" s="1"/>
  <c r="K42" i="2"/>
  <c r="J42" i="2" s="1"/>
  <c r="K24" i="2"/>
  <c r="J24" i="2" s="1"/>
  <c r="K6" i="2"/>
  <c r="J6" i="2" s="1"/>
  <c r="K44" i="2"/>
  <c r="J44" i="2" s="1"/>
  <c r="K26" i="2"/>
  <c r="J26" i="2" s="1"/>
  <c r="K8" i="2"/>
  <c r="J8" i="2" s="1"/>
  <c r="K21" i="2"/>
  <c r="J21" i="2" s="1"/>
  <c r="K5" i="2"/>
  <c r="J5" i="2" s="1"/>
  <c r="K19" i="2"/>
  <c r="J19" i="2" s="1"/>
  <c r="K54" i="2"/>
  <c r="J54" i="2" s="1"/>
  <c r="K36" i="2"/>
  <c r="J36" i="2" s="1"/>
  <c r="K18" i="2"/>
  <c r="J18" i="2" s="1"/>
  <c r="K37" i="2"/>
  <c r="J37" i="2" s="1"/>
  <c r="K51" i="2"/>
  <c r="J51" i="2" s="1"/>
  <c r="K22" i="2"/>
  <c r="J22" i="2" s="1"/>
  <c r="K53" i="2"/>
  <c r="J53" i="2" s="1"/>
  <c r="K35" i="2"/>
  <c r="J35" i="2" s="1"/>
  <c r="K17" i="2"/>
  <c r="J17" i="2" s="1"/>
  <c r="W104" i="1"/>
  <c r="X104" i="1"/>
  <c r="T104" i="1"/>
  <c r="S104" i="1"/>
  <c r="L34" i="2" l="1" a="1"/>
  <c r="L45" i="2" a="1"/>
  <c r="L9" i="2" a="1"/>
  <c r="L26" i="2" a="1"/>
  <c r="L43" i="2" a="1"/>
  <c r="L28" i="2" a="1"/>
  <c r="L28" i="2" s="1"/>
  <c r="L39" i="2" a="1"/>
  <c r="L56" i="2" a="1"/>
  <c r="L20" i="2" a="1"/>
  <c r="L37" i="2" a="1"/>
  <c r="L22" i="2" a="1"/>
  <c r="L33" i="2" a="1"/>
  <c r="L33" i="2" s="1"/>
  <c r="L50" i="2" a="1"/>
  <c r="L14" i="2" a="1"/>
  <c r="L31" i="2" a="1"/>
  <c r="L52" i="2" a="1"/>
  <c r="L16" i="2" a="1"/>
  <c r="L27" i="2" a="1"/>
  <c r="L27" i="2" s="1"/>
  <c r="L44" i="2" a="1"/>
  <c r="L8" i="2" a="1"/>
  <c r="L48" i="2" a="1"/>
  <c r="L46" i="2" a="1"/>
  <c r="L10" i="2" a="1"/>
  <c r="L21" i="2" a="1"/>
  <c r="L21" i="2" s="1"/>
  <c r="L38" i="2" a="1"/>
  <c r="L55" i="2" a="1"/>
  <c r="L25" i="2" a="1"/>
  <c r="L42" i="2" a="1"/>
  <c r="L6" i="2" a="1"/>
  <c r="L23" i="2" a="1"/>
  <c r="L23" i="2" s="1"/>
  <c r="L19" i="2" a="1"/>
  <c r="L36" i="2" a="1"/>
  <c r="L53" i="2" a="1"/>
  <c r="L17" i="2" a="1"/>
  <c r="L13" i="2" a="1"/>
  <c r="L30" i="2" a="1"/>
  <c r="L30" i="2" s="1"/>
  <c r="L47" i="2" a="1"/>
  <c r="L11" i="2" a="1"/>
  <c r="L7" i="2" a="1"/>
  <c r="L24" i="2" a="1"/>
  <c r="L41" i="2" a="1"/>
  <c r="L5" i="2" a="1"/>
  <c r="L5" i="2" s="1"/>
  <c r="L54" i="2" a="1"/>
  <c r="L18" i="2" a="1"/>
  <c r="L35" i="2" a="1"/>
  <c r="L4" i="2" a="1"/>
  <c r="L4" i="2" s="1"/>
  <c r="Z35" i="1"/>
  <c r="Z54" i="1"/>
  <c r="Z9" i="1"/>
  <c r="H23" i="2" s="1" a="1"/>
  <c r="Z27" i="1"/>
  <c r="Z48" i="1"/>
  <c r="Z51" i="1"/>
  <c r="Z12" i="1"/>
  <c r="Z28" i="1"/>
  <c r="Z37" i="1"/>
  <c r="Z61" i="1"/>
  <c r="Z52" i="1"/>
  <c r="Z33" i="1"/>
  <c r="Z16" i="1"/>
  <c r="Z25" i="1"/>
  <c r="Z30" i="1"/>
  <c r="Z60" i="1"/>
  <c r="Z42" i="1"/>
  <c r="Z38" i="1"/>
  <c r="Z55" i="1"/>
  <c r="Z11" i="1"/>
  <c r="H41" i="2" s="1" a="1"/>
  <c r="Z46" i="1"/>
  <c r="Z31" i="1"/>
  <c r="Z15" i="1"/>
  <c r="Z64" i="1"/>
  <c r="Z63" i="1"/>
  <c r="Z41" i="1"/>
  <c r="Z39" i="1"/>
  <c r="Z53" i="1"/>
  <c r="Z26" i="1"/>
  <c r="Z13" i="1"/>
  <c r="Z40" i="1"/>
  <c r="Z29" i="1"/>
  <c r="Z34" i="1"/>
  <c r="Z14" i="1"/>
  <c r="Z36" i="1"/>
  <c r="Z49" i="1"/>
  <c r="Z47" i="1"/>
  <c r="H11" i="2" a="1"/>
  <c r="Z10" i="1"/>
  <c r="J57" i="2"/>
  <c r="K57" i="2"/>
  <c r="H26" i="2" a="1"/>
  <c r="H56" i="2" a="1"/>
  <c r="H21" i="2" a="1"/>
  <c r="H39" i="2" a="1"/>
  <c r="H4" i="2" a="1"/>
  <c r="H22" i="2" a="1"/>
  <c r="H40" i="2" a="1"/>
  <c r="AA104" i="1"/>
  <c r="Y104" i="1"/>
  <c r="L56" i="2"/>
  <c r="L44" i="2"/>
  <c r="L17" i="2"/>
  <c r="L24" i="2"/>
  <c r="L22" i="2"/>
  <c r="L45" i="2"/>
  <c r="L18" i="2"/>
  <c r="L41" i="2"/>
  <c r="L14" i="2"/>
  <c r="L49" i="2"/>
  <c r="L54" i="2"/>
  <c r="L20" i="2"/>
  <c r="L55" i="2"/>
  <c r="L25" i="2"/>
  <c r="L34" i="2"/>
  <c r="L52" i="2"/>
  <c r="L26" i="2"/>
  <c r="L6" i="2"/>
  <c r="L31" i="2"/>
  <c r="L53" i="2"/>
  <c r="L40" i="2"/>
  <c r="L9" i="2"/>
  <c r="L32" i="2"/>
  <c r="L50" i="2"/>
  <c r="L37" i="2"/>
  <c r="L10" i="2"/>
  <c r="L29" i="2"/>
  <c r="L51" i="2"/>
  <c r="L7" i="2"/>
  <c r="L13" i="2"/>
  <c r="L39" i="2"/>
  <c r="L12" i="2"/>
  <c r="L48" i="2"/>
  <c r="L35" i="2"/>
  <c r="L8" i="2"/>
  <c r="L42" i="2"/>
  <c r="L15" i="2"/>
  <c r="L36" i="2"/>
  <c r="L38" i="2"/>
  <c r="L46" i="2"/>
  <c r="L11" i="2"/>
  <c r="L19" i="2"/>
  <c r="L47" i="2"/>
  <c r="L43" i="2"/>
  <c r="L16" i="2"/>
  <c r="H55" i="2" l="1" a="1"/>
  <c r="H37" i="2" a="1"/>
  <c r="H19" i="2" a="1"/>
  <c r="H54" i="2" a="1"/>
  <c r="H36" i="2" a="1"/>
  <c r="H18" i="2" a="1"/>
  <c r="H53" i="2" a="1"/>
  <c r="H34" i="2" a="1"/>
  <c r="H16" i="2" a="1"/>
  <c r="H51" i="2" a="1"/>
  <c r="H33" i="2" a="1"/>
  <c r="H15" i="2" a="1"/>
  <c r="H15" i="2" s="1"/>
  <c r="G15" i="2" s="1"/>
  <c r="H50" i="2" a="1"/>
  <c r="H5" i="2" a="1"/>
  <c r="H31" i="2" a="1"/>
  <c r="H13" i="2" a="1"/>
  <c r="H48" i="2" a="1"/>
  <c r="H30" i="2" a="1"/>
  <c r="H30" i="2" s="1"/>
  <c r="G30" i="2" s="1"/>
  <c r="H12" i="2" a="1"/>
  <c r="H47" i="2" a="1"/>
  <c r="H8" i="2" a="1"/>
  <c r="H49" i="2" a="1"/>
  <c r="H46" i="2" a="1"/>
  <c r="H28" i="2" a="1"/>
  <c r="H28" i="2" s="1"/>
  <c r="G28" i="2" s="1"/>
  <c r="H10" i="2" a="1"/>
  <c r="H45" i="2" a="1"/>
  <c r="H27" i="2" a="1"/>
  <c r="H9" i="2" a="1"/>
  <c r="H44" i="2" a="1"/>
  <c r="H52" i="2" a="1"/>
  <c r="H52" i="2" s="1"/>
  <c r="G52" i="2" s="1"/>
  <c r="H43" i="2" a="1"/>
  <c r="H25" i="2" a="1"/>
  <c r="H7" i="2" a="1"/>
  <c r="H42" i="2" a="1"/>
  <c r="H24" i="2" a="1"/>
  <c r="H6" i="2" a="1"/>
  <c r="H6" i="2" s="1"/>
  <c r="G6" i="2" s="1"/>
  <c r="H38" i="2" a="1"/>
  <c r="H38" i="2" s="1"/>
  <c r="G38" i="2" s="1"/>
  <c r="H20" i="2" a="1"/>
  <c r="H20" i="2" s="1"/>
  <c r="G20" i="2" s="1"/>
  <c r="H35" i="2" a="1"/>
  <c r="H35" i="2" s="1"/>
  <c r="G35" i="2" s="1"/>
  <c r="H17" i="2" a="1"/>
  <c r="H17" i="2" s="1"/>
  <c r="G17" i="2" s="1"/>
  <c r="H32" i="2" a="1"/>
  <c r="H32" i="2" s="1"/>
  <c r="G32" i="2" s="1"/>
  <c r="H14" i="2" a="1"/>
  <c r="H14" i="2" s="1"/>
  <c r="G14" i="2" s="1"/>
  <c r="H29" i="2" a="1"/>
  <c r="H29" i="2" s="1"/>
  <c r="G29" i="2" s="1"/>
  <c r="J59" i="2"/>
  <c r="J60" i="2" s="1"/>
  <c r="H55" i="2"/>
  <c r="G55" i="2" s="1"/>
  <c r="H36" i="2"/>
  <c r="G36" i="2" s="1"/>
  <c r="H16" i="2"/>
  <c r="G16" i="2" s="1"/>
  <c r="H5" i="2"/>
  <c r="G5" i="2" s="1"/>
  <c r="H23" i="2"/>
  <c r="G23" i="2" s="1"/>
  <c r="H26" i="2"/>
  <c r="G26" i="2" s="1"/>
  <c r="H34" i="2"/>
  <c r="G34" i="2" s="1"/>
  <c r="H41" i="2"/>
  <c r="G41" i="2" s="1"/>
  <c r="H19" i="2"/>
  <c r="G19" i="2" s="1"/>
  <c r="H44" i="2"/>
  <c r="G44" i="2" s="1"/>
  <c r="H54" i="2"/>
  <c r="G54" i="2" s="1"/>
  <c r="H37" i="2"/>
  <c r="G37" i="2" s="1"/>
  <c r="H8" i="2"/>
  <c r="G8" i="2" s="1"/>
  <c r="H47" i="2"/>
  <c r="G47" i="2" s="1"/>
  <c r="H21" i="2"/>
  <c r="G21" i="2" s="1"/>
  <c r="H18" i="2"/>
  <c r="G18" i="2" s="1"/>
  <c r="H39" i="2"/>
  <c r="G39" i="2" s="1"/>
  <c r="H25" i="2"/>
  <c r="G25" i="2" s="1"/>
  <c r="H11" i="2"/>
  <c r="G11" i="2" s="1"/>
  <c r="H22" i="2"/>
  <c r="G22" i="2" s="1"/>
  <c r="H40" i="2"/>
  <c r="G40" i="2" s="1"/>
  <c r="H24" i="2"/>
  <c r="G24" i="2" s="1"/>
  <c r="H42" i="2"/>
  <c r="G42" i="2" s="1"/>
  <c r="H27" i="2"/>
  <c r="G27" i="2" s="1"/>
  <c r="H49" i="2"/>
  <c r="G49" i="2" s="1"/>
  <c r="H50" i="2"/>
  <c r="G50" i="2" s="1"/>
  <c r="H9" i="2"/>
  <c r="G9" i="2" s="1"/>
  <c r="H31" i="2"/>
  <c r="G31" i="2" s="1"/>
  <c r="H13" i="2"/>
  <c r="G13" i="2" s="1"/>
  <c r="H43" i="2"/>
  <c r="G43" i="2" s="1"/>
  <c r="H53" i="2"/>
  <c r="G53" i="2" s="1"/>
  <c r="H51" i="2"/>
  <c r="G51" i="2" s="1"/>
  <c r="H7" i="2"/>
  <c r="G7" i="2" s="1"/>
  <c r="H4" i="2"/>
  <c r="G4" i="2" s="1"/>
  <c r="H12" i="2"/>
  <c r="G12" i="2" s="1"/>
  <c r="H45" i="2"/>
  <c r="G45" i="2" s="1"/>
  <c r="H46" i="2"/>
  <c r="G46" i="2" s="1"/>
  <c r="H33" i="2"/>
  <c r="G33" i="2" s="1"/>
  <c r="H48" i="2"/>
  <c r="G48" i="2" s="1"/>
  <c r="H10" i="2"/>
  <c r="G10" i="2" s="1"/>
  <c r="H56" i="2"/>
  <c r="G56" i="2" s="1"/>
  <c r="L57" i="2"/>
  <c r="Z104" i="1"/>
  <c r="G59" i="2" l="1"/>
  <c r="H57" i="2"/>
  <c r="G57" i="2"/>
  <c r="G60" i="2" l="1"/>
</calcChain>
</file>

<file path=xl/sharedStrings.xml><?xml version="1.0" encoding="utf-8"?>
<sst xmlns="http://schemas.openxmlformats.org/spreadsheetml/2006/main" count="961" uniqueCount="336">
  <si>
    <t>Typ zriaď.</t>
  </si>
  <si>
    <t>Kraj sídla zriaď.</t>
  </si>
  <si>
    <t>Názov zriaďovateľa</t>
  </si>
  <si>
    <t>BA</t>
  </si>
  <si>
    <t>TV</t>
  </si>
  <si>
    <t>TC</t>
  </si>
  <si>
    <t>NR</t>
  </si>
  <si>
    <t>BB</t>
  </si>
  <si>
    <t>PO</t>
  </si>
  <si>
    <t>KE</t>
  </si>
  <si>
    <t>V</t>
  </si>
  <si>
    <t>VTV</t>
  </si>
  <si>
    <t>Trnavský samosprávny kraj</t>
  </si>
  <si>
    <t>O</t>
  </si>
  <si>
    <t>O508063</t>
  </si>
  <si>
    <t>Mesto Malacky</t>
  </si>
  <si>
    <t>O508101</t>
  </si>
  <si>
    <t>Mesto Modra</t>
  </si>
  <si>
    <t>O529389</t>
  </si>
  <si>
    <t>Mestská časť Bratislava - Dúbravka</t>
  </si>
  <si>
    <t>O529419</t>
  </si>
  <si>
    <t>Mestská časť Bratislava - Lamač</t>
  </si>
  <si>
    <t>O529427</t>
  </si>
  <si>
    <t>O508110</t>
  </si>
  <si>
    <t>Obec Most pri Bratislave</t>
  </si>
  <si>
    <t>O508250</t>
  </si>
  <si>
    <t>Obec Šenkvice</t>
  </si>
  <si>
    <t>O504947</t>
  </si>
  <si>
    <t>Obec Veľké Leváre</t>
  </si>
  <si>
    <t>O508322</t>
  </si>
  <si>
    <t>Obec Vištuk</t>
  </si>
  <si>
    <t>O506877</t>
  </si>
  <si>
    <t>Obec Cífer</t>
  </si>
  <si>
    <t>O513016</t>
  </si>
  <si>
    <t>Mesto Dubnica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</si>
  <si>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</si>
  <si>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</si>
  <si>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</si>
  <si>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</si>
  <si>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</si>
  <si>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</si>
  <si>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</si>
  <si>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</si>
  <si>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O505943</t>
  </si>
  <si>
    <t>Obec Dolná Súča</t>
  </si>
  <si>
    <t>O514021</t>
  </si>
  <si>
    <t>Obec Chrenovec - Brusno</t>
  </si>
  <si>
    <t>O513601</t>
  </si>
  <si>
    <t>Obec Pružina</t>
  </si>
  <si>
    <t>O506559</t>
  </si>
  <si>
    <t>Obec Trenčianska Teplá</t>
  </si>
  <si>
    <t>O506591</t>
  </si>
  <si>
    <t>Obec Trenčianske Jastrabie</t>
  </si>
  <si>
    <t>O500011</t>
  </si>
  <si>
    <t>Mesto Nitra</t>
  </si>
  <si>
    <t>O556050</t>
  </si>
  <si>
    <t>Obec Úľany nad Žitavou</t>
  </si>
  <si>
    <t>O508438</t>
  </si>
  <si>
    <t>Mesto Banská Bystrica</t>
  </si>
  <si>
    <t>O516643</t>
  </si>
  <si>
    <t>Mesto Banská Štiavnica</t>
  </si>
  <si>
    <t>O518557</t>
  </si>
  <si>
    <t>Mesto Krupina</t>
  </si>
  <si>
    <t>O511218</t>
  </si>
  <si>
    <t>Mesto Lučenec</t>
  </si>
  <si>
    <t>O517097</t>
  </si>
  <si>
    <t>Mesto Nová Baňa</t>
  </si>
  <si>
    <t>O514462</t>
  </si>
  <si>
    <t>Mesto Rimavská Sobota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</si>
  <si>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</si>
  <si>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</si>
  <si>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</si>
  <si>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</si>
  <si>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</si>
  <si>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</si>
  <si>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</si>
  <si>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</si>
  <si>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O518204</t>
  </si>
  <si>
    <t>Obec Budča</t>
  </si>
  <si>
    <t>O517399</t>
  </si>
  <si>
    <t>Obec Župkov</t>
  </si>
  <si>
    <t>O519006</t>
  </si>
  <si>
    <t>Mesto Bardejov</t>
  </si>
  <si>
    <t>O544213</t>
  </si>
  <si>
    <t>Mesto Hanušovce nad Topľou</t>
  </si>
  <si>
    <t>O523925</t>
  </si>
  <si>
    <t>Mesto Svit</t>
  </si>
  <si>
    <t>O523933</t>
  </si>
  <si>
    <t>Obec Štrba</t>
  </si>
  <si>
    <t>O524000</t>
  </si>
  <si>
    <t>Obec Veľká Lomnica</t>
  </si>
  <si>
    <t>O888888</t>
  </si>
  <si>
    <t>Mesto Košice</t>
  </si>
  <si>
    <t>O522279</t>
  </si>
  <si>
    <t>Mesto Michalovce</t>
  </si>
  <si>
    <t>O525529</t>
  </si>
  <si>
    <t>Mesto Rožňava</t>
  </si>
  <si>
    <t>O521299</t>
  </si>
  <si>
    <t>Obec Čaňa</t>
  </si>
  <si>
    <t>O543497</t>
  </si>
  <si>
    <t>Obec Prakovce</t>
  </si>
  <si>
    <t>O560154</t>
  </si>
  <si>
    <t>Obec Smižany</t>
  </si>
  <si>
    <t>C</t>
  </si>
  <si>
    <t>C14</t>
  </si>
  <si>
    <t>Kanonisky sv. Augustína rehole Notre Dame</t>
  </si>
  <si>
    <t>C13</t>
  </si>
  <si>
    <t>Rímska únia Rádu sv. Uršule, Slovenská provincia, Provincialát Uršulínok</t>
  </si>
  <si>
    <t>C58</t>
  </si>
  <si>
    <t>Rímskokatolícka cirkev, Bratislavská arcidiecéza</t>
  </si>
  <si>
    <t>C06</t>
  </si>
  <si>
    <t>Rímskokatolícka cirkev Biskupstvo Spišské Podhradie</t>
  </si>
  <si>
    <t>S</t>
  </si>
  <si>
    <t>S976</t>
  </si>
  <si>
    <t>Edux s. r. o.</t>
  </si>
  <si>
    <t>S840</t>
  </si>
  <si>
    <t>Mgr. Iveta Barková</t>
  </si>
  <si>
    <t>S232</t>
  </si>
  <si>
    <t>Občianske združenie ESPRIT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</si>
  <si>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</si>
  <si>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</si>
  <si>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</si>
  <si>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</si>
  <si>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</si>
  <si>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</si>
  <si>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</si>
  <si>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</si>
  <si>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</si>
  <si>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</si>
  <si>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</si>
  <si>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Počet žiakov školy k 15.9.2021</t>
  </si>
  <si>
    <t>IČO zriaď.</t>
  </si>
  <si>
    <t>Základná škola</t>
  </si>
  <si>
    <t>Stredná odborná škola automobilová</t>
  </si>
  <si>
    <t>Základná škola kráľa Svätopluka</t>
  </si>
  <si>
    <t>Základná škola s materskou školou</t>
  </si>
  <si>
    <t>Základná škola Jozefa Cígera Hronského</t>
  </si>
  <si>
    <t>Základná škola M. R. Štefánika</t>
  </si>
  <si>
    <t>Základná škola s materskou školou Rudolfa Hečku</t>
  </si>
  <si>
    <t>Základná škola Dr. Jozefa Dérera</t>
  </si>
  <si>
    <t>Základná škola Slobodného slovenského vysielača</t>
  </si>
  <si>
    <t>Základná škola s materskou školou Jána Bakossa</t>
  </si>
  <si>
    <t>Základná škola s materskou školou Pavla Demitru</t>
  </si>
  <si>
    <t>Základná škola Štefana Závodníka</t>
  </si>
  <si>
    <t>Základná škola Gašpara Drozda s materskou školou</t>
  </si>
  <si>
    <t>Základná škola P. Kellnera Hostinského</t>
  </si>
  <si>
    <t>Základná škola Jozefa Horáka</t>
  </si>
  <si>
    <t>Základná škola Jána Zemana</t>
  </si>
  <si>
    <t>Základná škola Adely Ostrolúckej</t>
  </si>
  <si>
    <t>Základná škola Eleny Maróthy Šoltésovej</t>
  </si>
  <si>
    <t>Základná škola Teodora Jozefa Moussona</t>
  </si>
  <si>
    <t>Základná škola Ľudovíta Fullu</t>
  </si>
  <si>
    <t>Cirkevná spojená škola</t>
  </si>
  <si>
    <t>Základná škola sv. Cyrila a Metoda</t>
  </si>
  <si>
    <t>Gymnázium sv. Andreja</t>
  </si>
  <si>
    <t>Základná škola Povýšenia sv. Kríža</t>
  </si>
  <si>
    <t>Gymnázium Angely Merici</t>
  </si>
  <si>
    <t>Základná škola s Materskou školou Angely Merici</t>
  </si>
  <si>
    <t>Spojená škola sv. Uršule</t>
  </si>
  <si>
    <t>Základná škola Matky Alexie</t>
  </si>
  <si>
    <t>Spojená škola sv. Františka z Assisi</t>
  </si>
  <si>
    <t>Súkromná základná škola</t>
  </si>
  <si>
    <t>Súkromná základná škola Esprit</t>
  </si>
  <si>
    <t>Názov právneho subjektu</t>
  </si>
  <si>
    <t>Ulica</t>
  </si>
  <si>
    <t>Bratislava-Dúbravka</t>
  </si>
  <si>
    <t>Veľké Leváre</t>
  </si>
  <si>
    <t>Bratislava-Karlova Ves</t>
  </si>
  <si>
    <t>Bratislava-Staré Mesto</t>
  </si>
  <si>
    <t>Malacky</t>
  </si>
  <si>
    <t>Senec</t>
  </si>
  <si>
    <t>Trnava</t>
  </si>
  <si>
    <t>Trenčianska Teplá</t>
  </si>
  <si>
    <t>Považská Bystrica</t>
  </si>
  <si>
    <t>Prievidza</t>
  </si>
  <si>
    <t>Partizánske</t>
  </si>
  <si>
    <t>Púchov</t>
  </si>
  <si>
    <t>Dubnica nad Váhom</t>
  </si>
  <si>
    <t>Nitra</t>
  </si>
  <si>
    <t>Ružomberok</t>
  </si>
  <si>
    <t>Dolný Kubín</t>
  </si>
  <si>
    <t>Nová Baňa</t>
  </si>
  <si>
    <t>Banská Bystrica</t>
  </si>
  <si>
    <t>Lučenec</t>
  </si>
  <si>
    <t>Veľký Krtíš</t>
  </si>
  <si>
    <t>Krupina</t>
  </si>
  <si>
    <t>Banská Štiavnica</t>
  </si>
  <si>
    <t>Zvolen</t>
  </si>
  <si>
    <t>Žiar nad Hronom</t>
  </si>
  <si>
    <t>Rimavská Sobota</t>
  </si>
  <si>
    <t>Žarnovica</t>
  </si>
  <si>
    <t>Svit</t>
  </si>
  <si>
    <t>Veľká Lomnica</t>
  </si>
  <si>
    <t>Komenského 3</t>
  </si>
  <si>
    <t>Košice-Staré Mesto</t>
  </si>
  <si>
    <t>Košice-Sever</t>
  </si>
  <si>
    <t>Rožňava</t>
  </si>
  <si>
    <t>Michalovce</t>
  </si>
  <si>
    <t>Prakovce</t>
  </si>
  <si>
    <t>Košice-Juh</t>
  </si>
  <si>
    <t>Školská 10</t>
  </si>
  <si>
    <t>Spišská Nová Ves</t>
  </si>
  <si>
    <t>Košice-Západ</t>
  </si>
  <si>
    <t>Modra</t>
  </si>
  <si>
    <t>Kysucká 14</t>
  </si>
  <si>
    <t>Komenského 2</t>
  </si>
  <si>
    <t>Košice-Dargovských hrdinov</t>
  </si>
  <si>
    <t>Coburgova 7859/39</t>
  </si>
  <si>
    <t>Dražovská 6</t>
  </si>
  <si>
    <t>Topoľová 8</t>
  </si>
  <si>
    <t>Benkova 34</t>
  </si>
  <si>
    <t>Na Hôrke 30</t>
  </si>
  <si>
    <t>SNP 5</t>
  </si>
  <si>
    <t>Melíškova 650</t>
  </si>
  <si>
    <t>Veľká Okružná 1089/19</t>
  </si>
  <si>
    <t>Dolná Súča</t>
  </si>
  <si>
    <t>Dolná Súča 252</t>
  </si>
  <si>
    <t>J. Braneckého 130/15</t>
  </si>
  <si>
    <t>Trenčianske Jastrabie</t>
  </si>
  <si>
    <t>Trenčianske Jastrabie 115</t>
  </si>
  <si>
    <t>Cífer</t>
  </si>
  <si>
    <t>Záhorácka 95</t>
  </si>
  <si>
    <t>Gen. M. R. Štefánika 7</t>
  </si>
  <si>
    <t>Štúrova 142/A</t>
  </si>
  <si>
    <t>Vajanského 93</t>
  </si>
  <si>
    <t>Most pri Bratislave</t>
  </si>
  <si>
    <t>Športová 470</t>
  </si>
  <si>
    <t>Šenkvice</t>
  </si>
  <si>
    <t>Vinohradská 62</t>
  </si>
  <si>
    <t>Vištuk</t>
  </si>
  <si>
    <t>Vištuk 44</t>
  </si>
  <si>
    <t>Golianova 8</t>
  </si>
  <si>
    <t>Ďumbierska 17</t>
  </si>
  <si>
    <t>Skuteckého 8</t>
  </si>
  <si>
    <t>Pieninská 27</t>
  </si>
  <si>
    <t>Bakossova 5</t>
  </si>
  <si>
    <t>Haličská cesta 1191/8</t>
  </si>
  <si>
    <t>Ulica Vajanského 2844/47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</si>
  <si>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</si>
  <si>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</si>
  <si>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</si>
  <si>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</si>
  <si>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</si>
  <si>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</si>
  <si>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</si>
  <si>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Centrum II 87</t>
  </si>
  <si>
    <t>Pod hájom 967</t>
  </si>
  <si>
    <t>Centrum I 32</t>
  </si>
  <si>
    <t>Pružina</t>
  </si>
  <si>
    <t>Pružina 408</t>
  </si>
  <si>
    <t>Gorazdova 1174/2</t>
  </si>
  <si>
    <t>Slovanská 330/23</t>
  </si>
  <si>
    <t>Ulica P. Dobšinského 746/5</t>
  </si>
  <si>
    <t>Chrenovec-Brusno</t>
  </si>
  <si>
    <t>Chrenovec-Brusno 395</t>
  </si>
  <si>
    <t>Družstevná 835/9</t>
  </si>
  <si>
    <t>J.A.Komenského 4</t>
  </si>
  <si>
    <t>Jilemnického 2</t>
  </si>
  <si>
    <t>Dr. Janského 2</t>
  </si>
  <si>
    <t>Ul. M. R. Štefánika 17</t>
  </si>
  <si>
    <t>P. Dobšinského 17</t>
  </si>
  <si>
    <t>Školská 44/6</t>
  </si>
  <si>
    <t>Fraňa Kráľa 838</t>
  </si>
  <si>
    <t>Župkov</t>
  </si>
  <si>
    <t>Župkov 18</t>
  </si>
  <si>
    <t>Petra Jilemnického 1035/2</t>
  </si>
  <si>
    <t>Námestie mládeže 587/17</t>
  </si>
  <si>
    <t>J. Alexyho 1941/1</t>
  </si>
  <si>
    <t>Budča</t>
  </si>
  <si>
    <t>Školská 341/28</t>
  </si>
  <si>
    <t>M. R. Štefánika 3</t>
  </si>
  <si>
    <t>Čaňa</t>
  </si>
  <si>
    <t>Pionierska 33</t>
  </si>
  <si>
    <t>T. J. Moussona 4</t>
  </si>
  <si>
    <t>Štrba</t>
  </si>
  <si>
    <t>Školská 168/3</t>
  </si>
  <si>
    <t>Školská 267</t>
  </si>
  <si>
    <t>Pionierov 1</t>
  </si>
  <si>
    <t>Bratislava-Vrakuňa</t>
  </si>
  <si>
    <t>Pri kríži 11</t>
  </si>
  <si>
    <t>Sokolíkova 2</t>
  </si>
  <si>
    <t>Beňovského 1</t>
  </si>
  <si>
    <t>Majerníkova 62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</si>
  <si>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</si>
  <si>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</si>
  <si>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</si>
  <si>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</si>
  <si>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</si>
  <si>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Prakovce 307</t>
  </si>
  <si>
    <t>Hanušovce nad Topľou</t>
  </si>
  <si>
    <t>Štúrova 341</t>
  </si>
  <si>
    <t>Úľany nad Žitavou</t>
  </si>
  <si>
    <t>Hlavná 199</t>
  </si>
  <si>
    <t>Smižany</t>
  </si>
  <si>
    <t>Užhorodská 39</t>
  </si>
  <si>
    <t>Požiarnická 3</t>
  </si>
  <si>
    <t>Gemerská 2</t>
  </si>
  <si>
    <t>Košice-Sídlisko KVP</t>
  </si>
  <si>
    <t>Starozagorská 8</t>
  </si>
  <si>
    <t>Košice-Sídlisko Ťahanovce</t>
  </si>
  <si>
    <t>Bruselská 18</t>
  </si>
  <si>
    <t>Polianska 1</t>
  </si>
  <si>
    <t>Hroncova 23</t>
  </si>
  <si>
    <t>Nám. L. Novomeského 2</t>
  </si>
  <si>
    <t>Kežmarská 30</t>
  </si>
  <si>
    <t>Janigova 2</t>
  </si>
  <si>
    <t>Kežmarská 28</t>
  </si>
  <si>
    <t>Považská 12</t>
  </si>
  <si>
    <t>Bernolákova 16</t>
  </si>
  <si>
    <t>Trebišovská 10</t>
  </si>
  <si>
    <t>Maurerova 21</t>
  </si>
  <si>
    <t>Fábryho 44</t>
  </si>
  <si>
    <t>Krosnianska 4</t>
  </si>
  <si>
    <t>Masarykova 19/A</t>
  </si>
  <si>
    <t>Námestie A. Hlinku 5</t>
  </si>
  <si>
    <t>Markušovská cesta 8</t>
  </si>
  <si>
    <t>Smreková 38</t>
  </si>
  <si>
    <t>Okružná 2062/25</t>
  </si>
  <si>
    <t>Hviezdoslavova 10</t>
  </si>
  <si>
    <t>Halenárska 45</t>
  </si>
  <si>
    <t>Nedbalova 4</t>
  </si>
  <si>
    <t>Palackého 1</t>
  </si>
  <si>
    <t>Karloveská 32</t>
  </si>
  <si>
    <t>Vážska 34</t>
  </si>
  <si>
    <t>IČO školy</t>
  </si>
  <si>
    <t>CELKOVO ZAOKRÚHLENÉ</t>
  </si>
  <si>
    <t>z toho: UA 
(zdroj 11UA)</t>
  </si>
  <si>
    <t>z toho: ostatní (zdroj 111)</t>
  </si>
  <si>
    <t>Obec</t>
  </si>
  <si>
    <t>Počet detí odídencov z Ukrajiny</t>
  </si>
  <si>
    <t>Žiadosť o dofinancovanie JKC pre deti odídencov z Ukrajiny v €</t>
  </si>
  <si>
    <t>Dofinancovanie JKC pre deti odídencov z Ukrajiny v €
(zdroj 11UA)</t>
  </si>
  <si>
    <t>Počet iných detí ako detí odídencov z Ukrajiny</t>
  </si>
  <si>
    <t>Žiadosť o dofinancovanie pre iné deti ako deti odídencov z Ukrajiny €</t>
  </si>
  <si>
    <t>Dofinancovanie JKC pre iné deti ako deti odídencov z Ukrajiny v € (zdroj 111)</t>
  </si>
  <si>
    <t>Dohodovacie konanie na zabezpečenie jazykového kurzu pre deti cudzincov - júl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</si>
</sst>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3" fontId="0" fillId="0" borderId="6" xfId="0" applyNumberFormat="1" applyBorder="1"/>
    <xf numFmtId="0" fontId="0" fillId="0" borderId="5" xfId="0" applyBorder="1" applyAlignment="1">
      <alignment horizontal="center"/>
    </xf>
    <xf numFmtId="0" fontId="2" fillId="0" borderId="0" xfId="0" applyFont="1"/>
    <xf numFmtId="0" fontId="2" fillId="2" borderId="6" xfId="0" applyFont="1" applyFill="1" applyBorder="1" applyAlignment="1">
      <alignment horizontal="center" vertical="center" wrapText="1"/>
    </xf>
    <xf numFmtId="3" fontId="2" fillId="2" borderId="9" xfId="0" applyNumberFormat="1" applyFont="1" applyFill="1" applyBorder="1"/>
    <xf numFmtId="0" fontId="0" fillId="2" borderId="11" xfId="0" applyFill="1" applyBorder="1" applyAlignment="1">
      <alignment horizontal="center" vertical="center" wrapText="1"/>
    </xf>
    <xf numFmtId="3" fontId="0" fillId="0" borderId="11" xfId="0" applyNumberFormat="1" applyBorder="1"/>
    <xf numFmtId="3" fontId="2" fillId="2" borderId="12" xfId="0" applyNumberFormat="1" applyFont="1" applyFill="1" applyBorder="1"/>
    <xf numFmtId="0" fontId="0" fillId="2" borderId="14" xfId="0" applyFill="1" applyBorder="1" applyAlignment="1">
      <alignment horizontal="center" vertical="center" wrapText="1"/>
    </xf>
    <xf numFmtId="3" fontId="0" fillId="0" borderId="14" xfId="0" applyNumberFormat="1" applyBorder="1"/>
    <xf numFmtId="3" fontId="2" fillId="2" borderId="15" xfId="0" applyNumberFormat="1" applyFont="1" applyFill="1" applyBorder="1"/>
    <xf numFmtId="0" fontId="0" fillId="2" borderId="5" xfId="0" applyFill="1" applyBorder="1" applyAlignment="1">
      <alignment horizontal="center" vertical="center" wrapText="1"/>
    </xf>
    <xf numFmtId="3" fontId="0" fillId="0" borderId="5" xfId="0" applyNumberFormat="1" applyBorder="1"/>
    <xf numFmtId="3" fontId="2" fillId="2" borderId="7" xfId="0" applyNumberFormat="1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0" borderId="11" xfId="0" applyBorder="1"/>
    <xf numFmtId="0" fontId="3" fillId="0" borderId="0" xfId="0" applyFont="1" applyAlignment="1">
      <alignment horizontal="left"/>
    </xf>
    <xf numFmtId="0" fontId="0" fillId="0" borderId="1" xfId="0" applyBorder="1"/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18" xfId="0" applyFont="1" applyFill="1" applyBorder="1"/>
    <xf numFmtId="0" fontId="0" fillId="3" borderId="22" xfId="0" applyFill="1" applyBorder="1" applyAlignment="1">
      <alignment horizontal="center" vertical="center" wrapText="1"/>
    </xf>
    <xf numFmtId="3" fontId="2" fillId="0" borderId="6" xfId="0" applyNumberFormat="1" applyFont="1" applyFill="1" applyBorder="1"/>
    <xf numFmtId="3" fontId="2" fillId="4" borderId="5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5" xfId="0" applyNumberFormat="1" applyFont="1" applyFill="1" applyBorder="1"/>
    <xf numFmtId="3" fontId="0" fillId="0" borderId="1" xfId="0" applyNumberFormat="1" applyBorder="1"/>
    <xf numFmtId="3" fontId="2" fillId="4" borderId="7" xfId="0" applyNumberFormat="1" applyFont="1" applyFill="1" applyBorder="1"/>
    <xf numFmtId="3" fontId="2" fillId="4" borderId="8" xfId="0" applyNumberFormat="1" applyFont="1" applyFill="1" applyBorder="1"/>
    <xf numFmtId="3" fontId="2" fillId="4" borderId="9" xfId="0" applyNumberFormat="1" applyFont="1" applyFill="1" applyBorder="1"/>
    <xf numFmtId="3" fontId="1" fillId="4" borderId="4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2" borderId="14" xfId="0" applyNumberFormat="1" applyFill="1" applyBorder="1" applyAlignment="1">
      <alignment horizontal="center" vertical="center" wrapText="1"/>
    </xf>
    <xf numFmtId="164" fontId="0" fillId="2" borderId="11" xfId="0" applyNumberFormat="1" applyFill="1" applyBorder="1" applyAlignment="1">
      <alignment horizontal="center" vertical="center" wrapText="1"/>
    </xf>
    <xf numFmtId="164" fontId="0" fillId="0" borderId="14" xfId="0" applyNumberFormat="1" applyBorder="1"/>
    <xf numFmtId="164" fontId="2" fillId="2" borderId="15" xfId="0" applyNumberFormat="1" applyFont="1" applyFill="1" applyBorder="1"/>
    <xf numFmtId="164" fontId="2" fillId="2" borderId="12" xfId="0" applyNumberFormat="1" applyFont="1" applyFill="1" applyBorder="1"/>
    <xf numFmtId="0" fontId="0" fillId="4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3" fontId="0" fillId="0" borderId="25" xfId="0" applyNumberFormat="1" applyBorder="1"/>
    <xf numFmtId="3" fontId="0" fillId="0" borderId="26" xfId="0" applyNumberFormat="1" applyBorder="1"/>
    <xf numFmtId="164" fontId="0" fillId="0" borderId="25" xfId="0" applyNumberFormat="1" applyBorder="1"/>
    <xf numFmtId="3" fontId="2" fillId="2" borderId="14" xfId="0" applyNumberFormat="1" applyFont="1" applyFill="1" applyBorder="1"/>
    <xf numFmtId="0" fontId="3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Continuous" vertical="center" wrapText="1"/>
    </xf>
    <xf numFmtId="0" fontId="0" fillId="4" borderId="2" xfId="0" applyFill="1" applyBorder="1" applyAlignment="1">
      <alignment horizontal="center" vertical="center" wrapText="1"/>
    </xf>
    <xf numFmtId="0" fontId="2" fillId="4" borderId="7" xfId="0" applyFont="1" applyFill="1" applyBorder="1"/>
    <xf numFmtId="0" fontId="2" fillId="4" borderId="8" xfId="0" applyFont="1" applyFill="1" applyBorder="1"/>
    <xf numFmtId="0" fontId="0" fillId="0" borderId="5" xfId="0" applyBorder="1"/>
    <xf numFmtId="0" fontId="2" fillId="4" borderId="12" xfId="0" applyFont="1" applyFill="1" applyBorder="1"/>
    <xf numFmtId="3" fontId="2" fillId="5" borderId="27" xfId="0" applyNumberFormat="1" applyFont="1" applyFill="1" applyBorder="1" applyAlignment="1">
      <alignment horizontal="center" vertical="center" wrapText="1"/>
    </xf>
    <xf numFmtId="3" fontId="2" fillId="5" borderId="26" xfId="0" applyNumberFormat="1" applyFont="1" applyFill="1" applyBorder="1"/>
    <xf numFmtId="3" fontId="2" fillId="5" borderId="28" xfId="0" applyNumberFormat="1" applyFont="1" applyFill="1" applyBorder="1"/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3" fontId="2" fillId="2" borderId="8" xfId="0" applyNumberFormat="1" applyFont="1" applyFill="1" applyBorder="1"/>
    <xf numFmtId="3" fontId="0" fillId="0" borderId="0" xfId="0" applyNumberFormat="1"/>
    <xf numFmtId="4" fontId="2" fillId="2" borderId="14" xfId="0" applyNumberFormat="1" applyFont="1" applyFill="1" applyBorder="1"/>
    <xf numFmtId="3" fontId="2" fillId="2" borderId="14" xfId="0" applyNumberFormat="1" applyFont="1" applyFill="1" applyBorder="1" applyAlignment="1">
      <alignment horizontal="center" vertical="center" wrapText="1"/>
    </xf>
    <xf numFmtId="3" fontId="0" fillId="3" borderId="16" xfId="0" applyNumberFormat="1" applyFill="1" applyBorder="1"/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/>
    <xf numFmtId="0" fontId="0" fillId="0" borderId="12" xfId="0" applyBorder="1"/>
    <xf numFmtId="3" fontId="0" fillId="3" borderId="29" xfId="0" applyNumberFormat="1" applyFill="1" applyBorder="1"/>
    <xf numFmtId="3" fontId="0" fillId="0" borderId="15" xfId="0" applyNumberFormat="1" applyBorder="1"/>
    <xf numFmtId="3" fontId="0" fillId="0" borderId="30" xfId="0" applyNumberFormat="1" applyBorder="1"/>
    <xf numFmtId="3" fontId="0" fillId="0" borderId="7" xfId="0" applyNumberFormat="1" applyBorder="1"/>
    <xf numFmtId="3" fontId="0" fillId="0" borderId="28" xfId="0" applyNumberFormat="1" applyBorder="1"/>
    <xf numFmtId="164" fontId="0" fillId="0" borderId="15" xfId="0" applyNumberFormat="1" applyBorder="1"/>
    <xf numFmtId="164" fontId="0" fillId="0" borderId="30" xfId="0" applyNumberFormat="1" applyBorder="1"/>
    <xf numFmtId="3" fontId="2" fillId="0" borderId="9" xfId="0" applyNumberFormat="1" applyFont="1" applyFill="1" applyBorder="1"/>
    <xf numFmtId="3" fontId="0" fillId="0" borderId="8" xfId="0" applyNumberFormat="1" applyBorder="1"/>
    <xf numFmtId="3" fontId="2" fillId="3" borderId="21" xfId="0" applyNumberFormat="1" applyFont="1" applyFill="1" applyBorder="1"/>
    <xf numFmtId="0" fontId="0" fillId="0" borderId="11" xfId="0" applyBorder="1" applyAlignment="1">
      <alignment wrapText="1"/>
    </xf>
    <xf numFmtId="3" fontId="2" fillId="0" borderId="0" xfId="0" applyNumberFormat="1" applyFont="1"/>
    <xf numFmtId="3" fontId="2" fillId="4" borderId="2" xfId="0" applyNumberFormat="1" applyFont="1" applyFill="1" applyBorder="1" applyAlignment="1">
      <alignment horizontal="center" vertical="center" wrapText="1"/>
    </xf>
    <xf numFmtId="3" fontId="2" fillId="4" borderId="3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0" fillId="2" borderId="13" xfId="0" applyNumberFormat="1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0" fillId="0" borderId="9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6"/>
  <sheetViews>
    <sheetView topLeftCell="H1" zoomScaleNormal="100" workbookViewId="0">
      <pane ySplit="3" topLeftCell="A83" activePane="bottomLeft" state="frozen"/>
      <selection pane="bottomLeft" activeCell="X107" sqref="X107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customWidth="1"/>
    <col min="7" max="7" width="42.140625" customWidth="1"/>
    <col min="8" max="8" width="29.42578125" customWidth="1"/>
    <col min="9" max="9" width="24.140625" customWidth="1"/>
    <col min="10" max="10" width="10.140625" customWidth="1"/>
    <col min="11" max="11" width="8.7109375" customWidth="1"/>
    <col min="17" max="18" width="9.140625" style="7"/>
    <col min="19" max="20" width="9.42578125" style="41" customWidth="1"/>
    <col min="21" max="21" width="9.140625" style="7" customWidth="1"/>
    <col min="22" max="22" width="9.140625" style="7"/>
    <col min="23" max="23" width="9.28515625" style="73" customWidth="1"/>
  </cols>
  <sheetData>
    <row r="1" spans="1:27" ht="16.5" thickBot="1" x14ac:dyDescent="0.3">
      <c r="B1" s="25"/>
      <c r="H1" s="7" t="s">
        <v>335</v>
      </c>
      <c r="Q1"/>
      <c r="R1"/>
      <c r="S1"/>
      <c r="T1"/>
      <c r="U1"/>
      <c r="V1"/>
      <c r="W1"/>
    </row>
    <row r="2" spans="1:27" s="3" customFormat="1" ht="44.2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K2" s="95" t="s">
        <v>122</v>
      </c>
      <c r="L2" s="96"/>
      <c r="M2" s="99" t="s">
        <v>119</v>
      </c>
      <c r="N2" s="100"/>
      <c r="O2" s="101" t="s">
        <v>120</v>
      </c>
      <c r="P2" s="102"/>
      <c r="Q2" s="103" t="s">
        <v>123</v>
      </c>
      <c r="R2" s="98"/>
      <c r="S2" s="104" t="s">
        <v>121</v>
      </c>
      <c r="T2" s="105"/>
      <c r="U2" s="103" t="s">
        <v>124</v>
      </c>
      <c r="V2" s="98"/>
      <c r="W2" s="97" t="s">
        <v>129</v>
      </c>
      <c r="X2" s="98"/>
      <c r="Y2" s="93" t="s">
        <v>325</v>
      </c>
      <c r="Z2" s="94"/>
      <c r="AA2" s="106"/>
    </row>
    <row r="3" spans="1:27" s="3" customFormat="1" ht="60" x14ac:dyDescent="0.25">
      <c r="A3" s="20" t="s">
        <v>1</v>
      </c>
      <c r="B3" s="49" t="s">
        <v>0</v>
      </c>
      <c r="C3" s="20" t="s">
        <v>128</v>
      </c>
      <c r="D3" s="21" t="s">
        <v>131</v>
      </c>
      <c r="E3" s="21" t="s">
        <v>2</v>
      </c>
      <c r="F3" s="20" t="s">
        <v>324</v>
      </c>
      <c r="G3" s="21" t="s">
        <v>163</v>
      </c>
      <c r="H3" s="21" t="s">
        <v>328</v>
      </c>
      <c r="I3" s="23" t="s">
        <v>164</v>
      </c>
      <c r="J3" s="30" t="s">
        <v>130</v>
      </c>
      <c r="K3" s="13" t="str">
        <f t="shared" ref="K3" si="0">M3</f>
        <v>Spolu</v>
      </c>
      <c r="L3" s="10" t="str">
        <f t="shared" ref="L3" si="1">N3</f>
        <v>z toho: iné deti ako z Ukrajiny</v>
      </c>
      <c r="M3" s="16" t="s">
        <v>125</v>
      </c>
      <c r="N3" s="4" t="s">
        <v>126</v>
      </c>
      <c r="O3" s="13" t="s">
        <v>125</v>
      </c>
      <c r="P3" s="10" t="s">
        <v>126</v>
      </c>
      <c r="Q3" s="19" t="s">
        <v>125</v>
      </c>
      <c r="R3" s="8" t="s">
        <v>126</v>
      </c>
      <c r="S3" s="42" t="s">
        <v>125</v>
      </c>
      <c r="T3" s="43" t="s">
        <v>126</v>
      </c>
      <c r="U3" s="19" t="s">
        <v>125</v>
      </c>
      <c r="V3" s="8" t="s">
        <v>126</v>
      </c>
      <c r="W3" s="75" t="s">
        <v>125</v>
      </c>
      <c r="X3" s="8" t="s">
        <v>126</v>
      </c>
      <c r="Y3" s="32" t="s">
        <v>127</v>
      </c>
      <c r="Z3" s="33" t="s">
        <v>326</v>
      </c>
      <c r="AA3" s="107" t="s">
        <v>327</v>
      </c>
    </row>
    <row r="4" spans="1:27" x14ac:dyDescent="0.25">
      <c r="A4" s="2" t="s">
        <v>3</v>
      </c>
      <c r="B4" s="50" t="s">
        <v>13</v>
      </c>
      <c r="C4" s="2" t="s">
        <v>18</v>
      </c>
      <c r="D4" s="2">
        <v>603406</v>
      </c>
      <c r="E4" s="26" t="s">
        <v>19</v>
      </c>
      <c r="F4" s="26">
        <v>36071048</v>
      </c>
      <c r="G4" s="26" t="s">
        <v>132</v>
      </c>
      <c r="H4" s="26" t="s">
        <v>165</v>
      </c>
      <c r="I4" s="24" t="s">
        <v>281</v>
      </c>
      <c r="J4" s="76">
        <v>620</v>
      </c>
      <c r="K4" s="14">
        <v>11</v>
      </c>
      <c r="L4" s="52">
        <v>0</v>
      </c>
      <c r="M4" s="17">
        <v>2</v>
      </c>
      <c r="N4" s="53">
        <v>0</v>
      </c>
      <c r="O4" s="14">
        <v>62</v>
      </c>
      <c r="P4" s="52">
        <v>0</v>
      </c>
      <c r="Q4" s="17">
        <v>649.49</v>
      </c>
      <c r="R4" s="53">
        <v>0</v>
      </c>
      <c r="S4" s="44">
        <f t="shared" ref="S4:S7" si="2">IFERROR(Q4/O4,"")</f>
        <v>10.475645161290323</v>
      </c>
      <c r="T4" s="54" t="str">
        <f t="shared" ref="T4:T7" si="3">IFERROR(R4/P4,"")</f>
        <v/>
      </c>
      <c r="U4" s="17">
        <v>0</v>
      </c>
      <c r="V4" s="53">
        <v>0</v>
      </c>
      <c r="W4" s="55">
        <f t="shared" ref="W4:W7" si="4">U4+Q4</f>
        <v>649.49</v>
      </c>
      <c r="X4" s="31">
        <f t="shared" ref="X4:X7" si="5">V4+R4</f>
        <v>0</v>
      </c>
      <c r="Y4" s="34">
        <f t="shared" ref="Y4:Y7" si="6">ROUNDUP(W4,0)</f>
        <v>650</v>
      </c>
      <c r="Z4" s="35">
        <f t="shared" ref="Z4:Z7" si="7">Y4-AA4</f>
        <v>650</v>
      </c>
      <c r="AA4" s="5">
        <f t="shared" ref="AA4:AA7" si="8">ROUNDUP(X4,0)</f>
        <v>0</v>
      </c>
    </row>
    <row r="5" spans="1:27" x14ac:dyDescent="0.25">
      <c r="A5" s="2" t="s">
        <v>3</v>
      </c>
      <c r="B5" s="50" t="s">
        <v>13</v>
      </c>
      <c r="C5" s="2" t="s">
        <v>18</v>
      </c>
      <c r="D5" s="2">
        <v>603406</v>
      </c>
      <c r="E5" s="26" t="s">
        <v>19</v>
      </c>
      <c r="F5" s="26">
        <v>36060917</v>
      </c>
      <c r="G5" s="26" t="s">
        <v>132</v>
      </c>
      <c r="H5" s="26" t="s">
        <v>165</v>
      </c>
      <c r="I5" s="24" t="s">
        <v>279</v>
      </c>
      <c r="J5" s="76">
        <v>706</v>
      </c>
      <c r="K5" s="14">
        <v>13</v>
      </c>
      <c r="L5" s="52">
        <v>0</v>
      </c>
      <c r="M5" s="17">
        <v>4</v>
      </c>
      <c r="N5" s="53">
        <v>0</v>
      </c>
      <c r="O5" s="14">
        <v>67</v>
      </c>
      <c r="P5" s="52">
        <v>0</v>
      </c>
      <c r="Q5" s="17">
        <v>891</v>
      </c>
      <c r="R5" s="53">
        <v>0</v>
      </c>
      <c r="S5" s="44">
        <f t="shared" si="2"/>
        <v>13.298507462686567</v>
      </c>
      <c r="T5" s="54" t="str">
        <f t="shared" si="3"/>
        <v/>
      </c>
      <c r="U5" s="17">
        <v>0</v>
      </c>
      <c r="V5" s="53">
        <v>0</v>
      </c>
      <c r="W5" s="55">
        <f t="shared" si="4"/>
        <v>891</v>
      </c>
      <c r="X5" s="31">
        <f t="shared" si="5"/>
        <v>0</v>
      </c>
      <c r="Y5" s="34">
        <f t="shared" si="6"/>
        <v>891</v>
      </c>
      <c r="Z5" s="35">
        <f t="shared" si="7"/>
        <v>891</v>
      </c>
      <c r="AA5" s="5">
        <f t="shared" si="8"/>
        <v>0</v>
      </c>
    </row>
    <row r="6" spans="1:27" x14ac:dyDescent="0.25">
      <c r="A6" s="2" t="s">
        <v>3</v>
      </c>
      <c r="B6" s="50" t="s">
        <v>13</v>
      </c>
      <c r="C6" s="2" t="s">
        <v>18</v>
      </c>
      <c r="D6" s="2">
        <v>603406</v>
      </c>
      <c r="E6" s="26" t="s">
        <v>19</v>
      </c>
      <c r="F6" s="26">
        <v>36071021</v>
      </c>
      <c r="G6" s="26" t="s">
        <v>132</v>
      </c>
      <c r="H6" s="26" t="s">
        <v>165</v>
      </c>
      <c r="I6" s="24" t="s">
        <v>280</v>
      </c>
      <c r="J6" s="76">
        <v>591</v>
      </c>
      <c r="K6" s="14">
        <v>15</v>
      </c>
      <c r="L6" s="52">
        <v>0</v>
      </c>
      <c r="M6" s="17">
        <v>2</v>
      </c>
      <c r="N6" s="53">
        <v>0</v>
      </c>
      <c r="O6" s="14">
        <v>16</v>
      </c>
      <c r="P6" s="52">
        <v>0</v>
      </c>
      <c r="Q6" s="17">
        <v>174.45599999999999</v>
      </c>
      <c r="R6" s="53">
        <v>0</v>
      </c>
      <c r="S6" s="44">
        <f t="shared" si="2"/>
        <v>10.903499999999999</v>
      </c>
      <c r="T6" s="54" t="str">
        <f t="shared" si="3"/>
        <v/>
      </c>
      <c r="U6" s="17">
        <v>0</v>
      </c>
      <c r="V6" s="53">
        <v>0</v>
      </c>
      <c r="W6" s="55">
        <f t="shared" si="4"/>
        <v>174.45599999999999</v>
      </c>
      <c r="X6" s="31">
        <f t="shared" si="5"/>
        <v>0</v>
      </c>
      <c r="Y6" s="34">
        <f t="shared" si="6"/>
        <v>175</v>
      </c>
      <c r="Z6" s="35">
        <f t="shared" si="7"/>
        <v>175</v>
      </c>
      <c r="AA6" s="5">
        <f t="shared" si="8"/>
        <v>0</v>
      </c>
    </row>
    <row r="7" spans="1:27" x14ac:dyDescent="0.25">
      <c r="A7" s="2" t="s">
        <v>3</v>
      </c>
      <c r="B7" s="50" t="s">
        <v>13</v>
      </c>
      <c r="C7" s="2" t="s">
        <v>20</v>
      </c>
      <c r="D7" s="2">
        <v>603414</v>
      </c>
      <c r="E7" s="26" t="s">
        <v>21</v>
      </c>
      <c r="F7" s="26">
        <v>42170915</v>
      </c>
      <c r="G7" s="26" t="s">
        <v>132</v>
      </c>
      <c r="H7" s="26" t="s">
        <v>283</v>
      </c>
      <c r="I7" s="24" t="s">
        <v>284</v>
      </c>
      <c r="J7" s="76">
        <v>588</v>
      </c>
      <c r="K7" s="14">
        <v>26</v>
      </c>
      <c r="L7" s="52">
        <v>1</v>
      </c>
      <c r="M7" s="17">
        <v>6</v>
      </c>
      <c r="N7" s="53">
        <v>1</v>
      </c>
      <c r="O7" s="14">
        <v>21</v>
      </c>
      <c r="P7" s="52">
        <v>6</v>
      </c>
      <c r="Q7" s="17">
        <v>227.22</v>
      </c>
      <c r="R7" s="53">
        <v>64.92</v>
      </c>
      <c r="S7" s="44">
        <f t="shared" si="2"/>
        <v>10.82</v>
      </c>
      <c r="T7" s="54">
        <f t="shared" si="3"/>
        <v>10.82</v>
      </c>
      <c r="U7" s="17">
        <v>61</v>
      </c>
      <c r="V7" s="53">
        <v>0</v>
      </c>
      <c r="W7" s="55">
        <f t="shared" si="4"/>
        <v>288.22000000000003</v>
      </c>
      <c r="X7" s="31">
        <f t="shared" si="5"/>
        <v>64.92</v>
      </c>
      <c r="Y7" s="34">
        <f t="shared" si="6"/>
        <v>289</v>
      </c>
      <c r="Z7" s="35">
        <f t="shared" si="7"/>
        <v>224</v>
      </c>
      <c r="AA7" s="5">
        <f t="shared" si="8"/>
        <v>65</v>
      </c>
    </row>
    <row r="8" spans="1:27" x14ac:dyDescent="0.25">
      <c r="A8" s="2" t="s">
        <v>3</v>
      </c>
      <c r="B8" s="50" t="s">
        <v>13</v>
      </c>
      <c r="C8" s="2" t="s">
        <v>22</v>
      </c>
      <c r="D8" s="2">
        <v>604887</v>
      </c>
      <c r="E8" s="26" t="s">
        <v>285</v>
      </c>
      <c r="F8" s="26">
        <v>36070998</v>
      </c>
      <c r="G8" s="26" t="s">
        <v>135</v>
      </c>
      <c r="H8" s="26" t="s">
        <v>286</v>
      </c>
      <c r="I8" s="24" t="s">
        <v>287</v>
      </c>
      <c r="J8" s="76">
        <v>602</v>
      </c>
      <c r="K8" s="14">
        <v>6</v>
      </c>
      <c r="L8" s="52">
        <v>0</v>
      </c>
      <c r="M8" s="17">
        <v>1</v>
      </c>
      <c r="N8" s="53">
        <v>0</v>
      </c>
      <c r="O8" s="14">
        <v>50</v>
      </c>
      <c r="P8" s="52">
        <v>0</v>
      </c>
      <c r="Q8" s="17">
        <v>811.14</v>
      </c>
      <c r="R8" s="53">
        <v>0</v>
      </c>
      <c r="S8" s="44">
        <f t="shared" ref="S8:S13" si="9">IFERROR(Q8/O8,"")</f>
        <v>16.222799999999999</v>
      </c>
      <c r="T8" s="54" t="str">
        <f t="shared" ref="T8:T13" si="10">IFERROR(R8/P8,"")</f>
        <v/>
      </c>
      <c r="U8" s="17">
        <v>0</v>
      </c>
      <c r="V8" s="53">
        <v>0</v>
      </c>
      <c r="W8" s="55">
        <f t="shared" ref="W8:W13" si="11">U8+Q8</f>
        <v>811.14</v>
      </c>
      <c r="X8" s="31">
        <f t="shared" ref="X8:X13" si="12">V8+R8</f>
        <v>0</v>
      </c>
      <c r="Y8" s="34">
        <f t="shared" ref="Y8:Y13" si="13">ROUNDUP(W8,0)</f>
        <v>812</v>
      </c>
      <c r="Z8" s="35">
        <f t="shared" ref="Z8:Z13" si="14">Y8-AA8</f>
        <v>812</v>
      </c>
      <c r="AA8" s="5">
        <f t="shared" ref="AA8:AA13" si="15">ROUNDUP(X8,0)</f>
        <v>0</v>
      </c>
    </row>
    <row r="9" spans="1:27" x14ac:dyDescent="0.25">
      <c r="A9" s="2" t="s">
        <v>3</v>
      </c>
      <c r="B9" s="50" t="s">
        <v>13</v>
      </c>
      <c r="C9" s="2" t="s">
        <v>14</v>
      </c>
      <c r="D9" s="2">
        <v>304913</v>
      </c>
      <c r="E9" s="26" t="s">
        <v>15</v>
      </c>
      <c r="F9" s="26">
        <v>31811493</v>
      </c>
      <c r="G9" s="26" t="s">
        <v>139</v>
      </c>
      <c r="H9" s="26" t="s">
        <v>169</v>
      </c>
      <c r="I9" s="24" t="s">
        <v>222</v>
      </c>
      <c r="J9" s="76">
        <v>709</v>
      </c>
      <c r="K9" s="14">
        <v>14</v>
      </c>
      <c r="L9" s="52">
        <v>10</v>
      </c>
      <c r="M9" s="17">
        <v>3</v>
      </c>
      <c r="N9" s="53">
        <v>1</v>
      </c>
      <c r="O9" s="14">
        <v>46</v>
      </c>
      <c r="P9" s="52">
        <v>18</v>
      </c>
      <c r="Q9" s="17">
        <v>643.67999999999995</v>
      </c>
      <c r="R9" s="53">
        <v>232.92</v>
      </c>
      <c r="S9" s="44">
        <f t="shared" si="9"/>
        <v>13.993043478260869</v>
      </c>
      <c r="T9" s="54">
        <f t="shared" si="10"/>
        <v>12.94</v>
      </c>
      <c r="U9" s="17">
        <v>0</v>
      </c>
      <c r="V9" s="53">
        <v>0</v>
      </c>
      <c r="W9" s="55">
        <f t="shared" si="11"/>
        <v>643.67999999999995</v>
      </c>
      <c r="X9" s="31">
        <f t="shared" si="12"/>
        <v>232.92</v>
      </c>
      <c r="Y9" s="34">
        <f t="shared" si="13"/>
        <v>644</v>
      </c>
      <c r="Z9" s="35">
        <f t="shared" si="14"/>
        <v>411</v>
      </c>
      <c r="AA9" s="5">
        <f t="shared" si="15"/>
        <v>233</v>
      </c>
    </row>
    <row r="10" spans="1:27" x14ac:dyDescent="0.25">
      <c r="A10" s="2" t="s">
        <v>3</v>
      </c>
      <c r="B10" s="50" t="s">
        <v>13</v>
      </c>
      <c r="C10" s="2" t="s">
        <v>14</v>
      </c>
      <c r="D10" s="2">
        <v>304913</v>
      </c>
      <c r="E10" s="26" t="s">
        <v>15</v>
      </c>
      <c r="F10" s="26">
        <v>36064181</v>
      </c>
      <c r="G10" s="26" t="s">
        <v>132</v>
      </c>
      <c r="H10" s="26" t="s">
        <v>169</v>
      </c>
      <c r="I10" s="24" t="s">
        <v>223</v>
      </c>
      <c r="J10" s="76">
        <v>489</v>
      </c>
      <c r="K10" s="14">
        <v>3</v>
      </c>
      <c r="L10" s="52">
        <v>0</v>
      </c>
      <c r="M10" s="17">
        <v>2</v>
      </c>
      <c r="N10" s="53">
        <v>0</v>
      </c>
      <c r="O10" s="14">
        <v>24</v>
      </c>
      <c r="P10" s="52">
        <v>0</v>
      </c>
      <c r="Q10" s="17">
        <v>388.30500000000001</v>
      </c>
      <c r="R10" s="53">
        <v>0</v>
      </c>
      <c r="S10" s="44">
        <f t="shared" si="9"/>
        <v>16.179375</v>
      </c>
      <c r="T10" s="54" t="str">
        <f t="shared" si="10"/>
        <v/>
      </c>
      <c r="U10" s="17">
        <v>0</v>
      </c>
      <c r="V10" s="53">
        <v>0</v>
      </c>
      <c r="W10" s="55">
        <f t="shared" si="11"/>
        <v>388.30500000000001</v>
      </c>
      <c r="X10" s="31">
        <f t="shared" si="12"/>
        <v>0</v>
      </c>
      <c r="Y10" s="34">
        <f t="shared" si="13"/>
        <v>389</v>
      </c>
      <c r="Z10" s="35">
        <f t="shared" si="14"/>
        <v>389</v>
      </c>
      <c r="AA10" s="5">
        <f t="shared" si="15"/>
        <v>0</v>
      </c>
    </row>
    <row r="11" spans="1:27" x14ac:dyDescent="0.25">
      <c r="A11" s="2" t="s">
        <v>3</v>
      </c>
      <c r="B11" s="50" t="s">
        <v>13</v>
      </c>
      <c r="C11" s="2" t="s">
        <v>14</v>
      </c>
      <c r="D11" s="2">
        <v>304913</v>
      </c>
      <c r="E11" s="26" t="s">
        <v>15</v>
      </c>
      <c r="F11" s="26">
        <v>31773729</v>
      </c>
      <c r="G11" s="26" t="s">
        <v>132</v>
      </c>
      <c r="H11" s="26" t="s">
        <v>169</v>
      </c>
      <c r="I11" s="24" t="s">
        <v>221</v>
      </c>
      <c r="J11" s="76">
        <v>581</v>
      </c>
      <c r="K11" s="14">
        <v>18</v>
      </c>
      <c r="L11" s="52">
        <v>6</v>
      </c>
      <c r="M11" s="17">
        <v>6</v>
      </c>
      <c r="N11" s="53">
        <v>6</v>
      </c>
      <c r="O11" s="14">
        <v>96</v>
      </c>
      <c r="P11" s="52">
        <v>32</v>
      </c>
      <c r="Q11" s="17">
        <v>1160</v>
      </c>
      <c r="R11" s="53">
        <v>386</v>
      </c>
      <c r="S11" s="44">
        <f t="shared" si="9"/>
        <v>12.083333333333334</v>
      </c>
      <c r="T11" s="54">
        <f t="shared" si="10"/>
        <v>12.0625</v>
      </c>
      <c r="U11" s="17">
        <v>0</v>
      </c>
      <c r="V11" s="53">
        <v>0</v>
      </c>
      <c r="W11" s="55">
        <f t="shared" si="11"/>
        <v>1160</v>
      </c>
      <c r="X11" s="31">
        <f t="shared" si="12"/>
        <v>386</v>
      </c>
      <c r="Y11" s="34">
        <f t="shared" si="13"/>
        <v>1160</v>
      </c>
      <c r="Z11" s="35">
        <f t="shared" si="14"/>
        <v>774</v>
      </c>
      <c r="AA11" s="5">
        <f t="shared" si="15"/>
        <v>386</v>
      </c>
    </row>
    <row r="12" spans="1:27" x14ac:dyDescent="0.25">
      <c r="A12" s="2" t="s">
        <v>3</v>
      </c>
      <c r="B12" s="50" t="s">
        <v>13</v>
      </c>
      <c r="C12" s="2" t="s">
        <v>16</v>
      </c>
      <c r="D12" s="2">
        <v>304956</v>
      </c>
      <c r="E12" s="26" t="s">
        <v>17</v>
      </c>
      <c r="F12" s="26">
        <v>36062219</v>
      </c>
      <c r="G12" s="26" t="s">
        <v>132</v>
      </c>
      <c r="H12" s="26" t="s">
        <v>203</v>
      </c>
      <c r="I12" s="24" t="s">
        <v>224</v>
      </c>
      <c r="J12" s="76">
        <v>435</v>
      </c>
      <c r="K12" s="14">
        <v>7</v>
      </c>
      <c r="L12" s="52">
        <v>0</v>
      </c>
      <c r="M12" s="17">
        <v>1</v>
      </c>
      <c r="N12" s="53">
        <v>0</v>
      </c>
      <c r="O12" s="14">
        <v>18</v>
      </c>
      <c r="P12" s="52">
        <v>0</v>
      </c>
      <c r="Q12" s="17">
        <v>161.46</v>
      </c>
      <c r="R12" s="53">
        <v>0</v>
      </c>
      <c r="S12" s="44">
        <f t="shared" si="9"/>
        <v>8.9700000000000006</v>
      </c>
      <c r="T12" s="54" t="str">
        <f t="shared" si="10"/>
        <v/>
      </c>
      <c r="U12" s="17">
        <v>0</v>
      </c>
      <c r="V12" s="53">
        <v>0</v>
      </c>
      <c r="W12" s="55">
        <f t="shared" si="11"/>
        <v>161.46</v>
      </c>
      <c r="X12" s="31">
        <f t="shared" si="12"/>
        <v>0</v>
      </c>
      <c r="Y12" s="34">
        <f t="shared" si="13"/>
        <v>162</v>
      </c>
      <c r="Z12" s="35">
        <f t="shared" si="14"/>
        <v>162</v>
      </c>
      <c r="AA12" s="5">
        <f t="shared" si="15"/>
        <v>0</v>
      </c>
    </row>
    <row r="13" spans="1:27" x14ac:dyDescent="0.25">
      <c r="A13" s="2" t="s">
        <v>3</v>
      </c>
      <c r="B13" s="50" t="s">
        <v>13</v>
      </c>
      <c r="C13" s="2" t="s">
        <v>23</v>
      </c>
      <c r="D13" s="2">
        <v>304964</v>
      </c>
      <c r="E13" s="26" t="s">
        <v>24</v>
      </c>
      <c r="F13" s="26">
        <v>31810462</v>
      </c>
      <c r="G13" s="26" t="s">
        <v>132</v>
      </c>
      <c r="H13" s="26" t="s">
        <v>225</v>
      </c>
      <c r="I13" s="24" t="s">
        <v>226</v>
      </c>
      <c r="J13" s="76">
        <v>446</v>
      </c>
      <c r="K13" s="14">
        <v>5</v>
      </c>
      <c r="L13" s="52">
        <v>0</v>
      </c>
      <c r="M13" s="17">
        <v>1</v>
      </c>
      <c r="N13" s="53">
        <v>0</v>
      </c>
      <c r="O13" s="14">
        <v>10</v>
      </c>
      <c r="P13" s="52">
        <v>0</v>
      </c>
      <c r="Q13" s="17">
        <v>90.02</v>
      </c>
      <c r="R13" s="53">
        <v>0</v>
      </c>
      <c r="S13" s="44">
        <f t="shared" si="9"/>
        <v>9.0019999999999989</v>
      </c>
      <c r="T13" s="54" t="str">
        <f t="shared" si="10"/>
        <v/>
      </c>
      <c r="U13" s="17">
        <v>0</v>
      </c>
      <c r="V13" s="53">
        <v>0</v>
      </c>
      <c r="W13" s="55">
        <f t="shared" si="11"/>
        <v>90.02</v>
      </c>
      <c r="X13" s="31">
        <f t="shared" si="12"/>
        <v>0</v>
      </c>
      <c r="Y13" s="34">
        <f t="shared" si="13"/>
        <v>91</v>
      </c>
      <c r="Z13" s="35">
        <f t="shared" si="14"/>
        <v>91</v>
      </c>
      <c r="AA13" s="5">
        <f t="shared" si="15"/>
        <v>0</v>
      </c>
    </row>
    <row r="14" spans="1:27" x14ac:dyDescent="0.25">
      <c r="A14" s="2" t="s">
        <v>3</v>
      </c>
      <c r="B14" s="50" t="s">
        <v>13</v>
      </c>
      <c r="C14" s="2" t="s">
        <v>25</v>
      </c>
      <c r="D14" s="2">
        <v>305103</v>
      </c>
      <c r="E14" s="26" t="s">
        <v>26</v>
      </c>
      <c r="F14" s="26">
        <v>31817017</v>
      </c>
      <c r="G14" s="26" t="s">
        <v>132</v>
      </c>
      <c r="H14" s="26" t="s">
        <v>227</v>
      </c>
      <c r="I14" s="24" t="s">
        <v>228</v>
      </c>
      <c r="J14" s="76">
        <v>441</v>
      </c>
      <c r="K14" s="14">
        <v>9</v>
      </c>
      <c r="L14" s="52">
        <v>0</v>
      </c>
      <c r="M14" s="17">
        <v>1</v>
      </c>
      <c r="N14" s="53">
        <v>0</v>
      </c>
      <c r="O14" s="14">
        <v>12</v>
      </c>
      <c r="P14" s="52">
        <v>0</v>
      </c>
      <c r="Q14" s="17">
        <v>145.81</v>
      </c>
      <c r="R14" s="53">
        <v>0</v>
      </c>
      <c r="S14" s="44">
        <f t="shared" ref="S14:S22" si="16">IFERROR(Q14/O14,"")</f>
        <v>12.150833333333333</v>
      </c>
      <c r="T14" s="54" t="str">
        <f t="shared" ref="T14:T22" si="17">IFERROR(R14/P14,"")</f>
        <v/>
      </c>
      <c r="U14" s="17">
        <v>0</v>
      </c>
      <c r="V14" s="53">
        <v>0</v>
      </c>
      <c r="W14" s="55">
        <f t="shared" ref="W14:W22" si="18">U14+Q14</f>
        <v>145.81</v>
      </c>
      <c r="X14" s="31">
        <f t="shared" ref="X14:X22" si="19">V14+R14</f>
        <v>0</v>
      </c>
      <c r="Y14" s="34">
        <f t="shared" ref="Y14:Y22" si="20">ROUNDUP(W14,0)</f>
        <v>146</v>
      </c>
      <c r="Z14" s="35">
        <f t="shared" ref="Z14:Z22" si="21">Y14-AA14</f>
        <v>146</v>
      </c>
      <c r="AA14" s="5">
        <f t="shared" ref="AA14:AA22" si="22">ROUNDUP(X14,0)</f>
        <v>0</v>
      </c>
    </row>
    <row r="15" spans="1:27" x14ac:dyDescent="0.25">
      <c r="A15" s="2" t="s">
        <v>3</v>
      </c>
      <c r="B15" s="50" t="s">
        <v>13</v>
      </c>
      <c r="C15" s="2" t="s">
        <v>27</v>
      </c>
      <c r="D15" s="2">
        <v>310115</v>
      </c>
      <c r="E15" s="26" t="s">
        <v>28</v>
      </c>
      <c r="F15" s="26">
        <v>36063932</v>
      </c>
      <c r="G15" s="26" t="s">
        <v>135</v>
      </c>
      <c r="H15" s="26" t="s">
        <v>166</v>
      </c>
      <c r="I15" s="24" t="s">
        <v>213</v>
      </c>
      <c r="J15" s="76">
        <v>295</v>
      </c>
      <c r="K15" s="14">
        <v>3</v>
      </c>
      <c r="L15" s="52">
        <v>0</v>
      </c>
      <c r="M15" s="17">
        <v>1</v>
      </c>
      <c r="N15" s="53">
        <v>0</v>
      </c>
      <c r="O15" s="14">
        <v>42</v>
      </c>
      <c r="P15" s="52">
        <v>0</v>
      </c>
      <c r="Q15" s="17">
        <v>382</v>
      </c>
      <c r="R15" s="53">
        <v>0</v>
      </c>
      <c r="S15" s="44">
        <f t="shared" si="16"/>
        <v>9.0952380952380949</v>
      </c>
      <c r="T15" s="54" t="str">
        <f t="shared" si="17"/>
        <v/>
      </c>
      <c r="U15" s="17">
        <v>0</v>
      </c>
      <c r="V15" s="53">
        <v>0</v>
      </c>
      <c r="W15" s="55">
        <f t="shared" si="18"/>
        <v>382</v>
      </c>
      <c r="X15" s="31">
        <f t="shared" si="19"/>
        <v>0</v>
      </c>
      <c r="Y15" s="34">
        <f t="shared" si="20"/>
        <v>382</v>
      </c>
      <c r="Z15" s="35">
        <f t="shared" si="21"/>
        <v>382</v>
      </c>
      <c r="AA15" s="5">
        <f t="shared" si="22"/>
        <v>0</v>
      </c>
    </row>
    <row r="16" spans="1:27" x14ac:dyDescent="0.25">
      <c r="A16" s="2" t="s">
        <v>3</v>
      </c>
      <c r="B16" s="50" t="s">
        <v>13</v>
      </c>
      <c r="C16" s="2" t="s">
        <v>29</v>
      </c>
      <c r="D16" s="2">
        <v>305171</v>
      </c>
      <c r="E16" s="26" t="s">
        <v>30</v>
      </c>
      <c r="F16" s="26">
        <v>31817025</v>
      </c>
      <c r="G16" s="26" t="s">
        <v>135</v>
      </c>
      <c r="H16" s="26" t="s">
        <v>229</v>
      </c>
      <c r="I16" s="24" t="s">
        <v>230</v>
      </c>
      <c r="J16" s="76">
        <v>147</v>
      </c>
      <c r="K16" s="14">
        <v>1</v>
      </c>
      <c r="L16" s="52">
        <v>0</v>
      </c>
      <c r="M16" s="17">
        <v>1</v>
      </c>
      <c r="N16" s="53">
        <v>0</v>
      </c>
      <c r="O16" s="14">
        <v>16</v>
      </c>
      <c r="P16" s="52">
        <v>0</v>
      </c>
      <c r="Q16" s="17">
        <v>287.04000000000002</v>
      </c>
      <c r="R16" s="53">
        <v>0</v>
      </c>
      <c r="S16" s="44">
        <f t="shared" si="16"/>
        <v>17.940000000000001</v>
      </c>
      <c r="T16" s="54" t="str">
        <f t="shared" si="17"/>
        <v/>
      </c>
      <c r="U16" s="17">
        <v>0</v>
      </c>
      <c r="V16" s="53">
        <v>0</v>
      </c>
      <c r="W16" s="55">
        <f t="shared" si="18"/>
        <v>287.04000000000002</v>
      </c>
      <c r="X16" s="31">
        <f t="shared" si="19"/>
        <v>0</v>
      </c>
      <c r="Y16" s="34">
        <f t="shared" si="20"/>
        <v>288</v>
      </c>
      <c r="Z16" s="35">
        <f t="shared" si="21"/>
        <v>288</v>
      </c>
      <c r="AA16" s="5">
        <f t="shared" si="22"/>
        <v>0</v>
      </c>
    </row>
    <row r="17" spans="1:27" x14ac:dyDescent="0.25">
      <c r="A17" s="2" t="s">
        <v>3</v>
      </c>
      <c r="B17" s="50" t="s">
        <v>103</v>
      </c>
      <c r="C17" s="2" t="s">
        <v>108</v>
      </c>
      <c r="D17" s="2">
        <v>42131685</v>
      </c>
      <c r="E17" s="26" t="s">
        <v>109</v>
      </c>
      <c r="F17" s="26">
        <v>42176182</v>
      </c>
      <c r="G17" s="26" t="s">
        <v>160</v>
      </c>
      <c r="H17" s="26" t="s">
        <v>167</v>
      </c>
      <c r="I17" s="24" t="s">
        <v>322</v>
      </c>
      <c r="J17" s="76">
        <v>745</v>
      </c>
      <c r="K17" s="14">
        <v>14</v>
      </c>
      <c r="L17" s="52">
        <v>0</v>
      </c>
      <c r="M17" s="17">
        <v>2</v>
      </c>
      <c r="N17" s="53">
        <v>0</v>
      </c>
      <c r="O17" s="14">
        <v>41</v>
      </c>
      <c r="P17" s="52">
        <v>0</v>
      </c>
      <c r="Q17" s="17">
        <v>444</v>
      </c>
      <c r="R17" s="53">
        <v>0</v>
      </c>
      <c r="S17" s="44">
        <f t="shared" si="16"/>
        <v>10.829268292682928</v>
      </c>
      <c r="T17" s="54" t="str">
        <f t="shared" si="17"/>
        <v/>
      </c>
      <c r="U17" s="17">
        <v>300</v>
      </c>
      <c r="V17" s="53">
        <v>0</v>
      </c>
      <c r="W17" s="55">
        <f t="shared" si="18"/>
        <v>744</v>
      </c>
      <c r="X17" s="31">
        <f t="shared" si="19"/>
        <v>0</v>
      </c>
      <c r="Y17" s="34">
        <f t="shared" si="20"/>
        <v>744</v>
      </c>
      <c r="Z17" s="35">
        <f t="shared" si="21"/>
        <v>744</v>
      </c>
      <c r="AA17" s="5">
        <f t="shared" si="22"/>
        <v>0</v>
      </c>
    </row>
    <row r="18" spans="1:27" x14ac:dyDescent="0.25">
      <c r="A18" s="2" t="s">
        <v>3</v>
      </c>
      <c r="B18" s="50" t="s">
        <v>103</v>
      </c>
      <c r="C18" s="2" t="s">
        <v>106</v>
      </c>
      <c r="D18" s="2">
        <v>586722</v>
      </c>
      <c r="E18" s="26" t="s">
        <v>107</v>
      </c>
      <c r="F18" s="26">
        <v>52547477</v>
      </c>
      <c r="G18" s="26" t="s">
        <v>158</v>
      </c>
      <c r="H18" s="26" t="s">
        <v>168</v>
      </c>
      <c r="I18" s="24" t="s">
        <v>320</v>
      </c>
      <c r="J18" s="76">
        <v>633</v>
      </c>
      <c r="K18" s="14">
        <v>1</v>
      </c>
      <c r="L18" s="52">
        <v>0</v>
      </c>
      <c r="M18" s="17">
        <v>1</v>
      </c>
      <c r="N18" s="53">
        <v>0</v>
      </c>
      <c r="O18" s="14">
        <v>12</v>
      </c>
      <c r="P18" s="52">
        <v>0</v>
      </c>
      <c r="Q18" s="17">
        <v>211</v>
      </c>
      <c r="R18" s="53">
        <v>0</v>
      </c>
      <c r="S18" s="44">
        <f t="shared" si="16"/>
        <v>17.583333333333332</v>
      </c>
      <c r="T18" s="54" t="str">
        <f t="shared" si="17"/>
        <v/>
      </c>
      <c r="U18" s="17">
        <v>33</v>
      </c>
      <c r="V18" s="53">
        <v>0</v>
      </c>
      <c r="W18" s="55">
        <f t="shared" si="18"/>
        <v>244</v>
      </c>
      <c r="X18" s="31">
        <f t="shared" si="19"/>
        <v>0</v>
      </c>
      <c r="Y18" s="34">
        <f t="shared" si="20"/>
        <v>244</v>
      </c>
      <c r="Z18" s="35">
        <f t="shared" si="21"/>
        <v>244</v>
      </c>
      <c r="AA18" s="5">
        <f t="shared" si="22"/>
        <v>0</v>
      </c>
    </row>
    <row r="19" spans="1:27" x14ac:dyDescent="0.25">
      <c r="A19" s="2" t="s">
        <v>3</v>
      </c>
      <c r="B19" s="50" t="s">
        <v>103</v>
      </c>
      <c r="C19" s="2" t="s">
        <v>104</v>
      </c>
      <c r="D19" s="2">
        <v>586358</v>
      </c>
      <c r="E19" s="26" t="s">
        <v>105</v>
      </c>
      <c r="F19" s="26">
        <v>17318858</v>
      </c>
      <c r="G19" s="26" t="s">
        <v>159</v>
      </c>
      <c r="H19" s="26" t="s">
        <v>168</v>
      </c>
      <c r="I19" s="24" t="s">
        <v>321</v>
      </c>
      <c r="J19" s="76">
        <v>557</v>
      </c>
      <c r="K19" s="14">
        <v>15</v>
      </c>
      <c r="L19" s="52">
        <v>0</v>
      </c>
      <c r="M19" s="17">
        <v>2</v>
      </c>
      <c r="N19" s="53">
        <v>0</v>
      </c>
      <c r="O19" s="14">
        <v>34</v>
      </c>
      <c r="P19" s="52">
        <v>0</v>
      </c>
      <c r="Q19" s="17">
        <v>422</v>
      </c>
      <c r="R19" s="53">
        <v>0</v>
      </c>
      <c r="S19" s="44">
        <f t="shared" si="16"/>
        <v>12.411764705882353</v>
      </c>
      <c r="T19" s="54" t="str">
        <f t="shared" si="17"/>
        <v/>
      </c>
      <c r="U19" s="17">
        <v>0</v>
      </c>
      <c r="V19" s="53">
        <v>0</v>
      </c>
      <c r="W19" s="55">
        <f t="shared" si="18"/>
        <v>422</v>
      </c>
      <c r="X19" s="31">
        <f t="shared" si="19"/>
        <v>0</v>
      </c>
      <c r="Y19" s="34">
        <f t="shared" si="20"/>
        <v>422</v>
      </c>
      <c r="Z19" s="35">
        <f t="shared" si="21"/>
        <v>422</v>
      </c>
      <c r="AA19" s="5">
        <f t="shared" si="22"/>
        <v>0</v>
      </c>
    </row>
    <row r="20" spans="1:27" x14ac:dyDescent="0.25">
      <c r="A20" s="2" t="s">
        <v>3</v>
      </c>
      <c r="B20" s="50" t="s">
        <v>103</v>
      </c>
      <c r="C20" s="2" t="s">
        <v>106</v>
      </c>
      <c r="D20" s="2">
        <v>586722</v>
      </c>
      <c r="E20" s="26" t="s">
        <v>107</v>
      </c>
      <c r="F20" s="26">
        <v>17643902</v>
      </c>
      <c r="G20" s="26" t="s">
        <v>157</v>
      </c>
      <c r="H20" s="26" t="s">
        <v>171</v>
      </c>
      <c r="I20" s="24" t="s">
        <v>319</v>
      </c>
      <c r="J20" s="76">
        <v>517</v>
      </c>
      <c r="K20" s="14">
        <v>5</v>
      </c>
      <c r="L20" s="52">
        <v>0</v>
      </c>
      <c r="M20" s="17">
        <v>1</v>
      </c>
      <c r="N20" s="53">
        <v>0</v>
      </c>
      <c r="O20" s="14">
        <v>16</v>
      </c>
      <c r="P20" s="52">
        <v>0</v>
      </c>
      <c r="Q20" s="17">
        <v>325</v>
      </c>
      <c r="R20" s="53">
        <v>0</v>
      </c>
      <c r="S20" s="44">
        <f t="shared" si="16"/>
        <v>20.3125</v>
      </c>
      <c r="T20" s="54" t="str">
        <f t="shared" si="17"/>
        <v/>
      </c>
      <c r="U20" s="17">
        <v>100</v>
      </c>
      <c r="V20" s="53">
        <v>0</v>
      </c>
      <c r="W20" s="55">
        <f t="shared" si="18"/>
        <v>425</v>
      </c>
      <c r="X20" s="31">
        <f t="shared" si="19"/>
        <v>0</v>
      </c>
      <c r="Y20" s="34">
        <f t="shared" si="20"/>
        <v>425</v>
      </c>
      <c r="Z20" s="35">
        <f t="shared" si="21"/>
        <v>425</v>
      </c>
      <c r="AA20" s="5">
        <f t="shared" si="22"/>
        <v>0</v>
      </c>
    </row>
    <row r="21" spans="1:27" x14ac:dyDescent="0.25">
      <c r="A21" s="2" t="s">
        <v>3</v>
      </c>
      <c r="B21" s="50" t="s">
        <v>103</v>
      </c>
      <c r="C21" s="2" t="s">
        <v>106</v>
      </c>
      <c r="D21" s="2">
        <v>586722</v>
      </c>
      <c r="E21" s="26" t="s">
        <v>107</v>
      </c>
      <c r="F21" s="26">
        <v>588032</v>
      </c>
      <c r="G21" s="26" t="s">
        <v>156</v>
      </c>
      <c r="H21" s="26" t="s">
        <v>171</v>
      </c>
      <c r="I21" s="24" t="s">
        <v>318</v>
      </c>
      <c r="J21" s="76">
        <v>437</v>
      </c>
      <c r="K21" s="14">
        <v>10</v>
      </c>
      <c r="L21" s="52">
        <v>0</v>
      </c>
      <c r="M21" s="17">
        <v>1</v>
      </c>
      <c r="N21" s="53">
        <v>0</v>
      </c>
      <c r="O21" s="14">
        <v>8</v>
      </c>
      <c r="P21" s="52">
        <v>0</v>
      </c>
      <c r="Q21" s="17">
        <v>114</v>
      </c>
      <c r="R21" s="53">
        <v>0</v>
      </c>
      <c r="S21" s="44">
        <f t="shared" si="16"/>
        <v>14.25</v>
      </c>
      <c r="T21" s="54" t="str">
        <f t="shared" si="17"/>
        <v/>
      </c>
      <c r="U21" s="17">
        <v>0</v>
      </c>
      <c r="V21" s="53">
        <v>0</v>
      </c>
      <c r="W21" s="55">
        <f t="shared" si="18"/>
        <v>114</v>
      </c>
      <c r="X21" s="31">
        <f t="shared" si="19"/>
        <v>0</v>
      </c>
      <c r="Y21" s="34">
        <f t="shared" si="20"/>
        <v>114</v>
      </c>
      <c r="Z21" s="35">
        <f t="shared" si="21"/>
        <v>114</v>
      </c>
      <c r="AA21" s="5">
        <f t="shared" si="22"/>
        <v>0</v>
      </c>
    </row>
    <row r="22" spans="1:27" x14ac:dyDescent="0.25">
      <c r="A22" s="2" t="s">
        <v>3</v>
      </c>
      <c r="B22" s="50" t="s">
        <v>112</v>
      </c>
      <c r="C22" s="2" t="s">
        <v>117</v>
      </c>
      <c r="D22" s="2">
        <v>30851581</v>
      </c>
      <c r="E22" s="26" t="s">
        <v>118</v>
      </c>
      <c r="F22" s="26">
        <v>42169623</v>
      </c>
      <c r="G22" s="26" t="s">
        <v>162</v>
      </c>
      <c r="H22" s="26" t="s">
        <v>167</v>
      </c>
      <c r="I22" s="24" t="s">
        <v>282</v>
      </c>
      <c r="J22" s="76">
        <v>107</v>
      </c>
      <c r="K22" s="14">
        <v>17</v>
      </c>
      <c r="L22" s="52">
        <v>0</v>
      </c>
      <c r="M22" s="17">
        <v>2</v>
      </c>
      <c r="N22" s="53">
        <v>0</v>
      </c>
      <c r="O22" s="14">
        <v>33</v>
      </c>
      <c r="P22" s="52">
        <v>0</v>
      </c>
      <c r="Q22" s="17">
        <v>558</v>
      </c>
      <c r="R22" s="53">
        <v>0</v>
      </c>
      <c r="S22" s="44">
        <f t="shared" si="16"/>
        <v>16.90909090909091</v>
      </c>
      <c r="T22" s="54" t="str">
        <f t="shared" si="17"/>
        <v/>
      </c>
      <c r="U22" s="17">
        <v>0</v>
      </c>
      <c r="V22" s="53">
        <v>0</v>
      </c>
      <c r="W22" s="55">
        <f t="shared" si="18"/>
        <v>558</v>
      </c>
      <c r="X22" s="31">
        <f t="shared" si="19"/>
        <v>0</v>
      </c>
      <c r="Y22" s="34">
        <f t="shared" si="20"/>
        <v>558</v>
      </c>
      <c r="Z22" s="35">
        <f t="shared" si="21"/>
        <v>558</v>
      </c>
      <c r="AA22" s="5">
        <f t="shared" si="22"/>
        <v>0</v>
      </c>
    </row>
    <row r="23" spans="1:27" x14ac:dyDescent="0.25">
      <c r="A23" s="2" t="s">
        <v>3</v>
      </c>
      <c r="B23" s="50" t="s">
        <v>112</v>
      </c>
      <c r="C23" s="2" t="s">
        <v>113</v>
      </c>
      <c r="D23" s="2">
        <v>52560813</v>
      </c>
      <c r="E23" s="26" t="s">
        <v>114</v>
      </c>
      <c r="F23" s="26">
        <v>710277156</v>
      </c>
      <c r="G23" s="26" t="s">
        <v>161</v>
      </c>
      <c r="H23" s="26" t="s">
        <v>278</v>
      </c>
      <c r="I23" s="24" t="s">
        <v>323</v>
      </c>
      <c r="J23" s="76">
        <v>53</v>
      </c>
      <c r="K23" s="14">
        <v>32</v>
      </c>
      <c r="L23" s="52">
        <v>0</v>
      </c>
      <c r="M23" s="17">
        <v>2</v>
      </c>
      <c r="N23" s="53">
        <v>0</v>
      </c>
      <c r="O23" s="14">
        <v>57</v>
      </c>
      <c r="P23" s="52">
        <v>0</v>
      </c>
      <c r="Q23" s="17">
        <v>560</v>
      </c>
      <c r="R23" s="53">
        <v>0</v>
      </c>
      <c r="S23" s="44">
        <f t="shared" ref="S23:S24" si="23">IFERROR(Q23/O23,"")</f>
        <v>9.8245614035087723</v>
      </c>
      <c r="T23" s="54" t="str">
        <f t="shared" ref="T23:T24" si="24">IFERROR(R23/P23,"")</f>
        <v/>
      </c>
      <c r="U23" s="17">
        <v>120</v>
      </c>
      <c r="V23" s="53">
        <v>0</v>
      </c>
      <c r="W23" s="55">
        <f t="shared" ref="W23:W24" si="25">U23+Q23</f>
        <v>680</v>
      </c>
      <c r="X23" s="31">
        <f t="shared" ref="X23:X24" si="26">V23+R23</f>
        <v>0</v>
      </c>
      <c r="Y23" s="34">
        <f t="shared" ref="Y23:Y24" si="27">ROUNDUP(W23,0)</f>
        <v>680</v>
      </c>
      <c r="Z23" s="35">
        <f t="shared" ref="Z23:Z24" si="28">Y23-AA23</f>
        <v>680</v>
      </c>
      <c r="AA23" s="5">
        <f t="shared" ref="AA23:AA24" si="29">ROUNDUP(X23,0)</f>
        <v>0</v>
      </c>
    </row>
    <row r="24" spans="1:27" x14ac:dyDescent="0.25">
      <c r="A24" s="2" t="s">
        <v>3</v>
      </c>
      <c r="B24" s="50" t="s">
        <v>112</v>
      </c>
      <c r="C24" s="2" t="s">
        <v>115</v>
      </c>
      <c r="D24" s="2">
        <v>90000299</v>
      </c>
      <c r="E24" s="26" t="s">
        <v>116</v>
      </c>
      <c r="F24" s="26">
        <v>50096630</v>
      </c>
      <c r="G24" s="26" t="s">
        <v>161</v>
      </c>
      <c r="H24" s="26" t="s">
        <v>170</v>
      </c>
      <c r="I24" s="24" t="s">
        <v>204</v>
      </c>
      <c r="J24" s="76">
        <v>208</v>
      </c>
      <c r="K24" s="14">
        <v>3</v>
      </c>
      <c r="L24" s="52">
        <v>1</v>
      </c>
      <c r="M24" s="17">
        <v>1</v>
      </c>
      <c r="N24" s="53">
        <v>1</v>
      </c>
      <c r="O24" s="14">
        <v>35</v>
      </c>
      <c r="P24" s="52">
        <v>0</v>
      </c>
      <c r="Q24" s="17">
        <v>692</v>
      </c>
      <c r="R24" s="53">
        <v>0</v>
      </c>
      <c r="S24" s="44">
        <f t="shared" si="23"/>
        <v>19.771428571428572</v>
      </c>
      <c r="T24" s="54" t="str">
        <f t="shared" si="24"/>
        <v/>
      </c>
      <c r="U24" s="17">
        <v>0</v>
      </c>
      <c r="V24" s="53">
        <v>0</v>
      </c>
      <c r="W24" s="55">
        <f t="shared" si="25"/>
        <v>692</v>
      </c>
      <c r="X24" s="31">
        <f t="shared" si="26"/>
        <v>0</v>
      </c>
      <c r="Y24" s="34">
        <f t="shared" si="27"/>
        <v>692</v>
      </c>
      <c r="Z24" s="35">
        <f t="shared" si="28"/>
        <v>692</v>
      </c>
      <c r="AA24" s="5">
        <f t="shared" si="29"/>
        <v>0</v>
      </c>
    </row>
    <row r="25" spans="1:27" x14ac:dyDescent="0.25">
      <c r="A25" s="2" t="s">
        <v>4</v>
      </c>
      <c r="B25" s="50" t="s">
        <v>10</v>
      </c>
      <c r="C25" s="2" t="s">
        <v>11</v>
      </c>
      <c r="D25" s="2">
        <v>37836901</v>
      </c>
      <c r="E25" s="26" t="s">
        <v>12</v>
      </c>
      <c r="F25" s="26">
        <v>17053676</v>
      </c>
      <c r="G25" s="26" t="s">
        <v>133</v>
      </c>
      <c r="H25" s="26" t="s">
        <v>171</v>
      </c>
      <c r="I25" s="24" t="s">
        <v>207</v>
      </c>
      <c r="J25" s="76">
        <v>390</v>
      </c>
      <c r="K25" s="14">
        <v>18</v>
      </c>
      <c r="L25" s="52">
        <v>0</v>
      </c>
      <c r="M25" s="17">
        <v>3</v>
      </c>
      <c r="N25" s="53">
        <v>0</v>
      </c>
      <c r="O25" s="14">
        <v>30</v>
      </c>
      <c r="P25" s="52">
        <v>0</v>
      </c>
      <c r="Q25" s="17">
        <v>413.51</v>
      </c>
      <c r="R25" s="53">
        <v>0</v>
      </c>
      <c r="S25" s="44">
        <f t="shared" ref="S25:S26" si="30">IFERROR(Q25/O25,"")</f>
        <v>13.783666666666667</v>
      </c>
      <c r="T25" s="54" t="str">
        <f t="shared" ref="T25:T26" si="31">IFERROR(R25/P25,"")</f>
        <v/>
      </c>
      <c r="U25" s="17">
        <v>109.56</v>
      </c>
      <c r="V25" s="53">
        <v>0</v>
      </c>
      <c r="W25" s="55">
        <f t="shared" ref="W25:W26" si="32">U25+Q25</f>
        <v>523.06999999999994</v>
      </c>
      <c r="X25" s="31">
        <f t="shared" ref="X25:X26" si="33">V25+R25</f>
        <v>0</v>
      </c>
      <c r="Y25" s="34">
        <f t="shared" ref="Y25:Y26" si="34">ROUNDUP(W25,0)</f>
        <v>524</v>
      </c>
      <c r="Z25" s="35">
        <f t="shared" ref="Z25:Z26" si="35">Y25-AA25</f>
        <v>524</v>
      </c>
      <c r="AA25" s="5">
        <f t="shared" ref="AA25:AA26" si="36">ROUNDUP(X25,0)</f>
        <v>0</v>
      </c>
    </row>
    <row r="26" spans="1:27" x14ac:dyDescent="0.25">
      <c r="A26" s="2" t="s">
        <v>4</v>
      </c>
      <c r="B26" s="50" t="s">
        <v>13</v>
      </c>
      <c r="C26" s="2" t="s">
        <v>31</v>
      </c>
      <c r="D26" s="2">
        <v>312347</v>
      </c>
      <c r="E26" s="26" t="s">
        <v>32</v>
      </c>
      <c r="F26" s="26">
        <v>36093939</v>
      </c>
      <c r="G26" s="26" t="s">
        <v>132</v>
      </c>
      <c r="H26" s="26" t="s">
        <v>220</v>
      </c>
      <c r="I26" s="24" t="s">
        <v>212</v>
      </c>
      <c r="J26" s="76">
        <v>434</v>
      </c>
      <c r="K26" s="14">
        <v>8</v>
      </c>
      <c r="L26" s="52">
        <v>0</v>
      </c>
      <c r="M26" s="17">
        <v>1</v>
      </c>
      <c r="N26" s="53">
        <v>0</v>
      </c>
      <c r="O26" s="14">
        <v>5</v>
      </c>
      <c r="P26" s="52">
        <v>0</v>
      </c>
      <c r="Q26" s="17">
        <v>60.72</v>
      </c>
      <c r="R26" s="53">
        <v>0</v>
      </c>
      <c r="S26" s="44">
        <f t="shared" si="30"/>
        <v>12.144</v>
      </c>
      <c r="T26" s="54" t="str">
        <f t="shared" si="31"/>
        <v/>
      </c>
      <c r="U26" s="17">
        <v>60.72</v>
      </c>
      <c r="V26" s="53">
        <v>0</v>
      </c>
      <c r="W26" s="55">
        <f t="shared" si="32"/>
        <v>121.44</v>
      </c>
      <c r="X26" s="31">
        <f t="shared" si="33"/>
        <v>0</v>
      </c>
      <c r="Y26" s="34">
        <f t="shared" si="34"/>
        <v>122</v>
      </c>
      <c r="Z26" s="35">
        <f t="shared" si="35"/>
        <v>122</v>
      </c>
      <c r="AA26" s="5">
        <f t="shared" si="36"/>
        <v>0</v>
      </c>
    </row>
    <row r="27" spans="1:27" x14ac:dyDescent="0.25">
      <c r="A27" s="2" t="s">
        <v>5</v>
      </c>
      <c r="B27" s="50" t="s">
        <v>13</v>
      </c>
      <c r="C27" s="2" t="s">
        <v>43</v>
      </c>
      <c r="D27" s="2">
        <v>311502</v>
      </c>
      <c r="E27" s="26" t="s">
        <v>44</v>
      </c>
      <c r="F27" s="26">
        <v>36125873</v>
      </c>
      <c r="G27" s="26" t="s">
        <v>138</v>
      </c>
      <c r="H27" s="26" t="s">
        <v>215</v>
      </c>
      <c r="I27" s="24" t="s">
        <v>216</v>
      </c>
      <c r="J27" s="76">
        <v>288</v>
      </c>
      <c r="K27" s="14">
        <v>1</v>
      </c>
      <c r="L27" s="11">
        <v>0</v>
      </c>
      <c r="M27" s="17">
        <v>1</v>
      </c>
      <c r="N27" s="5">
        <v>0</v>
      </c>
      <c r="O27" s="14">
        <v>25</v>
      </c>
      <c r="P27" s="11">
        <v>0</v>
      </c>
      <c r="Q27" s="17">
        <v>379</v>
      </c>
      <c r="R27" s="5">
        <v>0</v>
      </c>
      <c r="S27" s="44">
        <f t="shared" ref="S27:S31" si="37">IFERROR(Q27/O27,"")</f>
        <v>15.16</v>
      </c>
      <c r="T27" s="54" t="str">
        <f t="shared" ref="T27:T31" si="38">IFERROR(R27/P27,"")</f>
        <v/>
      </c>
      <c r="U27" s="17">
        <v>150</v>
      </c>
      <c r="V27" s="5">
        <v>0</v>
      </c>
      <c r="W27" s="55">
        <f t="shared" ref="W27:W31" si="39">U27+Q27</f>
        <v>529</v>
      </c>
      <c r="X27" s="31">
        <f t="shared" ref="X27:X31" si="40">V27+R27</f>
        <v>0</v>
      </c>
      <c r="Y27" s="34">
        <f t="shared" ref="Y27:Y31" si="41">ROUNDUP(W27,0)</f>
        <v>529</v>
      </c>
      <c r="Z27" s="35">
        <f t="shared" ref="Z27:Z31" si="42">Y27-AA27</f>
        <v>529</v>
      </c>
      <c r="AA27" s="5">
        <f t="shared" ref="AA27:AA31" si="43">ROUNDUP(X27,0)</f>
        <v>0</v>
      </c>
    </row>
    <row r="28" spans="1:27" x14ac:dyDescent="0.25">
      <c r="A28" s="2" t="s">
        <v>5</v>
      </c>
      <c r="B28" s="50" t="s">
        <v>13</v>
      </c>
      <c r="C28" s="2" t="s">
        <v>33</v>
      </c>
      <c r="D28" s="2">
        <v>317209</v>
      </c>
      <c r="E28" s="26" t="s">
        <v>34</v>
      </c>
      <c r="F28" s="26">
        <v>35678127</v>
      </c>
      <c r="G28" s="26" t="s">
        <v>135</v>
      </c>
      <c r="H28" s="26" t="s">
        <v>177</v>
      </c>
      <c r="I28" s="24" t="s">
        <v>247</v>
      </c>
      <c r="J28" s="76">
        <v>662</v>
      </c>
      <c r="K28" s="14">
        <v>9</v>
      </c>
      <c r="L28" s="52">
        <v>0</v>
      </c>
      <c r="M28" s="17">
        <v>2</v>
      </c>
      <c r="N28" s="53">
        <v>0</v>
      </c>
      <c r="O28" s="14">
        <v>96</v>
      </c>
      <c r="P28" s="52">
        <v>0</v>
      </c>
      <c r="Q28" s="17">
        <v>1281</v>
      </c>
      <c r="R28" s="53">
        <v>0</v>
      </c>
      <c r="S28" s="44">
        <f t="shared" si="37"/>
        <v>13.34375</v>
      </c>
      <c r="T28" s="54" t="str">
        <f t="shared" si="38"/>
        <v/>
      </c>
      <c r="U28" s="17">
        <v>0</v>
      </c>
      <c r="V28" s="53">
        <v>0</v>
      </c>
      <c r="W28" s="55">
        <f t="shared" si="39"/>
        <v>1281</v>
      </c>
      <c r="X28" s="31">
        <f t="shared" si="40"/>
        <v>0</v>
      </c>
      <c r="Y28" s="34">
        <f t="shared" si="41"/>
        <v>1281</v>
      </c>
      <c r="Z28" s="35">
        <f t="shared" si="42"/>
        <v>1281</v>
      </c>
      <c r="AA28" s="5">
        <f t="shared" si="43"/>
        <v>0</v>
      </c>
    </row>
    <row r="29" spans="1:27" x14ac:dyDescent="0.25">
      <c r="A29" s="2" t="s">
        <v>5</v>
      </c>
      <c r="B29" s="50" t="s">
        <v>13</v>
      </c>
      <c r="C29" s="2" t="s">
        <v>33</v>
      </c>
      <c r="D29" s="2">
        <v>317209</v>
      </c>
      <c r="E29" s="26" t="s">
        <v>34</v>
      </c>
      <c r="F29" s="26">
        <v>31202284</v>
      </c>
      <c r="G29" s="26" t="s">
        <v>142</v>
      </c>
      <c r="H29" s="26" t="s">
        <v>177</v>
      </c>
      <c r="I29" s="24" t="s">
        <v>245</v>
      </c>
      <c r="J29" s="76">
        <v>370</v>
      </c>
      <c r="K29" s="14">
        <v>21</v>
      </c>
      <c r="L29" s="52">
        <v>0</v>
      </c>
      <c r="M29" s="17">
        <v>3</v>
      </c>
      <c r="N29" s="53">
        <v>0</v>
      </c>
      <c r="O29" s="14">
        <v>144</v>
      </c>
      <c r="P29" s="52">
        <v>0</v>
      </c>
      <c r="Q29" s="17">
        <v>1555</v>
      </c>
      <c r="R29" s="53">
        <v>0</v>
      </c>
      <c r="S29" s="44">
        <f t="shared" si="37"/>
        <v>10.798611111111111</v>
      </c>
      <c r="T29" s="54" t="str">
        <f t="shared" si="38"/>
        <v/>
      </c>
      <c r="U29" s="17">
        <v>0</v>
      </c>
      <c r="V29" s="53">
        <v>0</v>
      </c>
      <c r="W29" s="55">
        <f t="shared" si="39"/>
        <v>1555</v>
      </c>
      <c r="X29" s="31">
        <f t="shared" si="40"/>
        <v>0</v>
      </c>
      <c r="Y29" s="34">
        <f t="shared" si="41"/>
        <v>1555</v>
      </c>
      <c r="Z29" s="35">
        <f t="shared" si="42"/>
        <v>1555</v>
      </c>
      <c r="AA29" s="5">
        <f t="shared" si="43"/>
        <v>0</v>
      </c>
    </row>
    <row r="30" spans="1:27" x14ac:dyDescent="0.25">
      <c r="A30" s="2" t="s">
        <v>5</v>
      </c>
      <c r="B30" s="50" t="s">
        <v>13</v>
      </c>
      <c r="C30" s="2" t="s">
        <v>33</v>
      </c>
      <c r="D30" s="2">
        <v>317209</v>
      </c>
      <c r="E30" s="26" t="s">
        <v>34</v>
      </c>
      <c r="F30" s="26">
        <v>35678119</v>
      </c>
      <c r="G30" s="26" t="s">
        <v>135</v>
      </c>
      <c r="H30" s="26" t="s">
        <v>177</v>
      </c>
      <c r="I30" s="24" t="s">
        <v>246</v>
      </c>
      <c r="J30" s="76">
        <v>583</v>
      </c>
      <c r="K30" s="14">
        <v>7</v>
      </c>
      <c r="L30" s="52">
        <v>0</v>
      </c>
      <c r="M30" s="17">
        <v>1</v>
      </c>
      <c r="N30" s="53">
        <v>0</v>
      </c>
      <c r="O30" s="14">
        <v>48</v>
      </c>
      <c r="P30" s="52">
        <v>0</v>
      </c>
      <c r="Q30" s="17">
        <v>874</v>
      </c>
      <c r="R30" s="53">
        <v>0</v>
      </c>
      <c r="S30" s="44">
        <f t="shared" si="37"/>
        <v>18.208333333333332</v>
      </c>
      <c r="T30" s="54" t="str">
        <f t="shared" si="38"/>
        <v/>
      </c>
      <c r="U30" s="17">
        <v>0</v>
      </c>
      <c r="V30" s="53">
        <v>0</v>
      </c>
      <c r="W30" s="55">
        <f t="shared" si="39"/>
        <v>874</v>
      </c>
      <c r="X30" s="31">
        <f t="shared" si="40"/>
        <v>0</v>
      </c>
      <c r="Y30" s="34">
        <f t="shared" si="41"/>
        <v>874</v>
      </c>
      <c r="Z30" s="35">
        <f t="shared" si="42"/>
        <v>874</v>
      </c>
      <c r="AA30" s="5">
        <f t="shared" si="43"/>
        <v>0</v>
      </c>
    </row>
    <row r="31" spans="1:27" x14ac:dyDescent="0.25">
      <c r="A31" s="2" t="s">
        <v>5</v>
      </c>
      <c r="B31" s="50" t="s">
        <v>13</v>
      </c>
      <c r="C31" s="2" t="s">
        <v>45</v>
      </c>
      <c r="D31" s="2">
        <v>318124</v>
      </c>
      <c r="E31" s="26" t="s">
        <v>46</v>
      </c>
      <c r="F31" s="26">
        <v>36126675</v>
      </c>
      <c r="G31" s="26" t="s">
        <v>144</v>
      </c>
      <c r="H31" s="26" t="s">
        <v>253</v>
      </c>
      <c r="I31" s="24" t="s">
        <v>254</v>
      </c>
      <c r="J31" s="76">
        <v>236</v>
      </c>
      <c r="K31" s="14">
        <v>7</v>
      </c>
      <c r="L31" s="52">
        <v>0</v>
      </c>
      <c r="M31" s="17">
        <v>2</v>
      </c>
      <c r="N31" s="53">
        <v>0</v>
      </c>
      <c r="O31" s="14">
        <v>81</v>
      </c>
      <c r="P31" s="52">
        <v>0</v>
      </c>
      <c r="Q31" s="17">
        <v>1314.68</v>
      </c>
      <c r="R31" s="53">
        <v>0</v>
      </c>
      <c r="S31" s="44">
        <f t="shared" si="37"/>
        <v>16.230617283950618</v>
      </c>
      <c r="T31" s="54" t="str">
        <f t="shared" si="38"/>
        <v/>
      </c>
      <c r="U31" s="17">
        <v>15.93</v>
      </c>
      <c r="V31" s="53">
        <v>0</v>
      </c>
      <c r="W31" s="55">
        <f t="shared" si="39"/>
        <v>1330.6100000000001</v>
      </c>
      <c r="X31" s="31">
        <f t="shared" si="40"/>
        <v>0</v>
      </c>
      <c r="Y31" s="34">
        <f t="shared" si="41"/>
        <v>1331</v>
      </c>
      <c r="Z31" s="35">
        <f t="shared" si="42"/>
        <v>1331</v>
      </c>
      <c r="AA31" s="5">
        <f t="shared" si="43"/>
        <v>0</v>
      </c>
    </row>
    <row r="32" spans="1:27" x14ac:dyDescent="0.25">
      <c r="A32" s="2" t="s">
        <v>5</v>
      </c>
      <c r="B32" s="50" t="s">
        <v>13</v>
      </c>
      <c r="C32" s="2" t="s">
        <v>35</v>
      </c>
      <c r="D32" s="2">
        <v>310905</v>
      </c>
      <c r="E32" s="26" t="s">
        <v>36</v>
      </c>
      <c r="F32" s="26">
        <v>34017011</v>
      </c>
      <c r="G32" s="26" t="s">
        <v>135</v>
      </c>
      <c r="H32" s="26" t="s">
        <v>175</v>
      </c>
      <c r="I32" s="24" t="s">
        <v>214</v>
      </c>
      <c r="J32" s="76">
        <v>347</v>
      </c>
      <c r="K32" s="14">
        <v>1</v>
      </c>
      <c r="L32" s="52">
        <v>0</v>
      </c>
      <c r="M32" s="17">
        <v>1</v>
      </c>
      <c r="N32" s="53">
        <v>0</v>
      </c>
      <c r="O32" s="14">
        <v>26</v>
      </c>
      <c r="P32" s="52">
        <v>0</v>
      </c>
      <c r="Q32" s="17">
        <v>337.36</v>
      </c>
      <c r="R32" s="53">
        <v>0</v>
      </c>
      <c r="S32" s="44">
        <f t="shared" ref="S32:S43" si="44">IFERROR(Q32/O32,"")</f>
        <v>12.975384615384616</v>
      </c>
      <c r="T32" s="54" t="str">
        <f t="shared" ref="T32:T43" si="45">IFERROR(R32/P32,"")</f>
        <v/>
      </c>
      <c r="U32" s="17">
        <v>0</v>
      </c>
      <c r="V32" s="53">
        <v>0</v>
      </c>
      <c r="W32" s="55">
        <f t="shared" ref="W32:W43" si="46">U32+Q32</f>
        <v>337.36</v>
      </c>
      <c r="X32" s="31">
        <f t="shared" ref="X32:X39" si="47">V32+R32</f>
        <v>0</v>
      </c>
      <c r="Y32" s="34">
        <v>337</v>
      </c>
      <c r="Z32" s="35">
        <f t="shared" ref="Z32:Z39" si="48">Y32-AA32</f>
        <v>337</v>
      </c>
      <c r="AA32" s="5">
        <f t="shared" ref="AA32:AA39" si="49">ROUNDUP(X32,0)</f>
        <v>0</v>
      </c>
    </row>
    <row r="33" spans="1:27" x14ac:dyDescent="0.25">
      <c r="A33" s="2" t="s">
        <v>5</v>
      </c>
      <c r="B33" s="50" t="s">
        <v>13</v>
      </c>
      <c r="C33" s="2" t="s">
        <v>37</v>
      </c>
      <c r="D33" s="2">
        <v>317667</v>
      </c>
      <c r="E33" s="26" t="s">
        <v>38</v>
      </c>
      <c r="F33" s="26">
        <v>42276632</v>
      </c>
      <c r="G33" s="26" t="s">
        <v>135</v>
      </c>
      <c r="H33" s="26" t="s">
        <v>173</v>
      </c>
      <c r="I33" s="24" t="s">
        <v>244</v>
      </c>
      <c r="J33" s="76">
        <v>113</v>
      </c>
      <c r="K33" s="14">
        <v>2</v>
      </c>
      <c r="L33" s="52">
        <v>0</v>
      </c>
      <c r="M33" s="17">
        <v>1</v>
      </c>
      <c r="N33" s="53">
        <v>0</v>
      </c>
      <c r="O33" s="14">
        <v>8</v>
      </c>
      <c r="P33" s="52">
        <v>0</v>
      </c>
      <c r="Q33" s="17">
        <v>86</v>
      </c>
      <c r="R33" s="53">
        <v>0</v>
      </c>
      <c r="S33" s="44">
        <f t="shared" si="44"/>
        <v>10.75</v>
      </c>
      <c r="T33" s="54" t="str">
        <f t="shared" si="45"/>
        <v/>
      </c>
      <c r="U33" s="17">
        <v>0</v>
      </c>
      <c r="V33" s="53">
        <v>0</v>
      </c>
      <c r="W33" s="55">
        <f t="shared" si="46"/>
        <v>86</v>
      </c>
      <c r="X33" s="31">
        <f t="shared" si="47"/>
        <v>0</v>
      </c>
      <c r="Y33" s="34">
        <f t="shared" ref="Y33:Y39" si="50">ROUNDUP(W33,0)</f>
        <v>86</v>
      </c>
      <c r="Z33" s="35">
        <f t="shared" si="48"/>
        <v>86</v>
      </c>
      <c r="AA33" s="5">
        <f t="shared" si="49"/>
        <v>0</v>
      </c>
    </row>
    <row r="34" spans="1:27" x14ac:dyDescent="0.25">
      <c r="A34" s="2" t="s">
        <v>5</v>
      </c>
      <c r="B34" s="50" t="s">
        <v>13</v>
      </c>
      <c r="C34" s="2" t="s">
        <v>37</v>
      </c>
      <c r="D34" s="2">
        <v>317667</v>
      </c>
      <c r="E34" s="26" t="s">
        <v>38</v>
      </c>
      <c r="F34" s="26">
        <v>35995998</v>
      </c>
      <c r="G34" s="26" t="s">
        <v>132</v>
      </c>
      <c r="H34" s="26" t="s">
        <v>173</v>
      </c>
      <c r="I34" s="24" t="s">
        <v>243</v>
      </c>
      <c r="J34" s="76">
        <v>397</v>
      </c>
      <c r="K34" s="14">
        <v>6</v>
      </c>
      <c r="L34" s="52">
        <v>0</v>
      </c>
      <c r="M34" s="17">
        <v>1</v>
      </c>
      <c r="N34" s="53">
        <v>0</v>
      </c>
      <c r="O34" s="14">
        <v>32</v>
      </c>
      <c r="P34" s="52">
        <v>0</v>
      </c>
      <c r="Q34" s="17">
        <v>471</v>
      </c>
      <c r="R34" s="53">
        <v>0</v>
      </c>
      <c r="S34" s="44">
        <f t="shared" si="44"/>
        <v>14.71875</v>
      </c>
      <c r="T34" s="54" t="str">
        <f t="shared" si="45"/>
        <v/>
      </c>
      <c r="U34" s="17">
        <v>0</v>
      </c>
      <c r="V34" s="53">
        <v>0</v>
      </c>
      <c r="W34" s="55">
        <f t="shared" si="46"/>
        <v>471</v>
      </c>
      <c r="X34" s="31">
        <f t="shared" si="47"/>
        <v>0</v>
      </c>
      <c r="Y34" s="34">
        <f t="shared" si="50"/>
        <v>471</v>
      </c>
      <c r="Z34" s="35">
        <f t="shared" si="48"/>
        <v>471</v>
      </c>
      <c r="AA34" s="5">
        <f t="shared" si="49"/>
        <v>0</v>
      </c>
    </row>
    <row r="35" spans="1:27" x14ac:dyDescent="0.25">
      <c r="A35" s="2" t="s">
        <v>5</v>
      </c>
      <c r="B35" s="50" t="s">
        <v>13</v>
      </c>
      <c r="C35" s="2" t="s">
        <v>37</v>
      </c>
      <c r="D35" s="2">
        <v>317667</v>
      </c>
      <c r="E35" s="26" t="s">
        <v>38</v>
      </c>
      <c r="F35" s="26">
        <v>35995963</v>
      </c>
      <c r="G35" s="26" t="s">
        <v>132</v>
      </c>
      <c r="H35" s="26" t="s">
        <v>173</v>
      </c>
      <c r="I35" s="24" t="s">
        <v>242</v>
      </c>
      <c r="J35" s="76">
        <v>418</v>
      </c>
      <c r="K35" s="14">
        <v>7</v>
      </c>
      <c r="L35" s="52">
        <v>0</v>
      </c>
      <c r="M35" s="17">
        <v>1</v>
      </c>
      <c r="N35" s="53">
        <v>0</v>
      </c>
      <c r="O35" s="14">
        <v>32</v>
      </c>
      <c r="P35" s="52">
        <v>0</v>
      </c>
      <c r="Q35" s="17">
        <v>565</v>
      </c>
      <c r="R35" s="53">
        <v>0</v>
      </c>
      <c r="S35" s="44">
        <f t="shared" si="44"/>
        <v>17.65625</v>
      </c>
      <c r="T35" s="54" t="str">
        <f t="shared" si="45"/>
        <v/>
      </c>
      <c r="U35" s="17">
        <v>0</v>
      </c>
      <c r="V35" s="53">
        <v>0</v>
      </c>
      <c r="W35" s="55">
        <f t="shared" si="46"/>
        <v>565</v>
      </c>
      <c r="X35" s="31">
        <f t="shared" si="47"/>
        <v>0</v>
      </c>
      <c r="Y35" s="34">
        <f t="shared" si="50"/>
        <v>565</v>
      </c>
      <c r="Z35" s="35">
        <f t="shared" si="48"/>
        <v>565</v>
      </c>
      <c r="AA35" s="5">
        <f t="shared" si="49"/>
        <v>0</v>
      </c>
    </row>
    <row r="36" spans="1:27" x14ac:dyDescent="0.25">
      <c r="A36" s="2" t="s">
        <v>5</v>
      </c>
      <c r="B36" s="50" t="s">
        <v>13</v>
      </c>
      <c r="C36" s="2" t="s">
        <v>37</v>
      </c>
      <c r="D36" s="2">
        <v>317667</v>
      </c>
      <c r="E36" s="26" t="s">
        <v>38</v>
      </c>
      <c r="F36" s="26">
        <v>35995947</v>
      </c>
      <c r="G36" s="26" t="s">
        <v>132</v>
      </c>
      <c r="H36" s="26" t="s">
        <v>173</v>
      </c>
      <c r="I36" s="24" t="s">
        <v>240</v>
      </c>
      <c r="J36" s="76">
        <v>309</v>
      </c>
      <c r="K36" s="14">
        <v>3</v>
      </c>
      <c r="L36" s="52">
        <v>0</v>
      </c>
      <c r="M36" s="17">
        <v>1</v>
      </c>
      <c r="N36" s="53">
        <v>0</v>
      </c>
      <c r="O36" s="14">
        <v>48</v>
      </c>
      <c r="P36" s="52">
        <v>0</v>
      </c>
      <c r="Q36" s="17">
        <v>565</v>
      </c>
      <c r="R36" s="53">
        <v>0</v>
      </c>
      <c r="S36" s="44">
        <f t="shared" si="44"/>
        <v>11.770833333333334</v>
      </c>
      <c r="T36" s="54" t="str">
        <f t="shared" si="45"/>
        <v/>
      </c>
      <c r="U36" s="17">
        <v>0</v>
      </c>
      <c r="V36" s="53">
        <v>0</v>
      </c>
      <c r="W36" s="55">
        <f t="shared" si="46"/>
        <v>565</v>
      </c>
      <c r="X36" s="31">
        <f t="shared" si="47"/>
        <v>0</v>
      </c>
      <c r="Y36" s="34">
        <f t="shared" si="50"/>
        <v>565</v>
      </c>
      <c r="Z36" s="35">
        <f t="shared" si="48"/>
        <v>565</v>
      </c>
      <c r="AA36" s="5">
        <f t="shared" si="49"/>
        <v>0</v>
      </c>
    </row>
    <row r="37" spans="1:27" x14ac:dyDescent="0.25">
      <c r="A37" s="2" t="s">
        <v>5</v>
      </c>
      <c r="B37" s="50" t="s">
        <v>13</v>
      </c>
      <c r="C37" s="2" t="s">
        <v>37</v>
      </c>
      <c r="D37" s="2">
        <v>317667</v>
      </c>
      <c r="E37" s="26" t="s">
        <v>38</v>
      </c>
      <c r="F37" s="26">
        <v>31202349</v>
      </c>
      <c r="G37" s="26" t="s">
        <v>132</v>
      </c>
      <c r="H37" s="26" t="s">
        <v>173</v>
      </c>
      <c r="I37" s="24" t="s">
        <v>239</v>
      </c>
      <c r="J37" s="76">
        <v>631</v>
      </c>
      <c r="K37" s="14">
        <v>16</v>
      </c>
      <c r="L37" s="52">
        <v>0</v>
      </c>
      <c r="M37" s="17">
        <v>2</v>
      </c>
      <c r="N37" s="53">
        <v>0</v>
      </c>
      <c r="O37" s="14">
        <v>96</v>
      </c>
      <c r="P37" s="52">
        <v>0</v>
      </c>
      <c r="Q37" s="17">
        <v>1231</v>
      </c>
      <c r="R37" s="53">
        <v>0</v>
      </c>
      <c r="S37" s="44">
        <f t="shared" si="44"/>
        <v>12.822916666666666</v>
      </c>
      <c r="T37" s="54" t="str">
        <f t="shared" si="45"/>
        <v/>
      </c>
      <c r="U37" s="17">
        <v>0</v>
      </c>
      <c r="V37" s="53">
        <v>0</v>
      </c>
      <c r="W37" s="55">
        <f t="shared" si="46"/>
        <v>1231</v>
      </c>
      <c r="X37" s="31">
        <f t="shared" si="47"/>
        <v>0</v>
      </c>
      <c r="Y37" s="34">
        <f t="shared" si="50"/>
        <v>1231</v>
      </c>
      <c r="Z37" s="35">
        <f t="shared" si="48"/>
        <v>1231</v>
      </c>
      <c r="AA37" s="5">
        <f t="shared" si="49"/>
        <v>0</v>
      </c>
    </row>
    <row r="38" spans="1:27" x14ac:dyDescent="0.25">
      <c r="A38" s="2" t="s">
        <v>5</v>
      </c>
      <c r="B38" s="50" t="s">
        <v>13</v>
      </c>
      <c r="C38" s="2" t="s">
        <v>37</v>
      </c>
      <c r="D38" s="2">
        <v>317667</v>
      </c>
      <c r="E38" s="26" t="s">
        <v>38</v>
      </c>
      <c r="F38" s="26">
        <v>35995955</v>
      </c>
      <c r="G38" s="26" t="s">
        <v>132</v>
      </c>
      <c r="H38" s="26" t="s">
        <v>173</v>
      </c>
      <c r="I38" s="24" t="s">
        <v>241</v>
      </c>
      <c r="J38" s="76">
        <v>440</v>
      </c>
      <c r="K38" s="14">
        <v>2</v>
      </c>
      <c r="L38" s="52">
        <v>0</v>
      </c>
      <c r="M38" s="17">
        <v>1</v>
      </c>
      <c r="N38" s="53">
        <v>0</v>
      </c>
      <c r="O38" s="14">
        <v>48</v>
      </c>
      <c r="P38" s="52">
        <v>0</v>
      </c>
      <c r="Q38" s="17">
        <v>856</v>
      </c>
      <c r="R38" s="53">
        <v>0</v>
      </c>
      <c r="S38" s="44">
        <f t="shared" si="44"/>
        <v>17.833333333333332</v>
      </c>
      <c r="T38" s="54" t="str">
        <f t="shared" si="45"/>
        <v/>
      </c>
      <c r="U38" s="17">
        <v>0</v>
      </c>
      <c r="V38" s="53">
        <v>0</v>
      </c>
      <c r="W38" s="55">
        <f t="shared" si="46"/>
        <v>856</v>
      </c>
      <c r="X38" s="31">
        <f t="shared" si="47"/>
        <v>0</v>
      </c>
      <c r="Y38" s="34">
        <f t="shared" si="50"/>
        <v>856</v>
      </c>
      <c r="Z38" s="35">
        <f t="shared" si="48"/>
        <v>856</v>
      </c>
      <c r="AA38" s="5">
        <f t="shared" si="49"/>
        <v>0</v>
      </c>
    </row>
    <row r="39" spans="1:27" x14ac:dyDescent="0.25">
      <c r="A39" s="2" t="s">
        <v>5</v>
      </c>
      <c r="B39" s="50" t="s">
        <v>13</v>
      </c>
      <c r="C39" s="2" t="s">
        <v>37</v>
      </c>
      <c r="D39" s="2">
        <v>317667</v>
      </c>
      <c r="E39" s="26" t="s">
        <v>38</v>
      </c>
      <c r="F39" s="26">
        <v>31202331</v>
      </c>
      <c r="G39" s="26" t="s">
        <v>132</v>
      </c>
      <c r="H39" s="26" t="s">
        <v>173</v>
      </c>
      <c r="I39" s="24" t="s">
        <v>238</v>
      </c>
      <c r="J39" s="76">
        <v>544</v>
      </c>
      <c r="K39" s="14">
        <v>3</v>
      </c>
      <c r="L39" s="52">
        <v>0</v>
      </c>
      <c r="M39" s="17">
        <v>1</v>
      </c>
      <c r="N39" s="53">
        <v>0</v>
      </c>
      <c r="O39" s="14">
        <v>32</v>
      </c>
      <c r="P39" s="52">
        <v>0</v>
      </c>
      <c r="Q39" s="17">
        <v>487</v>
      </c>
      <c r="R39" s="53">
        <v>0</v>
      </c>
      <c r="S39" s="44">
        <f t="shared" si="44"/>
        <v>15.21875</v>
      </c>
      <c r="T39" s="54" t="str">
        <f t="shared" si="45"/>
        <v/>
      </c>
      <c r="U39" s="17">
        <v>0</v>
      </c>
      <c r="V39" s="53">
        <v>0</v>
      </c>
      <c r="W39" s="55">
        <f t="shared" si="46"/>
        <v>487</v>
      </c>
      <c r="X39" s="31">
        <f t="shared" si="47"/>
        <v>0</v>
      </c>
      <c r="Y39" s="34">
        <f t="shared" si="50"/>
        <v>487</v>
      </c>
      <c r="Z39" s="35">
        <f t="shared" si="48"/>
        <v>487</v>
      </c>
      <c r="AA39" s="5">
        <f t="shared" si="49"/>
        <v>0</v>
      </c>
    </row>
    <row r="40" spans="1:27" x14ac:dyDescent="0.25">
      <c r="A40" s="2" t="s">
        <v>5</v>
      </c>
      <c r="B40" s="50" t="s">
        <v>13</v>
      </c>
      <c r="C40" s="2" t="s">
        <v>39</v>
      </c>
      <c r="D40" s="2">
        <v>318442</v>
      </c>
      <c r="E40" s="26" t="s">
        <v>40</v>
      </c>
      <c r="F40" s="26">
        <v>50895214</v>
      </c>
      <c r="G40" s="26" t="s">
        <v>135</v>
      </c>
      <c r="H40" s="26" t="s">
        <v>174</v>
      </c>
      <c r="I40" s="24" t="s">
        <v>252</v>
      </c>
      <c r="J40" s="76">
        <v>367</v>
      </c>
      <c r="K40" s="14">
        <v>9</v>
      </c>
      <c r="L40" s="52">
        <v>0</v>
      </c>
      <c r="M40" s="17">
        <v>1</v>
      </c>
      <c r="N40" s="53">
        <v>0</v>
      </c>
      <c r="O40" s="14">
        <v>56</v>
      </c>
      <c r="P40" s="52">
        <v>0</v>
      </c>
      <c r="Q40" s="17">
        <v>888.73</v>
      </c>
      <c r="R40" s="53">
        <v>0</v>
      </c>
      <c r="S40" s="44">
        <f t="shared" si="44"/>
        <v>15.870178571428571</v>
      </c>
      <c r="T40" s="54" t="str">
        <f t="shared" si="45"/>
        <v/>
      </c>
      <c r="U40" s="17">
        <v>150</v>
      </c>
      <c r="V40" s="53">
        <v>0</v>
      </c>
      <c r="W40" s="55">
        <f t="shared" si="46"/>
        <v>1038.73</v>
      </c>
      <c r="X40" s="31">
        <f t="shared" ref="X40:X45" si="51">V40+R40</f>
        <v>0</v>
      </c>
      <c r="Y40" s="34">
        <f t="shared" ref="Y40:Y42" si="52">ROUNDUP(W40,0)</f>
        <v>1039</v>
      </c>
      <c r="Z40" s="35">
        <f t="shared" ref="Z40:Z45" si="53">Y40-AA40</f>
        <v>1039</v>
      </c>
      <c r="AA40" s="5">
        <f t="shared" ref="AA40:AA45" si="54">ROUNDUP(X40,0)</f>
        <v>0</v>
      </c>
    </row>
    <row r="41" spans="1:27" x14ac:dyDescent="0.25">
      <c r="A41" s="2" t="s">
        <v>5</v>
      </c>
      <c r="B41" s="50" t="s">
        <v>13</v>
      </c>
      <c r="C41" s="2" t="s">
        <v>47</v>
      </c>
      <c r="D41" s="2">
        <v>317730</v>
      </c>
      <c r="E41" s="26" t="s">
        <v>48</v>
      </c>
      <c r="F41" s="26">
        <v>31202357</v>
      </c>
      <c r="G41" s="26" t="s">
        <v>143</v>
      </c>
      <c r="H41" s="26" t="s">
        <v>248</v>
      </c>
      <c r="I41" s="24" t="s">
        <v>249</v>
      </c>
      <c r="J41" s="76">
        <v>240</v>
      </c>
      <c r="K41" s="14">
        <v>7</v>
      </c>
      <c r="L41" s="52">
        <v>0</v>
      </c>
      <c r="M41" s="17">
        <v>2</v>
      </c>
      <c r="N41" s="53">
        <v>0</v>
      </c>
      <c r="O41" s="14">
        <v>117</v>
      </c>
      <c r="P41" s="52">
        <v>0</v>
      </c>
      <c r="Q41" s="17">
        <v>945</v>
      </c>
      <c r="R41" s="53">
        <v>0</v>
      </c>
      <c r="S41" s="44">
        <f t="shared" si="44"/>
        <v>8.0769230769230766</v>
      </c>
      <c r="T41" s="54" t="str">
        <f t="shared" si="45"/>
        <v/>
      </c>
      <c r="U41" s="17">
        <v>0</v>
      </c>
      <c r="V41" s="53">
        <v>0</v>
      </c>
      <c r="W41" s="55">
        <f t="shared" si="46"/>
        <v>945</v>
      </c>
      <c r="X41" s="31">
        <f t="shared" si="51"/>
        <v>0</v>
      </c>
      <c r="Y41" s="34">
        <f t="shared" si="52"/>
        <v>945</v>
      </c>
      <c r="Z41" s="35">
        <f t="shared" si="53"/>
        <v>945</v>
      </c>
      <c r="AA41" s="5">
        <f t="shared" si="54"/>
        <v>0</v>
      </c>
    </row>
    <row r="42" spans="1:27" x14ac:dyDescent="0.25">
      <c r="A42" s="2" t="s">
        <v>5</v>
      </c>
      <c r="B42" s="50" t="s">
        <v>13</v>
      </c>
      <c r="C42" s="2" t="s">
        <v>41</v>
      </c>
      <c r="D42" s="2">
        <v>317748</v>
      </c>
      <c r="E42" s="26" t="s">
        <v>42</v>
      </c>
      <c r="F42" s="26">
        <v>35995912</v>
      </c>
      <c r="G42" s="26" t="s">
        <v>132</v>
      </c>
      <c r="H42" s="26" t="s">
        <v>176</v>
      </c>
      <c r="I42" s="24" t="s">
        <v>250</v>
      </c>
      <c r="J42" s="76">
        <v>497</v>
      </c>
      <c r="K42" s="14">
        <v>8</v>
      </c>
      <c r="L42" s="52">
        <v>0</v>
      </c>
      <c r="M42" s="17">
        <v>2</v>
      </c>
      <c r="N42" s="53">
        <v>0</v>
      </c>
      <c r="O42" s="14">
        <v>96</v>
      </c>
      <c r="P42" s="52">
        <v>0</v>
      </c>
      <c r="Q42" s="17">
        <v>1645</v>
      </c>
      <c r="R42" s="53">
        <v>0</v>
      </c>
      <c r="S42" s="44">
        <f t="shared" si="44"/>
        <v>17.135416666666668</v>
      </c>
      <c r="T42" s="54" t="str">
        <f t="shared" si="45"/>
        <v/>
      </c>
      <c r="U42" s="17">
        <v>0</v>
      </c>
      <c r="V42" s="53">
        <v>0</v>
      </c>
      <c r="W42" s="55">
        <f t="shared" si="46"/>
        <v>1645</v>
      </c>
      <c r="X42" s="31">
        <f t="shared" si="51"/>
        <v>0</v>
      </c>
      <c r="Y42" s="34">
        <f t="shared" si="52"/>
        <v>1645</v>
      </c>
      <c r="Z42" s="35">
        <f t="shared" si="53"/>
        <v>1645</v>
      </c>
      <c r="AA42" s="5">
        <f t="shared" si="54"/>
        <v>0</v>
      </c>
    </row>
    <row r="43" spans="1:27" x14ac:dyDescent="0.25">
      <c r="A43" s="2" t="s">
        <v>5</v>
      </c>
      <c r="B43" s="50" t="s">
        <v>13</v>
      </c>
      <c r="C43" s="2" t="s">
        <v>41</v>
      </c>
      <c r="D43" s="2">
        <v>317748</v>
      </c>
      <c r="E43" s="26" t="s">
        <v>42</v>
      </c>
      <c r="F43" s="26">
        <v>36125784</v>
      </c>
      <c r="G43" s="26" t="s">
        <v>135</v>
      </c>
      <c r="H43" s="26" t="s">
        <v>176</v>
      </c>
      <c r="I43" s="24" t="s">
        <v>251</v>
      </c>
      <c r="J43" s="76">
        <v>151</v>
      </c>
      <c r="K43" s="14">
        <v>10</v>
      </c>
      <c r="L43" s="52">
        <v>0</v>
      </c>
      <c r="M43" s="17">
        <v>2</v>
      </c>
      <c r="N43" s="53">
        <v>0</v>
      </c>
      <c r="O43" s="14">
        <v>96</v>
      </c>
      <c r="P43" s="52">
        <v>0</v>
      </c>
      <c r="Q43" s="17">
        <v>1323.08</v>
      </c>
      <c r="R43" s="53">
        <v>0</v>
      </c>
      <c r="S43" s="44">
        <f t="shared" si="44"/>
        <v>13.782083333333333</v>
      </c>
      <c r="T43" s="54" t="str">
        <f t="shared" si="45"/>
        <v/>
      </c>
      <c r="U43" s="17">
        <v>0</v>
      </c>
      <c r="V43" s="53">
        <v>0</v>
      </c>
      <c r="W43" s="55">
        <f t="shared" si="46"/>
        <v>1323.08</v>
      </c>
      <c r="X43" s="31">
        <f t="shared" si="51"/>
        <v>0</v>
      </c>
      <c r="Y43" s="34">
        <v>1323</v>
      </c>
      <c r="Z43" s="35">
        <f t="shared" si="53"/>
        <v>1323</v>
      </c>
      <c r="AA43" s="5">
        <f t="shared" si="54"/>
        <v>0</v>
      </c>
    </row>
    <row r="44" spans="1:27" x14ac:dyDescent="0.25">
      <c r="A44" s="2" t="s">
        <v>5</v>
      </c>
      <c r="B44" s="50" t="s">
        <v>13</v>
      </c>
      <c r="C44" s="2" t="s">
        <v>49</v>
      </c>
      <c r="D44" s="2">
        <v>312045</v>
      </c>
      <c r="E44" s="26" t="s">
        <v>50</v>
      </c>
      <c r="F44" s="26">
        <v>34008900</v>
      </c>
      <c r="G44" s="26" t="s">
        <v>132</v>
      </c>
      <c r="H44" s="26" t="s">
        <v>172</v>
      </c>
      <c r="I44" s="24" t="s">
        <v>217</v>
      </c>
      <c r="J44" s="76">
        <v>283</v>
      </c>
      <c r="K44" s="14">
        <v>8</v>
      </c>
      <c r="L44" s="52">
        <v>0</v>
      </c>
      <c r="M44" s="17">
        <v>1</v>
      </c>
      <c r="N44" s="53">
        <v>0</v>
      </c>
      <c r="O44" s="14">
        <v>63</v>
      </c>
      <c r="P44" s="52">
        <v>0</v>
      </c>
      <c r="Q44" s="17">
        <v>787.21</v>
      </c>
      <c r="R44" s="53">
        <v>0</v>
      </c>
      <c r="S44" s="44">
        <f t="shared" ref="S44:S45" si="55">IFERROR(Q44/O44,"")</f>
        <v>12.495396825396826</v>
      </c>
      <c r="T44" s="54" t="str">
        <f t="shared" ref="T44:T45" si="56">IFERROR(R44/P44,"")</f>
        <v/>
      </c>
      <c r="U44" s="17">
        <v>0</v>
      </c>
      <c r="V44" s="53">
        <v>0</v>
      </c>
      <c r="W44" s="55">
        <f t="shared" ref="W44:W45" si="57">U44+Q44</f>
        <v>787.21</v>
      </c>
      <c r="X44" s="31">
        <f t="shared" si="51"/>
        <v>0</v>
      </c>
      <c r="Y44" s="34">
        <v>787</v>
      </c>
      <c r="Z44" s="35">
        <f t="shared" si="53"/>
        <v>787</v>
      </c>
      <c r="AA44" s="5">
        <f t="shared" si="54"/>
        <v>0</v>
      </c>
    </row>
    <row r="45" spans="1:27" x14ac:dyDescent="0.25">
      <c r="A45" s="2" t="s">
        <v>5</v>
      </c>
      <c r="B45" s="50" t="s">
        <v>13</v>
      </c>
      <c r="C45" s="2" t="s">
        <v>51</v>
      </c>
      <c r="D45" s="2">
        <v>312070</v>
      </c>
      <c r="E45" s="26" t="s">
        <v>52</v>
      </c>
      <c r="F45" s="26">
        <v>36126586</v>
      </c>
      <c r="G45" s="26" t="s">
        <v>132</v>
      </c>
      <c r="H45" s="26" t="s">
        <v>218</v>
      </c>
      <c r="I45" s="24" t="s">
        <v>219</v>
      </c>
      <c r="J45" s="76">
        <v>230</v>
      </c>
      <c r="K45" s="14">
        <v>8</v>
      </c>
      <c r="L45" s="52">
        <v>0</v>
      </c>
      <c r="M45" s="17">
        <v>2</v>
      </c>
      <c r="N45" s="53">
        <v>0</v>
      </c>
      <c r="O45" s="14">
        <v>33</v>
      </c>
      <c r="P45" s="52">
        <v>0</v>
      </c>
      <c r="Q45" s="17">
        <v>383.01</v>
      </c>
      <c r="R45" s="53">
        <v>0</v>
      </c>
      <c r="S45" s="44">
        <f t="shared" si="55"/>
        <v>11.606363636363636</v>
      </c>
      <c r="T45" s="54" t="str">
        <f t="shared" si="56"/>
        <v/>
      </c>
      <c r="U45" s="17">
        <v>0</v>
      </c>
      <c r="V45" s="53">
        <v>0</v>
      </c>
      <c r="W45" s="55">
        <f t="shared" si="57"/>
        <v>383.01</v>
      </c>
      <c r="X45" s="31">
        <f t="shared" si="51"/>
        <v>0</v>
      </c>
      <c r="Y45" s="34">
        <v>383</v>
      </c>
      <c r="Z45" s="35">
        <f t="shared" si="53"/>
        <v>383</v>
      </c>
      <c r="AA45" s="5">
        <f t="shared" si="54"/>
        <v>0</v>
      </c>
    </row>
    <row r="46" spans="1:27" x14ac:dyDescent="0.25">
      <c r="A46" s="2" t="s">
        <v>6</v>
      </c>
      <c r="B46" s="50" t="s">
        <v>13</v>
      </c>
      <c r="C46" s="2" t="s">
        <v>53</v>
      </c>
      <c r="D46" s="2">
        <v>308307</v>
      </c>
      <c r="E46" s="26" t="s">
        <v>54</v>
      </c>
      <c r="F46" s="26">
        <v>37965859</v>
      </c>
      <c r="G46" s="26" t="s">
        <v>132</v>
      </c>
      <c r="H46" s="26" t="s">
        <v>178</v>
      </c>
      <c r="I46" s="24" t="s">
        <v>210</v>
      </c>
      <c r="J46" s="76">
        <v>994</v>
      </c>
      <c r="K46" s="14">
        <v>9</v>
      </c>
      <c r="L46" s="52">
        <v>1</v>
      </c>
      <c r="M46" s="17">
        <v>2</v>
      </c>
      <c r="N46" s="53">
        <v>1</v>
      </c>
      <c r="O46" s="14">
        <v>22</v>
      </c>
      <c r="P46" s="52">
        <v>11</v>
      </c>
      <c r="Q46" s="17">
        <v>285</v>
      </c>
      <c r="R46" s="53">
        <v>143</v>
      </c>
      <c r="S46" s="44">
        <f t="shared" ref="S46:S49" si="58">IFERROR(Q46/O46,"")</f>
        <v>12.954545454545455</v>
      </c>
      <c r="T46" s="54">
        <f t="shared" ref="T46:T49" si="59">IFERROR(R46/P46,"")</f>
        <v>13</v>
      </c>
      <c r="U46" s="17">
        <v>0</v>
      </c>
      <c r="V46" s="53">
        <v>0</v>
      </c>
      <c r="W46" s="55">
        <f t="shared" ref="W46:W49" si="60">U46+Q46</f>
        <v>285</v>
      </c>
      <c r="X46" s="31">
        <f t="shared" ref="X46:X49" si="61">V46+R46</f>
        <v>143</v>
      </c>
      <c r="Y46" s="34">
        <f t="shared" ref="Y46:Y49" si="62">ROUNDUP(W46,0)</f>
        <v>285</v>
      </c>
      <c r="Z46" s="35">
        <f t="shared" ref="Z46:Z49" si="63">Y46-AA46</f>
        <v>142</v>
      </c>
      <c r="AA46" s="5">
        <f t="shared" ref="AA46:AA49" si="64">ROUNDUP(X46,0)</f>
        <v>143</v>
      </c>
    </row>
    <row r="47" spans="1:27" x14ac:dyDescent="0.25">
      <c r="A47" s="2" t="s">
        <v>6</v>
      </c>
      <c r="B47" s="50" t="s">
        <v>13</v>
      </c>
      <c r="C47" s="2" t="s">
        <v>53</v>
      </c>
      <c r="D47" s="2">
        <v>308307</v>
      </c>
      <c r="E47" s="26" t="s">
        <v>54</v>
      </c>
      <c r="F47" s="26">
        <v>37861344</v>
      </c>
      <c r="G47" s="26" t="s">
        <v>134</v>
      </c>
      <c r="H47" s="26" t="s">
        <v>178</v>
      </c>
      <c r="I47" s="24" t="s">
        <v>208</v>
      </c>
      <c r="J47" s="76">
        <v>435</v>
      </c>
      <c r="K47" s="14">
        <v>22</v>
      </c>
      <c r="L47" s="52">
        <v>0</v>
      </c>
      <c r="M47" s="17">
        <v>2</v>
      </c>
      <c r="N47" s="53">
        <v>0</v>
      </c>
      <c r="O47" s="14">
        <v>37</v>
      </c>
      <c r="P47" s="52">
        <v>0</v>
      </c>
      <c r="Q47" s="17">
        <v>749</v>
      </c>
      <c r="R47" s="53">
        <v>0</v>
      </c>
      <c r="S47" s="44">
        <f t="shared" si="58"/>
        <v>20.243243243243242</v>
      </c>
      <c r="T47" s="54" t="str">
        <f t="shared" si="59"/>
        <v/>
      </c>
      <c r="U47" s="17">
        <v>0</v>
      </c>
      <c r="V47" s="53">
        <v>0</v>
      </c>
      <c r="W47" s="55">
        <f t="shared" si="60"/>
        <v>749</v>
      </c>
      <c r="X47" s="31">
        <f t="shared" si="61"/>
        <v>0</v>
      </c>
      <c r="Y47" s="34">
        <f t="shared" si="62"/>
        <v>749</v>
      </c>
      <c r="Z47" s="35">
        <f t="shared" si="63"/>
        <v>749</v>
      </c>
      <c r="AA47" s="5">
        <f t="shared" si="64"/>
        <v>0</v>
      </c>
    </row>
    <row r="48" spans="1:27" x14ac:dyDescent="0.25">
      <c r="A48" s="2" t="s">
        <v>6</v>
      </c>
      <c r="B48" s="50" t="s">
        <v>13</v>
      </c>
      <c r="C48" s="2" t="s">
        <v>53</v>
      </c>
      <c r="D48" s="2">
        <v>308307</v>
      </c>
      <c r="E48" s="26" t="s">
        <v>54</v>
      </c>
      <c r="F48" s="26">
        <v>54054010</v>
      </c>
      <c r="G48" s="26" t="s">
        <v>135</v>
      </c>
      <c r="H48" s="26" t="s">
        <v>178</v>
      </c>
      <c r="I48" s="24" t="s">
        <v>211</v>
      </c>
      <c r="J48" s="76">
        <v>389</v>
      </c>
      <c r="K48" s="14">
        <v>61</v>
      </c>
      <c r="L48" s="52">
        <v>0</v>
      </c>
      <c r="M48" s="17">
        <v>3</v>
      </c>
      <c r="N48" s="53">
        <v>0</v>
      </c>
      <c r="O48" s="14">
        <v>57</v>
      </c>
      <c r="P48" s="52">
        <v>0</v>
      </c>
      <c r="Q48" s="17">
        <v>0</v>
      </c>
      <c r="R48" s="53">
        <v>0</v>
      </c>
      <c r="S48" s="44">
        <f t="shared" si="58"/>
        <v>0</v>
      </c>
      <c r="T48" s="54" t="str">
        <f t="shared" si="59"/>
        <v/>
      </c>
      <c r="U48" s="17">
        <v>1140</v>
      </c>
      <c r="V48" s="53">
        <v>0</v>
      </c>
      <c r="W48" s="55">
        <f t="shared" si="60"/>
        <v>1140</v>
      </c>
      <c r="X48" s="31">
        <f t="shared" si="61"/>
        <v>0</v>
      </c>
      <c r="Y48" s="34">
        <f t="shared" si="62"/>
        <v>1140</v>
      </c>
      <c r="Z48" s="35">
        <f t="shared" si="63"/>
        <v>1140</v>
      </c>
      <c r="AA48" s="5">
        <f t="shared" si="64"/>
        <v>0</v>
      </c>
    </row>
    <row r="49" spans="1:27" x14ac:dyDescent="0.25">
      <c r="A49" s="2" t="s">
        <v>6</v>
      </c>
      <c r="B49" s="50" t="s">
        <v>13</v>
      </c>
      <c r="C49" s="2" t="s">
        <v>53</v>
      </c>
      <c r="D49" s="2">
        <v>308307</v>
      </c>
      <c r="E49" s="26" t="s">
        <v>54</v>
      </c>
      <c r="F49" s="26">
        <v>37865307</v>
      </c>
      <c r="G49" s="26" t="s">
        <v>132</v>
      </c>
      <c r="H49" s="26" t="s">
        <v>178</v>
      </c>
      <c r="I49" s="24" t="s">
        <v>209</v>
      </c>
      <c r="J49" s="76">
        <v>603</v>
      </c>
      <c r="K49" s="14">
        <v>24</v>
      </c>
      <c r="L49" s="52">
        <v>0</v>
      </c>
      <c r="M49" s="17">
        <v>4</v>
      </c>
      <c r="N49" s="53">
        <v>0</v>
      </c>
      <c r="O49" s="14">
        <v>55</v>
      </c>
      <c r="P49" s="52">
        <v>0</v>
      </c>
      <c r="Q49" s="17">
        <v>646</v>
      </c>
      <c r="R49" s="53">
        <v>0</v>
      </c>
      <c r="S49" s="44">
        <f t="shared" si="58"/>
        <v>11.745454545454546</v>
      </c>
      <c r="T49" s="54" t="str">
        <f t="shared" si="59"/>
        <v/>
      </c>
      <c r="U49" s="17">
        <v>0</v>
      </c>
      <c r="V49" s="53">
        <v>0</v>
      </c>
      <c r="W49" s="55">
        <f t="shared" si="60"/>
        <v>646</v>
      </c>
      <c r="X49" s="31">
        <f t="shared" si="61"/>
        <v>0</v>
      </c>
      <c r="Y49" s="34">
        <f t="shared" si="62"/>
        <v>646</v>
      </c>
      <c r="Z49" s="35">
        <f t="shared" si="63"/>
        <v>646</v>
      </c>
      <c r="AA49" s="5">
        <f t="shared" si="64"/>
        <v>0</v>
      </c>
    </row>
    <row r="50" spans="1:27" x14ac:dyDescent="0.25">
      <c r="A50" s="2" t="s">
        <v>6</v>
      </c>
      <c r="B50" s="50" t="s">
        <v>13</v>
      </c>
      <c r="C50" s="2" t="s">
        <v>55</v>
      </c>
      <c r="D50" s="2">
        <v>800236</v>
      </c>
      <c r="E50" s="26" t="s">
        <v>56</v>
      </c>
      <c r="F50" s="26">
        <v>37864025</v>
      </c>
      <c r="G50" s="26" t="s">
        <v>135</v>
      </c>
      <c r="H50" s="26" t="s">
        <v>291</v>
      </c>
      <c r="I50" s="24" t="s">
        <v>292</v>
      </c>
      <c r="J50" s="76">
        <v>99</v>
      </c>
      <c r="K50" s="14">
        <v>8</v>
      </c>
      <c r="L50" s="52">
        <v>0</v>
      </c>
      <c r="M50" s="17">
        <v>2</v>
      </c>
      <c r="N50" s="53">
        <v>0</v>
      </c>
      <c r="O50" s="14">
        <v>40</v>
      </c>
      <c r="P50" s="52">
        <v>0</v>
      </c>
      <c r="Q50" s="17">
        <v>597</v>
      </c>
      <c r="R50" s="53">
        <v>0</v>
      </c>
      <c r="S50" s="44">
        <f t="shared" ref="S50" si="65">IFERROR(Q50/O50,"")</f>
        <v>14.925000000000001</v>
      </c>
      <c r="T50" s="54" t="str">
        <f t="shared" ref="T50" si="66">IFERROR(R50/P50,"")</f>
        <v/>
      </c>
      <c r="U50" s="17">
        <v>0</v>
      </c>
      <c r="V50" s="53">
        <v>0</v>
      </c>
      <c r="W50" s="55">
        <f t="shared" ref="W50" si="67">U50+Q50</f>
        <v>597</v>
      </c>
      <c r="X50" s="31">
        <f t="shared" ref="X50" si="68">V50+R50</f>
        <v>0</v>
      </c>
      <c r="Y50" s="34">
        <f t="shared" ref="Y50" si="69">ROUNDUP(W50,0)</f>
        <v>597</v>
      </c>
      <c r="Z50" s="35">
        <f t="shared" ref="Z50" si="70">Y50-AA50</f>
        <v>597</v>
      </c>
      <c r="AA50" s="5">
        <f t="shared" ref="AA50" si="71">ROUNDUP(X50,0)</f>
        <v>0</v>
      </c>
    </row>
    <row r="51" spans="1:27" x14ac:dyDescent="0.25">
      <c r="A51" s="2" t="s">
        <v>7</v>
      </c>
      <c r="B51" s="50" t="s">
        <v>13</v>
      </c>
      <c r="C51" s="2" t="s">
        <v>57</v>
      </c>
      <c r="D51" s="2">
        <v>313271</v>
      </c>
      <c r="E51" s="26" t="s">
        <v>58</v>
      </c>
      <c r="F51" s="26">
        <v>51786249</v>
      </c>
      <c r="G51" s="26" t="s">
        <v>141</v>
      </c>
      <c r="H51" s="26" t="s">
        <v>182</v>
      </c>
      <c r="I51" s="24" t="s">
        <v>235</v>
      </c>
      <c r="J51" s="76">
        <v>363</v>
      </c>
      <c r="K51" s="14">
        <v>33</v>
      </c>
      <c r="L51" s="52">
        <v>0</v>
      </c>
      <c r="M51" s="17">
        <v>4</v>
      </c>
      <c r="N51" s="53">
        <v>0</v>
      </c>
      <c r="O51" s="14">
        <v>56</v>
      </c>
      <c r="P51" s="52">
        <v>0</v>
      </c>
      <c r="Q51" s="17">
        <v>1013</v>
      </c>
      <c r="R51" s="53">
        <v>0</v>
      </c>
      <c r="S51" s="44">
        <f t="shared" ref="S51:S52" si="72">IFERROR(Q51/O51,"")</f>
        <v>18.089285714285715</v>
      </c>
      <c r="T51" s="54" t="str">
        <f t="shared" ref="T51:T52" si="73">IFERROR(R51/P51,"")</f>
        <v/>
      </c>
      <c r="U51" s="17">
        <v>0</v>
      </c>
      <c r="V51" s="53">
        <v>0</v>
      </c>
      <c r="W51" s="55">
        <f t="shared" ref="W51:W52" si="74">U51+Q51</f>
        <v>1013</v>
      </c>
      <c r="X51" s="31">
        <f t="shared" ref="X51:X57" si="75">V51+R51</f>
        <v>0</v>
      </c>
      <c r="Y51" s="34">
        <f t="shared" ref="Y51:Y57" si="76">ROUNDUP(W51,0)</f>
        <v>1013</v>
      </c>
      <c r="Z51" s="35">
        <f t="shared" ref="Z51:Z57" si="77">Y51-AA51</f>
        <v>1013</v>
      </c>
      <c r="AA51" s="5">
        <f t="shared" ref="AA51:AA57" si="78">ROUNDUP(X51,0)</f>
        <v>0</v>
      </c>
    </row>
    <row r="52" spans="1:27" x14ac:dyDescent="0.25">
      <c r="A52" s="2" t="s">
        <v>7</v>
      </c>
      <c r="B52" s="50" t="s">
        <v>13</v>
      </c>
      <c r="C52" s="2" t="s">
        <v>57</v>
      </c>
      <c r="D52" s="2">
        <v>313271</v>
      </c>
      <c r="E52" s="26" t="s">
        <v>58</v>
      </c>
      <c r="F52" s="26">
        <v>35677686</v>
      </c>
      <c r="G52" s="26" t="s">
        <v>132</v>
      </c>
      <c r="H52" s="26" t="s">
        <v>182</v>
      </c>
      <c r="I52" s="24" t="s">
        <v>232</v>
      </c>
      <c r="J52" s="76">
        <v>651</v>
      </c>
      <c r="K52" s="14">
        <v>1</v>
      </c>
      <c r="L52" s="52">
        <v>0</v>
      </c>
      <c r="M52" s="17">
        <v>1</v>
      </c>
      <c r="N52" s="53">
        <v>0</v>
      </c>
      <c r="O52" s="14">
        <v>12</v>
      </c>
      <c r="P52" s="52">
        <v>0</v>
      </c>
      <c r="Q52" s="17">
        <v>177</v>
      </c>
      <c r="R52" s="53">
        <v>0</v>
      </c>
      <c r="S52" s="44">
        <f t="shared" si="72"/>
        <v>14.75</v>
      </c>
      <c r="T52" s="54" t="str">
        <f t="shared" si="73"/>
        <v/>
      </c>
      <c r="U52" s="17">
        <v>0</v>
      </c>
      <c r="V52" s="53">
        <v>0</v>
      </c>
      <c r="W52" s="55">
        <f t="shared" si="74"/>
        <v>177</v>
      </c>
      <c r="X52" s="31">
        <f t="shared" si="75"/>
        <v>0</v>
      </c>
      <c r="Y52" s="34">
        <f t="shared" si="76"/>
        <v>177</v>
      </c>
      <c r="Z52" s="35">
        <f t="shared" si="77"/>
        <v>177</v>
      </c>
      <c r="AA52" s="5">
        <f t="shared" si="78"/>
        <v>0</v>
      </c>
    </row>
    <row r="53" spans="1:27" x14ac:dyDescent="0.25">
      <c r="A53" s="2" t="s">
        <v>7</v>
      </c>
      <c r="B53" s="50" t="s">
        <v>13</v>
      </c>
      <c r="C53" s="2" t="s">
        <v>57</v>
      </c>
      <c r="D53" s="2">
        <v>313271</v>
      </c>
      <c r="E53" s="26" t="s">
        <v>58</v>
      </c>
      <c r="F53" s="26">
        <v>17067391</v>
      </c>
      <c r="G53" s="26" t="s">
        <v>132</v>
      </c>
      <c r="H53" s="26" t="s">
        <v>182</v>
      </c>
      <c r="I53" s="24" t="s">
        <v>231</v>
      </c>
      <c r="J53" s="76">
        <v>733</v>
      </c>
      <c r="K53" s="14">
        <v>10</v>
      </c>
      <c r="L53" s="52">
        <v>0</v>
      </c>
      <c r="M53" s="17">
        <v>1</v>
      </c>
      <c r="N53" s="53">
        <v>0</v>
      </c>
      <c r="O53" s="14">
        <v>4</v>
      </c>
      <c r="P53" s="52">
        <v>0</v>
      </c>
      <c r="Q53" s="17">
        <v>66</v>
      </c>
      <c r="R53" s="53">
        <v>0</v>
      </c>
      <c r="S53" s="44">
        <f t="shared" ref="S53:S57" si="79">IFERROR(Q53/O53,"")</f>
        <v>16.5</v>
      </c>
      <c r="T53" s="54" t="str">
        <f t="shared" ref="T53:T57" si="80">IFERROR(R53/P53,"")</f>
        <v/>
      </c>
      <c r="U53" s="17">
        <v>0</v>
      </c>
      <c r="V53" s="53">
        <v>0</v>
      </c>
      <c r="W53" s="55">
        <f t="shared" ref="W53:W57" si="81">U53+Q53</f>
        <v>66</v>
      </c>
      <c r="X53" s="31">
        <f t="shared" si="75"/>
        <v>0</v>
      </c>
      <c r="Y53" s="34">
        <f t="shared" si="76"/>
        <v>66</v>
      </c>
      <c r="Z53" s="35">
        <f t="shared" si="77"/>
        <v>66</v>
      </c>
      <c r="AA53" s="5">
        <f t="shared" si="78"/>
        <v>0</v>
      </c>
    </row>
    <row r="54" spans="1:27" x14ac:dyDescent="0.25">
      <c r="A54" s="2" t="s">
        <v>7</v>
      </c>
      <c r="B54" s="50" t="s">
        <v>13</v>
      </c>
      <c r="C54" s="2" t="s">
        <v>57</v>
      </c>
      <c r="D54" s="2">
        <v>313271</v>
      </c>
      <c r="E54" s="26" t="s">
        <v>58</v>
      </c>
      <c r="F54" s="26">
        <v>35677732</v>
      </c>
      <c r="G54" s="26" t="s">
        <v>132</v>
      </c>
      <c r="H54" s="26" t="s">
        <v>182</v>
      </c>
      <c r="I54" s="24" t="s">
        <v>234</v>
      </c>
      <c r="J54" s="76">
        <v>314</v>
      </c>
      <c r="K54" s="14">
        <v>3</v>
      </c>
      <c r="L54" s="52">
        <v>0</v>
      </c>
      <c r="M54" s="17">
        <v>1</v>
      </c>
      <c r="N54" s="53">
        <v>0</v>
      </c>
      <c r="O54" s="14">
        <v>15</v>
      </c>
      <c r="P54" s="52">
        <v>0</v>
      </c>
      <c r="Q54" s="17">
        <v>170</v>
      </c>
      <c r="R54" s="53">
        <v>0</v>
      </c>
      <c r="S54" s="44">
        <f t="shared" si="79"/>
        <v>11.333333333333334</v>
      </c>
      <c r="T54" s="54" t="str">
        <f t="shared" si="80"/>
        <v/>
      </c>
      <c r="U54" s="17">
        <v>0</v>
      </c>
      <c r="V54" s="53">
        <v>0</v>
      </c>
      <c r="W54" s="55">
        <f t="shared" si="81"/>
        <v>170</v>
      </c>
      <c r="X54" s="31">
        <f t="shared" si="75"/>
        <v>0</v>
      </c>
      <c r="Y54" s="34">
        <f t="shared" si="76"/>
        <v>170</v>
      </c>
      <c r="Z54" s="35">
        <f t="shared" si="77"/>
        <v>170</v>
      </c>
      <c r="AA54" s="5">
        <f t="shared" si="78"/>
        <v>0</v>
      </c>
    </row>
    <row r="55" spans="1:27" x14ac:dyDescent="0.25">
      <c r="A55" s="2" t="s">
        <v>7</v>
      </c>
      <c r="B55" s="50" t="s">
        <v>13</v>
      </c>
      <c r="C55" s="2" t="s">
        <v>57</v>
      </c>
      <c r="D55" s="2">
        <v>313271</v>
      </c>
      <c r="E55" s="26" t="s">
        <v>58</v>
      </c>
      <c r="F55" s="26">
        <v>35677716</v>
      </c>
      <c r="G55" s="26" t="s">
        <v>140</v>
      </c>
      <c r="H55" s="26" t="s">
        <v>182</v>
      </c>
      <c r="I55" s="24" t="s">
        <v>233</v>
      </c>
      <c r="J55" s="76">
        <v>456</v>
      </c>
      <c r="K55" s="14">
        <v>3</v>
      </c>
      <c r="L55" s="52">
        <v>0</v>
      </c>
      <c r="M55" s="17">
        <v>1</v>
      </c>
      <c r="N55" s="53">
        <v>0</v>
      </c>
      <c r="O55" s="14">
        <v>16</v>
      </c>
      <c r="P55" s="52">
        <v>0</v>
      </c>
      <c r="Q55" s="17">
        <v>216</v>
      </c>
      <c r="R55" s="53">
        <v>0</v>
      </c>
      <c r="S55" s="44">
        <f t="shared" si="79"/>
        <v>13.5</v>
      </c>
      <c r="T55" s="54" t="str">
        <f t="shared" si="80"/>
        <v/>
      </c>
      <c r="U55" s="17">
        <v>0</v>
      </c>
      <c r="V55" s="53">
        <v>0</v>
      </c>
      <c r="W55" s="55">
        <f t="shared" si="81"/>
        <v>216</v>
      </c>
      <c r="X55" s="31">
        <f t="shared" si="75"/>
        <v>0</v>
      </c>
      <c r="Y55" s="34">
        <f t="shared" si="76"/>
        <v>216</v>
      </c>
      <c r="Z55" s="35">
        <f t="shared" si="77"/>
        <v>216</v>
      </c>
      <c r="AA55" s="5">
        <f t="shared" si="78"/>
        <v>0</v>
      </c>
    </row>
    <row r="56" spans="1:27" x14ac:dyDescent="0.25">
      <c r="A56" s="2" t="s">
        <v>7</v>
      </c>
      <c r="B56" s="50" t="s">
        <v>13</v>
      </c>
      <c r="C56" s="2" t="s">
        <v>59</v>
      </c>
      <c r="D56" s="2">
        <v>320501</v>
      </c>
      <c r="E56" s="26" t="s">
        <v>60</v>
      </c>
      <c r="F56" s="26">
        <v>35991496</v>
      </c>
      <c r="G56" s="26" t="s">
        <v>146</v>
      </c>
      <c r="H56" s="26" t="s">
        <v>186</v>
      </c>
      <c r="I56" s="24" t="s">
        <v>260</v>
      </c>
      <c r="J56" s="76">
        <v>388</v>
      </c>
      <c r="K56" s="14">
        <v>12</v>
      </c>
      <c r="L56" s="52">
        <v>0</v>
      </c>
      <c r="M56" s="17">
        <v>3</v>
      </c>
      <c r="N56" s="53">
        <v>0</v>
      </c>
      <c r="O56" s="14">
        <v>54</v>
      </c>
      <c r="P56" s="52">
        <v>0</v>
      </c>
      <c r="Q56" s="17">
        <v>675</v>
      </c>
      <c r="R56" s="53">
        <v>0</v>
      </c>
      <c r="S56" s="44">
        <f t="shared" si="79"/>
        <v>12.5</v>
      </c>
      <c r="T56" s="54" t="str">
        <f t="shared" si="80"/>
        <v/>
      </c>
      <c r="U56" s="17">
        <v>0</v>
      </c>
      <c r="V56" s="53">
        <v>0</v>
      </c>
      <c r="W56" s="55">
        <f t="shared" si="81"/>
        <v>675</v>
      </c>
      <c r="X56" s="31">
        <f t="shared" si="75"/>
        <v>0</v>
      </c>
      <c r="Y56" s="34">
        <f t="shared" si="76"/>
        <v>675</v>
      </c>
      <c r="Z56" s="35">
        <f t="shared" si="77"/>
        <v>675</v>
      </c>
      <c r="AA56" s="5">
        <f t="shared" si="78"/>
        <v>0</v>
      </c>
    </row>
    <row r="57" spans="1:27" x14ac:dyDescent="0.25">
      <c r="A57" s="2" t="s">
        <v>7</v>
      </c>
      <c r="B57" s="50" t="s">
        <v>13</v>
      </c>
      <c r="C57" s="2" t="s">
        <v>77</v>
      </c>
      <c r="D57" s="2">
        <v>319759</v>
      </c>
      <c r="E57" s="26" t="s">
        <v>78</v>
      </c>
      <c r="F57" s="26">
        <v>37888641</v>
      </c>
      <c r="G57" s="26" t="s">
        <v>148</v>
      </c>
      <c r="H57" s="26" t="s">
        <v>268</v>
      </c>
      <c r="I57" s="24" t="s">
        <v>269</v>
      </c>
      <c r="J57" s="76">
        <v>190</v>
      </c>
      <c r="K57" s="14">
        <v>4</v>
      </c>
      <c r="L57" s="11">
        <v>0</v>
      </c>
      <c r="M57" s="17">
        <v>1</v>
      </c>
      <c r="N57" s="5">
        <v>0</v>
      </c>
      <c r="O57" s="14">
        <v>18</v>
      </c>
      <c r="P57" s="11">
        <v>0</v>
      </c>
      <c r="Q57" s="17">
        <v>202</v>
      </c>
      <c r="R57" s="5">
        <v>0</v>
      </c>
      <c r="S57" s="44">
        <f t="shared" si="79"/>
        <v>11.222222222222221</v>
      </c>
      <c r="T57" s="54" t="str">
        <f t="shared" si="80"/>
        <v/>
      </c>
      <c r="U57" s="17">
        <v>50</v>
      </c>
      <c r="V57" s="5">
        <v>0</v>
      </c>
      <c r="W57" s="55">
        <f t="shared" si="81"/>
        <v>252</v>
      </c>
      <c r="X57" s="31">
        <f t="shared" si="75"/>
        <v>0</v>
      </c>
      <c r="Y57" s="34">
        <f t="shared" si="76"/>
        <v>252</v>
      </c>
      <c r="Z57" s="35">
        <f t="shared" si="77"/>
        <v>252</v>
      </c>
      <c r="AA57" s="5">
        <f t="shared" si="78"/>
        <v>0</v>
      </c>
    </row>
    <row r="58" spans="1:27" x14ac:dyDescent="0.25">
      <c r="A58" s="2" t="s">
        <v>7</v>
      </c>
      <c r="B58" s="50" t="s">
        <v>13</v>
      </c>
      <c r="C58" s="2" t="s">
        <v>61</v>
      </c>
      <c r="D58" s="2">
        <v>320056</v>
      </c>
      <c r="E58" s="26" t="s">
        <v>62</v>
      </c>
      <c r="F58" s="26">
        <v>37830813</v>
      </c>
      <c r="G58" s="26" t="s">
        <v>149</v>
      </c>
      <c r="H58" s="26" t="s">
        <v>185</v>
      </c>
      <c r="I58" s="24" t="s">
        <v>270</v>
      </c>
      <c r="J58" s="76">
        <v>411</v>
      </c>
      <c r="K58" s="14">
        <v>12</v>
      </c>
      <c r="L58" s="52">
        <v>0</v>
      </c>
      <c r="M58" s="17">
        <v>2</v>
      </c>
      <c r="N58" s="53">
        <v>0</v>
      </c>
      <c r="O58" s="14">
        <v>27</v>
      </c>
      <c r="P58" s="52">
        <v>0</v>
      </c>
      <c r="Q58" s="17">
        <v>432</v>
      </c>
      <c r="R58" s="53">
        <v>0</v>
      </c>
      <c r="S58" s="44">
        <f t="shared" ref="S58:S61" si="82">IFERROR(Q58/O58,"")</f>
        <v>16</v>
      </c>
      <c r="T58" s="54" t="str">
        <f t="shared" ref="T58:T61" si="83">IFERROR(R58/P58,"")</f>
        <v/>
      </c>
      <c r="U58" s="17">
        <v>0</v>
      </c>
      <c r="V58" s="53">
        <v>0</v>
      </c>
      <c r="W58" s="55">
        <f t="shared" ref="W58:W61" si="84">U58+Q58</f>
        <v>432</v>
      </c>
      <c r="X58" s="31">
        <f t="shared" ref="X58:X59" si="85">V58+R58</f>
        <v>0</v>
      </c>
      <c r="Y58" s="34">
        <f t="shared" ref="Y58:Y59" si="86">ROUNDUP(W58,0)</f>
        <v>432</v>
      </c>
      <c r="Z58" s="35">
        <f t="shared" ref="Z58:Z59" si="87">Y58-AA58</f>
        <v>432</v>
      </c>
      <c r="AA58" s="5">
        <f t="shared" ref="AA58:AA59" si="88">ROUNDUP(X58,0)</f>
        <v>0</v>
      </c>
    </row>
    <row r="59" spans="1:27" x14ac:dyDescent="0.25">
      <c r="A59" s="2" t="s">
        <v>7</v>
      </c>
      <c r="B59" s="50" t="s">
        <v>13</v>
      </c>
      <c r="C59" s="2" t="s">
        <v>61</v>
      </c>
      <c r="D59" s="2">
        <v>320056</v>
      </c>
      <c r="E59" s="26" t="s">
        <v>62</v>
      </c>
      <c r="F59" s="26">
        <v>37833758</v>
      </c>
      <c r="G59" s="26" t="s">
        <v>136</v>
      </c>
      <c r="H59" s="26" t="s">
        <v>185</v>
      </c>
      <c r="I59" s="24" t="s">
        <v>200</v>
      </c>
      <c r="J59" s="76">
        <v>390</v>
      </c>
      <c r="K59" s="14">
        <v>17</v>
      </c>
      <c r="L59" s="52">
        <v>0</v>
      </c>
      <c r="M59" s="17">
        <v>1</v>
      </c>
      <c r="N59" s="53">
        <v>0</v>
      </c>
      <c r="O59" s="14">
        <v>20</v>
      </c>
      <c r="P59" s="52">
        <v>0</v>
      </c>
      <c r="Q59" s="17">
        <v>271</v>
      </c>
      <c r="R59" s="53">
        <v>0</v>
      </c>
      <c r="S59" s="44">
        <f t="shared" si="82"/>
        <v>13.55</v>
      </c>
      <c r="T59" s="54" t="str">
        <f t="shared" si="83"/>
        <v/>
      </c>
      <c r="U59" s="17">
        <v>0</v>
      </c>
      <c r="V59" s="53">
        <v>0</v>
      </c>
      <c r="W59" s="55">
        <f t="shared" si="84"/>
        <v>271</v>
      </c>
      <c r="X59" s="31">
        <f t="shared" si="85"/>
        <v>0</v>
      </c>
      <c r="Y59" s="34">
        <f t="shared" si="86"/>
        <v>271</v>
      </c>
      <c r="Z59" s="35">
        <f t="shared" si="87"/>
        <v>271</v>
      </c>
      <c r="AA59" s="5">
        <f t="shared" si="88"/>
        <v>0</v>
      </c>
    </row>
    <row r="60" spans="1:27" x14ac:dyDescent="0.25">
      <c r="A60" s="2" t="s">
        <v>7</v>
      </c>
      <c r="B60" s="50" t="s">
        <v>13</v>
      </c>
      <c r="C60" s="2" t="s">
        <v>63</v>
      </c>
      <c r="D60" s="2">
        <v>316181</v>
      </c>
      <c r="E60" s="26" t="s">
        <v>64</v>
      </c>
      <c r="F60" s="26">
        <v>35991593</v>
      </c>
      <c r="G60" s="26" t="s">
        <v>137</v>
      </c>
      <c r="H60" s="26" t="s">
        <v>183</v>
      </c>
      <c r="I60" s="24" t="s">
        <v>236</v>
      </c>
      <c r="J60" s="76">
        <v>582</v>
      </c>
      <c r="K60" s="14">
        <v>9</v>
      </c>
      <c r="L60" s="52">
        <v>1</v>
      </c>
      <c r="M60" s="17">
        <v>3</v>
      </c>
      <c r="N60" s="53">
        <v>1</v>
      </c>
      <c r="O60" s="14">
        <v>36</v>
      </c>
      <c r="P60" s="52">
        <v>12</v>
      </c>
      <c r="Q60" s="17">
        <v>202</v>
      </c>
      <c r="R60" s="53">
        <v>67</v>
      </c>
      <c r="S60" s="44">
        <f t="shared" si="82"/>
        <v>5.6111111111111107</v>
      </c>
      <c r="T60" s="54">
        <f t="shared" si="83"/>
        <v>5.583333333333333</v>
      </c>
      <c r="U60" s="17">
        <v>150</v>
      </c>
      <c r="V60" s="53">
        <v>50</v>
      </c>
      <c r="W60" s="55">
        <f t="shared" si="84"/>
        <v>352</v>
      </c>
      <c r="X60" s="31">
        <f t="shared" ref="X60:X63" si="89">V60+R60</f>
        <v>117</v>
      </c>
      <c r="Y60" s="34">
        <f t="shared" ref="Y60:Y63" si="90">ROUNDUP(W60,0)</f>
        <v>352</v>
      </c>
      <c r="Z60" s="35">
        <f t="shared" ref="Z60:Z63" si="91">Y60-AA60</f>
        <v>235</v>
      </c>
      <c r="AA60" s="5">
        <f t="shared" ref="AA60:AA63" si="92">ROUNDUP(X60,0)</f>
        <v>117</v>
      </c>
    </row>
    <row r="61" spans="1:27" x14ac:dyDescent="0.25">
      <c r="A61" s="2" t="s">
        <v>7</v>
      </c>
      <c r="B61" s="50" t="s">
        <v>13</v>
      </c>
      <c r="C61" s="2" t="s">
        <v>63</v>
      </c>
      <c r="D61" s="2">
        <v>316181</v>
      </c>
      <c r="E61" s="26" t="s">
        <v>64</v>
      </c>
      <c r="F61" s="26">
        <v>37833995</v>
      </c>
      <c r="G61" s="26" t="s">
        <v>132</v>
      </c>
      <c r="H61" s="26" t="s">
        <v>183</v>
      </c>
      <c r="I61" s="24" t="s">
        <v>237</v>
      </c>
      <c r="J61" s="76">
        <v>615</v>
      </c>
      <c r="K61" s="14">
        <v>6</v>
      </c>
      <c r="L61" s="52">
        <v>0</v>
      </c>
      <c r="M61" s="17">
        <v>2</v>
      </c>
      <c r="N61" s="53">
        <v>0</v>
      </c>
      <c r="O61" s="14">
        <v>43</v>
      </c>
      <c r="P61" s="52">
        <v>0</v>
      </c>
      <c r="Q61" s="17">
        <v>465</v>
      </c>
      <c r="R61" s="53">
        <v>0</v>
      </c>
      <c r="S61" s="44">
        <f t="shared" si="82"/>
        <v>10.813953488372093</v>
      </c>
      <c r="T61" s="54" t="str">
        <f t="shared" si="83"/>
        <v/>
      </c>
      <c r="U61" s="17">
        <v>150</v>
      </c>
      <c r="V61" s="53">
        <v>0</v>
      </c>
      <c r="W61" s="55">
        <f t="shared" si="84"/>
        <v>615</v>
      </c>
      <c r="X61" s="31">
        <f t="shared" si="89"/>
        <v>0</v>
      </c>
      <c r="Y61" s="34">
        <f t="shared" si="90"/>
        <v>615</v>
      </c>
      <c r="Z61" s="35">
        <f t="shared" si="91"/>
        <v>615</v>
      </c>
      <c r="AA61" s="5">
        <f t="shared" si="92"/>
        <v>0</v>
      </c>
    </row>
    <row r="62" spans="1:27" x14ac:dyDescent="0.25">
      <c r="A62" s="2" t="s">
        <v>7</v>
      </c>
      <c r="B62" s="50" t="s">
        <v>13</v>
      </c>
      <c r="C62" s="2" t="s">
        <v>65</v>
      </c>
      <c r="D62" s="2">
        <v>320897</v>
      </c>
      <c r="E62" s="26" t="s">
        <v>66</v>
      </c>
      <c r="F62" s="26">
        <v>37831879</v>
      </c>
      <c r="G62" s="26" t="s">
        <v>147</v>
      </c>
      <c r="H62" s="26" t="s">
        <v>181</v>
      </c>
      <c r="I62" s="24" t="s">
        <v>261</v>
      </c>
      <c r="J62" s="76">
        <v>367</v>
      </c>
      <c r="K62" s="14">
        <v>19</v>
      </c>
      <c r="L62" s="52">
        <v>0</v>
      </c>
      <c r="M62" s="17">
        <v>3</v>
      </c>
      <c r="N62" s="53">
        <v>0</v>
      </c>
      <c r="O62" s="14">
        <v>34</v>
      </c>
      <c r="P62" s="52">
        <v>0</v>
      </c>
      <c r="Q62" s="17">
        <v>478</v>
      </c>
      <c r="R62" s="53">
        <v>0</v>
      </c>
      <c r="S62" s="44">
        <f t="shared" ref="S62:S63" si="93">IFERROR(Q62/O62,"")</f>
        <v>14.058823529411764</v>
      </c>
      <c r="T62" s="54" t="str">
        <f t="shared" ref="T62:T63" si="94">IFERROR(R62/P62,"")</f>
        <v/>
      </c>
      <c r="U62" s="17">
        <v>614</v>
      </c>
      <c r="V62" s="53">
        <v>0</v>
      </c>
      <c r="W62" s="55">
        <f t="shared" ref="W62:W63" si="95">U62+Q62</f>
        <v>1092</v>
      </c>
      <c r="X62" s="31">
        <f t="shared" si="89"/>
        <v>0</v>
      </c>
      <c r="Y62" s="34">
        <f t="shared" si="90"/>
        <v>1092</v>
      </c>
      <c r="Z62" s="35">
        <f t="shared" si="91"/>
        <v>1092</v>
      </c>
      <c r="AA62" s="5">
        <f t="shared" si="92"/>
        <v>0</v>
      </c>
    </row>
    <row r="63" spans="1:27" x14ac:dyDescent="0.25">
      <c r="A63" s="2" t="s">
        <v>7</v>
      </c>
      <c r="B63" s="50" t="s">
        <v>13</v>
      </c>
      <c r="C63" s="2" t="s">
        <v>67</v>
      </c>
      <c r="D63" s="2">
        <v>319031</v>
      </c>
      <c r="E63" s="26" t="s">
        <v>68</v>
      </c>
      <c r="F63" s="26">
        <v>37828291</v>
      </c>
      <c r="G63" s="26" t="s">
        <v>145</v>
      </c>
      <c r="H63" s="26" t="s">
        <v>189</v>
      </c>
      <c r="I63" s="24" t="s">
        <v>255</v>
      </c>
      <c r="J63" s="76">
        <v>602</v>
      </c>
      <c r="K63" s="14">
        <v>14</v>
      </c>
      <c r="L63" s="52">
        <v>0</v>
      </c>
      <c r="M63" s="17">
        <v>1</v>
      </c>
      <c r="N63" s="53">
        <v>0</v>
      </c>
      <c r="O63" s="14">
        <v>11</v>
      </c>
      <c r="P63" s="52">
        <v>0</v>
      </c>
      <c r="Q63" s="17">
        <v>229</v>
      </c>
      <c r="R63" s="53">
        <v>0</v>
      </c>
      <c r="S63" s="44">
        <f t="shared" si="93"/>
        <v>20.818181818181817</v>
      </c>
      <c r="T63" s="54" t="str">
        <f t="shared" si="94"/>
        <v/>
      </c>
      <c r="U63" s="17">
        <v>50</v>
      </c>
      <c r="V63" s="53">
        <v>0</v>
      </c>
      <c r="W63" s="55">
        <f t="shared" si="95"/>
        <v>279</v>
      </c>
      <c r="X63" s="31">
        <f t="shared" si="89"/>
        <v>0</v>
      </c>
      <c r="Y63" s="34">
        <f t="shared" si="90"/>
        <v>279</v>
      </c>
      <c r="Z63" s="35">
        <f t="shared" si="91"/>
        <v>279</v>
      </c>
      <c r="AA63" s="5">
        <f t="shared" si="92"/>
        <v>0</v>
      </c>
    </row>
    <row r="64" spans="1:27" x14ac:dyDescent="0.25">
      <c r="A64" s="2" t="s">
        <v>7</v>
      </c>
      <c r="B64" s="50" t="s">
        <v>13</v>
      </c>
      <c r="C64" s="2" t="s">
        <v>69</v>
      </c>
      <c r="D64" s="2">
        <v>319651</v>
      </c>
      <c r="E64" s="26" t="s">
        <v>70</v>
      </c>
      <c r="F64" s="26">
        <v>37831631</v>
      </c>
      <c r="G64" s="26" t="s">
        <v>132</v>
      </c>
      <c r="H64" s="26" t="s">
        <v>184</v>
      </c>
      <c r="I64" s="24" t="s">
        <v>256</v>
      </c>
      <c r="J64" s="76">
        <v>391</v>
      </c>
      <c r="K64" s="14">
        <v>1</v>
      </c>
      <c r="L64" s="52">
        <v>0</v>
      </c>
      <c r="M64" s="17">
        <v>1</v>
      </c>
      <c r="N64" s="53">
        <v>0</v>
      </c>
      <c r="O64" s="14">
        <v>3</v>
      </c>
      <c r="P64" s="52">
        <v>0</v>
      </c>
      <c r="Q64" s="17">
        <v>45</v>
      </c>
      <c r="R64" s="53">
        <v>0</v>
      </c>
      <c r="S64" s="44">
        <f t="shared" ref="S64:S72" si="96">IFERROR(Q64/O64,"")</f>
        <v>15</v>
      </c>
      <c r="T64" s="54" t="str">
        <f t="shared" ref="T64:T72" si="97">IFERROR(R64/P64,"")</f>
        <v/>
      </c>
      <c r="U64" s="17">
        <v>0</v>
      </c>
      <c r="V64" s="53">
        <v>0</v>
      </c>
      <c r="W64" s="55">
        <f t="shared" ref="W64:W72" si="98">U64+Q64</f>
        <v>45</v>
      </c>
      <c r="X64" s="31">
        <f t="shared" ref="X64:X72" si="99">V64+R64</f>
        <v>0</v>
      </c>
      <c r="Y64" s="34">
        <f t="shared" ref="Y64:Y72" si="100">ROUNDUP(W64,0)</f>
        <v>45</v>
      </c>
      <c r="Z64" s="35">
        <f t="shared" ref="Z64:Z72" si="101">Y64-AA64</f>
        <v>45</v>
      </c>
      <c r="AA64" s="5">
        <f t="shared" ref="AA64:AA72" si="102">ROUNDUP(X64,0)</f>
        <v>0</v>
      </c>
    </row>
    <row r="65" spans="1:27" x14ac:dyDescent="0.25">
      <c r="A65" s="2" t="s">
        <v>7</v>
      </c>
      <c r="B65" s="50" t="s">
        <v>13</v>
      </c>
      <c r="C65" s="2" t="s">
        <v>71</v>
      </c>
      <c r="D65" s="2">
        <v>320439</v>
      </c>
      <c r="E65" s="26" t="s">
        <v>72</v>
      </c>
      <c r="F65" s="26">
        <v>37888595</v>
      </c>
      <c r="G65" s="26" t="s">
        <v>132</v>
      </c>
      <c r="H65" s="26" t="s">
        <v>187</v>
      </c>
      <c r="I65" s="24" t="s">
        <v>267</v>
      </c>
      <c r="J65" s="76">
        <v>601</v>
      </c>
      <c r="K65" s="14">
        <v>12</v>
      </c>
      <c r="L65" s="52">
        <v>0</v>
      </c>
      <c r="M65" s="17">
        <v>1</v>
      </c>
      <c r="N65" s="53">
        <v>0</v>
      </c>
      <c r="O65" s="14">
        <v>20</v>
      </c>
      <c r="P65" s="52">
        <v>0</v>
      </c>
      <c r="Q65" s="17">
        <v>206</v>
      </c>
      <c r="R65" s="53">
        <v>0</v>
      </c>
      <c r="S65" s="44">
        <f t="shared" si="96"/>
        <v>10.3</v>
      </c>
      <c r="T65" s="54" t="str">
        <f t="shared" si="97"/>
        <v/>
      </c>
      <c r="U65" s="17">
        <v>0</v>
      </c>
      <c r="V65" s="53">
        <v>0</v>
      </c>
      <c r="W65" s="55">
        <f t="shared" si="98"/>
        <v>206</v>
      </c>
      <c r="X65" s="31">
        <f t="shared" si="99"/>
        <v>0</v>
      </c>
      <c r="Y65" s="34">
        <f t="shared" si="100"/>
        <v>206</v>
      </c>
      <c r="Z65" s="35">
        <f t="shared" si="101"/>
        <v>206</v>
      </c>
      <c r="AA65" s="5">
        <f t="shared" si="102"/>
        <v>0</v>
      </c>
    </row>
    <row r="66" spans="1:27" x14ac:dyDescent="0.25">
      <c r="A66" s="2" t="s">
        <v>7</v>
      </c>
      <c r="B66" s="50" t="s">
        <v>13</v>
      </c>
      <c r="C66" s="2" t="s">
        <v>71</v>
      </c>
      <c r="D66" s="2">
        <v>320439</v>
      </c>
      <c r="E66" s="26" t="s">
        <v>72</v>
      </c>
      <c r="F66" s="26">
        <v>37831232</v>
      </c>
      <c r="G66" s="26" t="s">
        <v>132</v>
      </c>
      <c r="H66" s="26" t="s">
        <v>187</v>
      </c>
      <c r="I66" s="24" t="s">
        <v>266</v>
      </c>
      <c r="J66" s="76">
        <v>700</v>
      </c>
      <c r="K66" s="14">
        <v>4</v>
      </c>
      <c r="L66" s="52">
        <v>0</v>
      </c>
      <c r="M66" s="17">
        <v>1</v>
      </c>
      <c r="N66" s="53">
        <v>0</v>
      </c>
      <c r="O66" s="14">
        <v>4</v>
      </c>
      <c r="P66" s="52">
        <v>0</v>
      </c>
      <c r="Q66" s="17">
        <v>63</v>
      </c>
      <c r="R66" s="53">
        <v>0</v>
      </c>
      <c r="S66" s="44">
        <f t="shared" si="96"/>
        <v>15.75</v>
      </c>
      <c r="T66" s="54" t="str">
        <f t="shared" si="97"/>
        <v/>
      </c>
      <c r="U66" s="17">
        <v>0</v>
      </c>
      <c r="V66" s="53">
        <v>0</v>
      </c>
      <c r="W66" s="55">
        <f t="shared" si="98"/>
        <v>63</v>
      </c>
      <c r="X66" s="31">
        <f t="shared" si="99"/>
        <v>0</v>
      </c>
      <c r="Y66" s="34">
        <f t="shared" si="100"/>
        <v>63</v>
      </c>
      <c r="Z66" s="35">
        <f t="shared" si="101"/>
        <v>63</v>
      </c>
      <c r="AA66" s="5">
        <f t="shared" si="102"/>
        <v>0</v>
      </c>
    </row>
    <row r="67" spans="1:27" x14ac:dyDescent="0.25">
      <c r="A67" s="2" t="s">
        <v>7</v>
      </c>
      <c r="B67" s="50" t="s">
        <v>13</v>
      </c>
      <c r="C67" s="2" t="s">
        <v>71</v>
      </c>
      <c r="D67" s="2">
        <v>320439</v>
      </c>
      <c r="E67" s="26" t="s">
        <v>72</v>
      </c>
      <c r="F67" s="26">
        <v>37831208</v>
      </c>
      <c r="G67" s="26" t="s">
        <v>132</v>
      </c>
      <c r="H67" s="26" t="s">
        <v>187</v>
      </c>
      <c r="I67" s="24" t="s">
        <v>265</v>
      </c>
      <c r="J67" s="76">
        <v>459</v>
      </c>
      <c r="K67" s="14">
        <v>10</v>
      </c>
      <c r="L67" s="52">
        <v>0</v>
      </c>
      <c r="M67" s="17">
        <v>2</v>
      </c>
      <c r="N67" s="53">
        <v>0</v>
      </c>
      <c r="O67" s="14">
        <v>21</v>
      </c>
      <c r="P67" s="52">
        <v>0</v>
      </c>
      <c r="Q67" s="17">
        <v>238</v>
      </c>
      <c r="R67" s="53">
        <v>0</v>
      </c>
      <c r="S67" s="44">
        <f t="shared" si="96"/>
        <v>11.333333333333334</v>
      </c>
      <c r="T67" s="54" t="str">
        <f t="shared" si="97"/>
        <v/>
      </c>
      <c r="U67" s="17">
        <v>0</v>
      </c>
      <c r="V67" s="53">
        <v>0</v>
      </c>
      <c r="W67" s="55">
        <f t="shared" si="98"/>
        <v>238</v>
      </c>
      <c r="X67" s="31">
        <f t="shared" si="99"/>
        <v>0</v>
      </c>
      <c r="Y67" s="34">
        <f t="shared" si="100"/>
        <v>238</v>
      </c>
      <c r="Z67" s="35">
        <f t="shared" si="101"/>
        <v>238</v>
      </c>
      <c r="AA67" s="5">
        <f t="shared" si="102"/>
        <v>0</v>
      </c>
    </row>
    <row r="68" spans="1:27" x14ac:dyDescent="0.25">
      <c r="A68" s="2" t="s">
        <v>7</v>
      </c>
      <c r="B68" s="50" t="s">
        <v>13</v>
      </c>
      <c r="C68" s="2" t="s">
        <v>73</v>
      </c>
      <c r="D68" s="2">
        <v>321117</v>
      </c>
      <c r="E68" s="26" t="s">
        <v>74</v>
      </c>
      <c r="F68" s="26">
        <v>37831852</v>
      </c>
      <c r="G68" s="26" t="s">
        <v>132</v>
      </c>
      <c r="H68" s="26" t="s">
        <v>190</v>
      </c>
      <c r="I68" s="24" t="s">
        <v>262</v>
      </c>
      <c r="J68" s="76">
        <v>437</v>
      </c>
      <c r="K68" s="14">
        <v>7</v>
      </c>
      <c r="L68" s="52">
        <v>0</v>
      </c>
      <c r="M68" s="17">
        <v>1</v>
      </c>
      <c r="N68" s="53">
        <v>0</v>
      </c>
      <c r="O68" s="14">
        <v>18</v>
      </c>
      <c r="P68" s="52">
        <v>0</v>
      </c>
      <c r="Q68" s="17">
        <v>163</v>
      </c>
      <c r="R68" s="53">
        <v>0</v>
      </c>
      <c r="S68" s="44">
        <f t="shared" si="96"/>
        <v>9.0555555555555554</v>
      </c>
      <c r="T68" s="54" t="str">
        <f t="shared" si="97"/>
        <v/>
      </c>
      <c r="U68" s="17">
        <v>30</v>
      </c>
      <c r="V68" s="53">
        <v>0</v>
      </c>
      <c r="W68" s="55">
        <f t="shared" si="98"/>
        <v>193</v>
      </c>
      <c r="X68" s="31">
        <f t="shared" si="99"/>
        <v>0</v>
      </c>
      <c r="Y68" s="34">
        <f t="shared" si="100"/>
        <v>193</v>
      </c>
      <c r="Z68" s="35">
        <f t="shared" si="101"/>
        <v>193</v>
      </c>
      <c r="AA68" s="5">
        <f t="shared" si="102"/>
        <v>0</v>
      </c>
    </row>
    <row r="69" spans="1:27" x14ac:dyDescent="0.25">
      <c r="A69" s="2" t="s">
        <v>7</v>
      </c>
      <c r="B69" s="50" t="s">
        <v>13</v>
      </c>
      <c r="C69" s="2" t="s">
        <v>75</v>
      </c>
      <c r="D69" s="2">
        <v>321125</v>
      </c>
      <c r="E69" s="26" t="s">
        <v>76</v>
      </c>
      <c r="F69" s="26">
        <v>37831500</v>
      </c>
      <c r="G69" s="26" t="s">
        <v>132</v>
      </c>
      <c r="H69" s="26" t="s">
        <v>188</v>
      </c>
      <c r="I69" s="24" t="s">
        <v>258</v>
      </c>
      <c r="J69" s="76">
        <v>389</v>
      </c>
      <c r="K69" s="14">
        <v>1</v>
      </c>
      <c r="L69" s="52">
        <v>0</v>
      </c>
      <c r="M69" s="17">
        <v>1</v>
      </c>
      <c r="N69" s="53">
        <v>0</v>
      </c>
      <c r="O69" s="14">
        <v>18</v>
      </c>
      <c r="P69" s="52">
        <v>0</v>
      </c>
      <c r="Q69" s="17">
        <v>285</v>
      </c>
      <c r="R69" s="53">
        <v>0</v>
      </c>
      <c r="S69" s="44">
        <f t="shared" si="96"/>
        <v>15.833333333333334</v>
      </c>
      <c r="T69" s="54" t="str">
        <f t="shared" si="97"/>
        <v/>
      </c>
      <c r="U69" s="17">
        <v>0</v>
      </c>
      <c r="V69" s="53">
        <v>0</v>
      </c>
      <c r="W69" s="55">
        <f t="shared" si="98"/>
        <v>285</v>
      </c>
      <c r="X69" s="31">
        <f t="shared" si="99"/>
        <v>0</v>
      </c>
      <c r="Y69" s="34">
        <f t="shared" si="100"/>
        <v>285</v>
      </c>
      <c r="Z69" s="35">
        <f t="shared" si="101"/>
        <v>285</v>
      </c>
      <c r="AA69" s="5">
        <f t="shared" si="102"/>
        <v>0</v>
      </c>
    </row>
    <row r="70" spans="1:27" x14ac:dyDescent="0.25">
      <c r="A70" s="2" t="s">
        <v>7</v>
      </c>
      <c r="B70" s="50" t="s">
        <v>13</v>
      </c>
      <c r="C70" s="2" t="s">
        <v>75</v>
      </c>
      <c r="D70" s="2">
        <v>321125</v>
      </c>
      <c r="E70" s="26" t="s">
        <v>76</v>
      </c>
      <c r="F70" s="26">
        <v>37831372</v>
      </c>
      <c r="G70" s="26" t="s">
        <v>132</v>
      </c>
      <c r="H70" s="26" t="s">
        <v>188</v>
      </c>
      <c r="I70" s="24" t="s">
        <v>257</v>
      </c>
      <c r="J70" s="76">
        <v>307</v>
      </c>
      <c r="K70" s="14">
        <v>6</v>
      </c>
      <c r="L70" s="52">
        <v>0</v>
      </c>
      <c r="M70" s="17">
        <v>1</v>
      </c>
      <c r="N70" s="53">
        <v>0</v>
      </c>
      <c r="O70" s="14">
        <v>14</v>
      </c>
      <c r="P70" s="52">
        <v>0</v>
      </c>
      <c r="Q70" s="17">
        <v>211</v>
      </c>
      <c r="R70" s="53">
        <v>0</v>
      </c>
      <c r="S70" s="44">
        <f t="shared" si="96"/>
        <v>15.071428571428571</v>
      </c>
      <c r="T70" s="54" t="str">
        <f t="shared" si="97"/>
        <v/>
      </c>
      <c r="U70" s="17">
        <v>0</v>
      </c>
      <c r="V70" s="53">
        <v>0</v>
      </c>
      <c r="W70" s="55">
        <f t="shared" si="98"/>
        <v>211</v>
      </c>
      <c r="X70" s="31">
        <f t="shared" si="99"/>
        <v>0</v>
      </c>
      <c r="Y70" s="34">
        <f t="shared" si="100"/>
        <v>211</v>
      </c>
      <c r="Z70" s="35">
        <f t="shared" si="101"/>
        <v>211</v>
      </c>
      <c r="AA70" s="5">
        <f t="shared" si="102"/>
        <v>0</v>
      </c>
    </row>
    <row r="71" spans="1:27" x14ac:dyDescent="0.25">
      <c r="A71" s="2" t="s">
        <v>7</v>
      </c>
      <c r="B71" s="50" t="s">
        <v>13</v>
      </c>
      <c r="C71" s="2" t="s">
        <v>75</v>
      </c>
      <c r="D71" s="2">
        <v>321125</v>
      </c>
      <c r="E71" s="26" t="s">
        <v>76</v>
      </c>
      <c r="F71" s="26">
        <v>37831518</v>
      </c>
      <c r="G71" s="26" t="s">
        <v>132</v>
      </c>
      <c r="H71" s="26" t="s">
        <v>188</v>
      </c>
      <c r="I71" s="24" t="s">
        <v>259</v>
      </c>
      <c r="J71" s="76">
        <v>730</v>
      </c>
      <c r="K71" s="14">
        <v>2</v>
      </c>
      <c r="L71" s="52">
        <v>0</v>
      </c>
      <c r="M71" s="17">
        <v>1</v>
      </c>
      <c r="N71" s="53">
        <v>0</v>
      </c>
      <c r="O71" s="14">
        <v>1</v>
      </c>
      <c r="P71" s="52">
        <v>0</v>
      </c>
      <c r="Q71" s="17">
        <v>11</v>
      </c>
      <c r="R71" s="53">
        <v>0</v>
      </c>
      <c r="S71" s="44">
        <f t="shared" si="96"/>
        <v>11</v>
      </c>
      <c r="T71" s="54" t="str">
        <f t="shared" si="97"/>
        <v/>
      </c>
      <c r="U71" s="17">
        <v>0</v>
      </c>
      <c r="V71" s="53">
        <v>0</v>
      </c>
      <c r="W71" s="55">
        <f t="shared" si="98"/>
        <v>11</v>
      </c>
      <c r="X71" s="31">
        <f t="shared" si="99"/>
        <v>0</v>
      </c>
      <c r="Y71" s="34">
        <f t="shared" si="100"/>
        <v>11</v>
      </c>
      <c r="Z71" s="35">
        <f t="shared" si="101"/>
        <v>11</v>
      </c>
      <c r="AA71" s="5">
        <f t="shared" si="102"/>
        <v>0</v>
      </c>
    </row>
    <row r="72" spans="1:27" x14ac:dyDescent="0.25">
      <c r="A72" s="2" t="s">
        <v>7</v>
      </c>
      <c r="B72" s="50" t="s">
        <v>13</v>
      </c>
      <c r="C72" s="2" t="s">
        <v>79</v>
      </c>
      <c r="D72" s="2">
        <v>321133</v>
      </c>
      <c r="E72" s="26" t="s">
        <v>80</v>
      </c>
      <c r="F72" s="26">
        <v>37833791</v>
      </c>
      <c r="G72" s="26" t="s">
        <v>135</v>
      </c>
      <c r="H72" s="26" t="s">
        <v>263</v>
      </c>
      <c r="I72" s="24" t="s">
        <v>264</v>
      </c>
      <c r="J72" s="76">
        <v>190</v>
      </c>
      <c r="K72" s="14">
        <v>10</v>
      </c>
      <c r="L72" s="52">
        <v>0</v>
      </c>
      <c r="M72" s="17">
        <v>2</v>
      </c>
      <c r="N72" s="53">
        <v>0</v>
      </c>
      <c r="O72" s="14">
        <v>48</v>
      </c>
      <c r="P72" s="52">
        <v>0</v>
      </c>
      <c r="Q72" s="17">
        <v>598</v>
      </c>
      <c r="R72" s="53">
        <v>0</v>
      </c>
      <c r="S72" s="44">
        <f t="shared" si="96"/>
        <v>12.458333333333334</v>
      </c>
      <c r="T72" s="54" t="str">
        <f t="shared" si="97"/>
        <v/>
      </c>
      <c r="U72" s="17">
        <v>0</v>
      </c>
      <c r="V72" s="53">
        <v>0</v>
      </c>
      <c r="W72" s="55">
        <f t="shared" si="98"/>
        <v>598</v>
      </c>
      <c r="X72" s="31">
        <f t="shared" si="99"/>
        <v>0</v>
      </c>
      <c r="Y72" s="34">
        <f t="shared" si="100"/>
        <v>598</v>
      </c>
      <c r="Z72" s="35">
        <f t="shared" si="101"/>
        <v>598</v>
      </c>
      <c r="AA72" s="5">
        <f t="shared" si="102"/>
        <v>0</v>
      </c>
    </row>
    <row r="73" spans="1:27" x14ac:dyDescent="0.25">
      <c r="A73" s="2" t="s">
        <v>8</v>
      </c>
      <c r="B73" s="50" t="s">
        <v>13</v>
      </c>
      <c r="C73" s="2" t="s">
        <v>83</v>
      </c>
      <c r="D73" s="2">
        <v>332399</v>
      </c>
      <c r="E73" s="26" t="s">
        <v>84</v>
      </c>
      <c r="F73" s="26">
        <v>37873288</v>
      </c>
      <c r="G73" s="26" t="s">
        <v>132</v>
      </c>
      <c r="H73" s="26" t="s">
        <v>289</v>
      </c>
      <c r="I73" s="24" t="s">
        <v>290</v>
      </c>
      <c r="J73" s="76">
        <v>635</v>
      </c>
      <c r="K73" s="14">
        <v>14</v>
      </c>
      <c r="L73" s="52">
        <v>0</v>
      </c>
      <c r="M73" s="17">
        <v>2</v>
      </c>
      <c r="N73" s="53">
        <v>0</v>
      </c>
      <c r="O73" s="14">
        <v>18</v>
      </c>
      <c r="P73" s="52">
        <v>0</v>
      </c>
      <c r="Q73" s="17">
        <v>155.57</v>
      </c>
      <c r="R73" s="53">
        <v>0</v>
      </c>
      <c r="S73" s="44">
        <f t="shared" ref="S73" si="103">IFERROR(Q73/O73,"")</f>
        <v>8.642777777777777</v>
      </c>
      <c r="T73" s="54" t="str">
        <f t="shared" ref="T73" si="104">IFERROR(R73/P73,"")</f>
        <v/>
      </c>
      <c r="U73" s="17">
        <v>0</v>
      </c>
      <c r="V73" s="53">
        <v>0</v>
      </c>
      <c r="W73" s="55">
        <f t="shared" ref="W73" si="105">U73+Q73</f>
        <v>155.57</v>
      </c>
      <c r="X73" s="31">
        <f t="shared" ref="X73" si="106">V73+R73</f>
        <v>0</v>
      </c>
      <c r="Y73" s="34">
        <f t="shared" ref="Y73" si="107">ROUNDUP(W73,0)</f>
        <v>156</v>
      </c>
      <c r="Z73" s="35">
        <f t="shared" ref="Z73" si="108">Y73-AA73</f>
        <v>156</v>
      </c>
      <c r="AA73" s="5">
        <f t="shared" ref="AA73" si="109">ROUNDUP(X73,0)</f>
        <v>0</v>
      </c>
    </row>
    <row r="74" spans="1:27" x14ac:dyDescent="0.25">
      <c r="A74" s="2" t="s">
        <v>8</v>
      </c>
      <c r="B74" s="50" t="s">
        <v>13</v>
      </c>
      <c r="C74" s="2" t="s">
        <v>85</v>
      </c>
      <c r="D74" s="2">
        <v>326607</v>
      </c>
      <c r="E74" s="26" t="s">
        <v>86</v>
      </c>
      <c r="F74" s="26">
        <v>17068975</v>
      </c>
      <c r="G74" s="26" t="s">
        <v>132</v>
      </c>
      <c r="H74" s="26" t="s">
        <v>191</v>
      </c>
      <c r="I74" s="24" t="s">
        <v>205</v>
      </c>
      <c r="J74" s="76">
        <v>506</v>
      </c>
      <c r="K74" s="14">
        <v>12</v>
      </c>
      <c r="L74" s="52">
        <v>0</v>
      </c>
      <c r="M74" s="17">
        <v>1</v>
      </c>
      <c r="N74" s="53">
        <v>0</v>
      </c>
      <c r="O74" s="14">
        <v>12</v>
      </c>
      <c r="P74" s="52">
        <v>0</v>
      </c>
      <c r="Q74" s="17">
        <v>134.56</v>
      </c>
      <c r="R74" s="53">
        <v>0</v>
      </c>
      <c r="S74" s="44">
        <f t="shared" ref="S74:S75" si="110">IFERROR(Q74/O74,"")</f>
        <v>11.213333333333333</v>
      </c>
      <c r="T74" s="54" t="str">
        <f t="shared" ref="T74:T75" si="111">IFERROR(R74/P74,"")</f>
        <v/>
      </c>
      <c r="U74" s="17">
        <v>0</v>
      </c>
      <c r="V74" s="53">
        <v>0</v>
      </c>
      <c r="W74" s="55">
        <f t="shared" ref="W74:W75" si="112">U74+Q74</f>
        <v>134.56</v>
      </c>
      <c r="X74" s="31">
        <f t="shared" ref="X74:X75" si="113">V74+R74</f>
        <v>0</v>
      </c>
      <c r="Y74" s="34">
        <f t="shared" ref="Y74:Y75" si="114">ROUNDUP(W74,0)</f>
        <v>135</v>
      </c>
      <c r="Z74" s="35">
        <f t="shared" ref="Z74:Z75" si="115">Y74-AA74</f>
        <v>135</v>
      </c>
      <c r="AA74" s="5">
        <f t="shared" ref="AA74:AA75" si="116">ROUNDUP(X74,0)</f>
        <v>0</v>
      </c>
    </row>
    <row r="75" spans="1:27" x14ac:dyDescent="0.25">
      <c r="A75" s="2" t="s">
        <v>8</v>
      </c>
      <c r="B75" s="50" t="s">
        <v>13</v>
      </c>
      <c r="C75" s="2" t="s">
        <v>87</v>
      </c>
      <c r="D75" s="2">
        <v>326615</v>
      </c>
      <c r="E75" s="26" t="s">
        <v>88</v>
      </c>
      <c r="F75" s="26">
        <v>37876040</v>
      </c>
      <c r="G75" s="26" t="s">
        <v>132</v>
      </c>
      <c r="H75" s="26" t="s">
        <v>274</v>
      </c>
      <c r="I75" s="24" t="s">
        <v>275</v>
      </c>
      <c r="J75" s="76">
        <v>203</v>
      </c>
      <c r="K75" s="14">
        <v>13</v>
      </c>
      <c r="L75" s="52">
        <v>0</v>
      </c>
      <c r="M75" s="17">
        <v>1</v>
      </c>
      <c r="N75" s="53">
        <v>0</v>
      </c>
      <c r="O75" s="14">
        <v>18</v>
      </c>
      <c r="P75" s="52">
        <v>0</v>
      </c>
      <c r="Q75" s="17">
        <v>292</v>
      </c>
      <c r="R75" s="53">
        <v>0</v>
      </c>
      <c r="S75" s="44">
        <f t="shared" si="110"/>
        <v>16.222222222222221</v>
      </c>
      <c r="T75" s="54" t="str">
        <f t="shared" si="111"/>
        <v/>
      </c>
      <c r="U75" s="17">
        <v>0</v>
      </c>
      <c r="V75" s="53">
        <v>0</v>
      </c>
      <c r="W75" s="55">
        <f t="shared" si="112"/>
        <v>292</v>
      </c>
      <c r="X75" s="31">
        <f t="shared" si="113"/>
        <v>0</v>
      </c>
      <c r="Y75" s="34">
        <f t="shared" si="114"/>
        <v>292</v>
      </c>
      <c r="Z75" s="35">
        <f t="shared" si="115"/>
        <v>292</v>
      </c>
      <c r="AA75" s="5">
        <f t="shared" si="116"/>
        <v>0</v>
      </c>
    </row>
    <row r="76" spans="1:27" x14ac:dyDescent="0.25">
      <c r="A76" s="2" t="s">
        <v>8</v>
      </c>
      <c r="B76" s="50" t="s">
        <v>13</v>
      </c>
      <c r="C76" s="2" t="s">
        <v>89</v>
      </c>
      <c r="D76" s="2">
        <v>326666</v>
      </c>
      <c r="E76" s="26" t="s">
        <v>90</v>
      </c>
      <c r="F76" s="26">
        <v>37874225</v>
      </c>
      <c r="G76" s="26" t="s">
        <v>135</v>
      </c>
      <c r="H76" s="26" t="s">
        <v>192</v>
      </c>
      <c r="I76" s="24" t="s">
        <v>276</v>
      </c>
      <c r="J76" s="76">
        <v>844</v>
      </c>
      <c r="K76" s="14">
        <v>17</v>
      </c>
      <c r="L76" s="52">
        <v>0</v>
      </c>
      <c r="M76" s="17">
        <v>3</v>
      </c>
      <c r="N76" s="53">
        <v>0</v>
      </c>
      <c r="O76" s="14">
        <v>48</v>
      </c>
      <c r="P76" s="52">
        <v>0</v>
      </c>
      <c r="Q76" s="17">
        <v>595.57000000000005</v>
      </c>
      <c r="R76" s="53">
        <v>0</v>
      </c>
      <c r="S76" s="44">
        <f t="shared" ref="S76:S77" si="117">IFERROR(Q76/O76,"")</f>
        <v>12.407708333333334</v>
      </c>
      <c r="T76" s="54" t="str">
        <f t="shared" ref="T76:T77" si="118">IFERROR(R76/P76,"")</f>
        <v/>
      </c>
      <c r="U76" s="17">
        <v>0</v>
      </c>
      <c r="V76" s="53">
        <v>0</v>
      </c>
      <c r="W76" s="55">
        <f t="shared" ref="W76:W77" si="119">U76+Q76</f>
        <v>595.57000000000005</v>
      </c>
      <c r="X76" s="31">
        <f t="shared" ref="X76:X77" si="120">V76+R76</f>
        <v>0</v>
      </c>
      <c r="Y76" s="34">
        <f t="shared" ref="Y76:Y77" si="121">ROUNDUP(W76,0)</f>
        <v>596</v>
      </c>
      <c r="Z76" s="35">
        <f t="shared" ref="Z76:Z77" si="122">Y76-AA76</f>
        <v>596</v>
      </c>
      <c r="AA76" s="5">
        <f t="shared" ref="AA76:AA77" si="123">ROUNDUP(X76,0)</f>
        <v>0</v>
      </c>
    </row>
    <row r="77" spans="1:27" x14ac:dyDescent="0.25">
      <c r="A77" s="2" t="s">
        <v>8</v>
      </c>
      <c r="B77" s="50" t="s">
        <v>103</v>
      </c>
      <c r="C77" s="2" t="s">
        <v>110</v>
      </c>
      <c r="D77" s="2">
        <v>179124</v>
      </c>
      <c r="E77" s="26" t="s">
        <v>111</v>
      </c>
      <c r="F77" s="26">
        <v>42071399</v>
      </c>
      <c r="G77" s="26" t="s">
        <v>152</v>
      </c>
      <c r="H77" s="26" t="s">
        <v>180</v>
      </c>
      <c r="I77" s="24" t="s">
        <v>317</v>
      </c>
      <c r="J77" s="76">
        <v>408</v>
      </c>
      <c r="K77" s="14">
        <v>11</v>
      </c>
      <c r="L77" s="52">
        <v>0</v>
      </c>
      <c r="M77" s="17">
        <v>1</v>
      </c>
      <c r="N77" s="53">
        <v>0</v>
      </c>
      <c r="O77" s="14">
        <v>12</v>
      </c>
      <c r="P77" s="52">
        <v>0</v>
      </c>
      <c r="Q77" s="17">
        <v>198.84</v>
      </c>
      <c r="R77" s="53">
        <v>0</v>
      </c>
      <c r="S77" s="44">
        <f t="shared" si="117"/>
        <v>16.57</v>
      </c>
      <c r="T77" s="54" t="str">
        <f t="shared" si="118"/>
        <v/>
      </c>
      <c r="U77" s="17">
        <v>0</v>
      </c>
      <c r="V77" s="53">
        <v>0</v>
      </c>
      <c r="W77" s="55">
        <f t="shared" si="119"/>
        <v>198.84</v>
      </c>
      <c r="X77" s="31">
        <f t="shared" si="120"/>
        <v>0</v>
      </c>
      <c r="Y77" s="34">
        <f t="shared" si="121"/>
        <v>199</v>
      </c>
      <c r="Z77" s="35">
        <f t="shared" si="122"/>
        <v>199</v>
      </c>
      <c r="AA77" s="5">
        <f t="shared" si="123"/>
        <v>0</v>
      </c>
    </row>
    <row r="78" spans="1:27" x14ac:dyDescent="0.25">
      <c r="A78" s="2" t="s">
        <v>8</v>
      </c>
      <c r="B78" s="50" t="s">
        <v>103</v>
      </c>
      <c r="C78" s="2" t="s">
        <v>110</v>
      </c>
      <c r="D78" s="2">
        <v>179124</v>
      </c>
      <c r="E78" s="26" t="s">
        <v>111</v>
      </c>
      <c r="F78" s="26">
        <v>17060532</v>
      </c>
      <c r="G78" s="26" t="s">
        <v>154</v>
      </c>
      <c r="H78" s="26" t="s">
        <v>179</v>
      </c>
      <c r="I78" s="24" t="s">
        <v>314</v>
      </c>
      <c r="J78" s="76">
        <v>326</v>
      </c>
      <c r="K78" s="14">
        <v>5</v>
      </c>
      <c r="L78" s="52">
        <v>0</v>
      </c>
      <c r="M78" s="17">
        <v>1</v>
      </c>
      <c r="N78" s="53">
        <v>0</v>
      </c>
      <c r="O78" s="14">
        <v>27</v>
      </c>
      <c r="P78" s="52">
        <v>0</v>
      </c>
      <c r="Q78" s="17">
        <v>485.18</v>
      </c>
      <c r="R78" s="53">
        <v>0</v>
      </c>
      <c r="S78" s="44">
        <f t="shared" ref="S78:S80" si="124">IFERROR(Q78/O78,"")</f>
        <v>17.96962962962963</v>
      </c>
      <c r="T78" s="54" t="str">
        <f t="shared" ref="T78:T80" si="125">IFERROR(R78/P78,"")</f>
        <v/>
      </c>
      <c r="U78" s="17">
        <v>0</v>
      </c>
      <c r="V78" s="53">
        <v>0</v>
      </c>
      <c r="W78" s="55">
        <f t="shared" ref="W78:W80" si="126">U78+Q78</f>
        <v>485.18</v>
      </c>
      <c r="X78" s="31">
        <f t="shared" ref="X78:X80" si="127">V78+R78</f>
        <v>0</v>
      </c>
      <c r="Y78" s="34">
        <v>485</v>
      </c>
      <c r="Z78" s="35">
        <f t="shared" ref="Z78:Z80" si="128">Y78-AA78</f>
        <v>485</v>
      </c>
      <c r="AA78" s="5">
        <f t="shared" ref="AA78:AA80" si="129">ROUNDUP(X78,0)</f>
        <v>0</v>
      </c>
    </row>
    <row r="79" spans="1:27" x14ac:dyDescent="0.25">
      <c r="A79" s="2" t="s">
        <v>8</v>
      </c>
      <c r="B79" s="50" t="s">
        <v>103</v>
      </c>
      <c r="C79" s="2" t="s">
        <v>110</v>
      </c>
      <c r="D79" s="2">
        <v>179124</v>
      </c>
      <c r="E79" s="26" t="s">
        <v>111</v>
      </c>
      <c r="F79" s="26">
        <v>17151961</v>
      </c>
      <c r="G79" s="26" t="s">
        <v>155</v>
      </c>
      <c r="H79" s="26" t="s">
        <v>293</v>
      </c>
      <c r="I79" s="24" t="s">
        <v>316</v>
      </c>
      <c r="J79" s="76">
        <v>273</v>
      </c>
      <c r="K79" s="14">
        <v>2</v>
      </c>
      <c r="L79" s="52">
        <v>0</v>
      </c>
      <c r="M79" s="17">
        <v>2</v>
      </c>
      <c r="N79" s="53">
        <v>0</v>
      </c>
      <c r="O79" s="14">
        <v>26</v>
      </c>
      <c r="P79" s="52">
        <v>0</v>
      </c>
      <c r="Q79" s="17">
        <v>448</v>
      </c>
      <c r="R79" s="53">
        <v>0</v>
      </c>
      <c r="S79" s="44">
        <f t="shared" si="124"/>
        <v>17.23076923076923</v>
      </c>
      <c r="T79" s="54" t="str">
        <f t="shared" si="125"/>
        <v/>
      </c>
      <c r="U79" s="17">
        <v>0</v>
      </c>
      <c r="V79" s="53">
        <v>0</v>
      </c>
      <c r="W79" s="55">
        <f t="shared" si="126"/>
        <v>448</v>
      </c>
      <c r="X79" s="31">
        <f t="shared" si="127"/>
        <v>0</v>
      </c>
      <c r="Y79" s="34">
        <f t="shared" ref="Y79:Y80" si="130">ROUNDUP(W79,0)</f>
        <v>448</v>
      </c>
      <c r="Z79" s="35">
        <f t="shared" si="128"/>
        <v>448</v>
      </c>
      <c r="AA79" s="5">
        <f t="shared" si="129"/>
        <v>0</v>
      </c>
    </row>
    <row r="80" spans="1:27" x14ac:dyDescent="0.25">
      <c r="A80" s="2" t="s">
        <v>8</v>
      </c>
      <c r="B80" s="50" t="s">
        <v>103</v>
      </c>
      <c r="C80" s="2" t="s">
        <v>110</v>
      </c>
      <c r="D80" s="2">
        <v>179124</v>
      </c>
      <c r="E80" s="26" t="s">
        <v>111</v>
      </c>
      <c r="F80" s="26">
        <v>17080665</v>
      </c>
      <c r="G80" s="26" t="s">
        <v>153</v>
      </c>
      <c r="H80" s="26" t="s">
        <v>201</v>
      </c>
      <c r="I80" s="24" t="s">
        <v>315</v>
      </c>
      <c r="J80" s="76">
        <v>344</v>
      </c>
      <c r="K80" s="14">
        <v>5</v>
      </c>
      <c r="L80" s="52">
        <v>0</v>
      </c>
      <c r="M80" s="17">
        <v>1</v>
      </c>
      <c r="N80" s="53">
        <v>0</v>
      </c>
      <c r="O80" s="14">
        <v>2</v>
      </c>
      <c r="P80" s="52">
        <v>0</v>
      </c>
      <c r="Q80" s="17">
        <v>21.7</v>
      </c>
      <c r="R80" s="53">
        <v>0</v>
      </c>
      <c r="S80" s="44">
        <f t="shared" si="124"/>
        <v>10.85</v>
      </c>
      <c r="T80" s="54" t="str">
        <f t="shared" si="125"/>
        <v/>
      </c>
      <c r="U80" s="17">
        <v>0</v>
      </c>
      <c r="V80" s="53">
        <v>0</v>
      </c>
      <c r="W80" s="55">
        <f t="shared" si="126"/>
        <v>21.7</v>
      </c>
      <c r="X80" s="31">
        <f t="shared" si="127"/>
        <v>0</v>
      </c>
      <c r="Y80" s="34">
        <f t="shared" si="130"/>
        <v>22</v>
      </c>
      <c r="Z80" s="35">
        <f t="shared" si="128"/>
        <v>22</v>
      </c>
      <c r="AA80" s="5">
        <f t="shared" si="129"/>
        <v>0</v>
      </c>
    </row>
    <row r="81" spans="1:27" x14ac:dyDescent="0.25">
      <c r="A81" s="2" t="s">
        <v>9</v>
      </c>
      <c r="B81" s="50" t="s">
        <v>13</v>
      </c>
      <c r="C81" s="2" t="s">
        <v>97</v>
      </c>
      <c r="D81" s="2">
        <v>324060</v>
      </c>
      <c r="E81" s="26" t="s">
        <v>98</v>
      </c>
      <c r="F81" s="26">
        <v>31953204</v>
      </c>
      <c r="G81" s="26" t="s">
        <v>132</v>
      </c>
      <c r="H81" s="26" t="s">
        <v>271</v>
      </c>
      <c r="I81" s="24" t="s">
        <v>272</v>
      </c>
      <c r="J81" s="76">
        <v>677</v>
      </c>
      <c r="K81" s="14">
        <v>1</v>
      </c>
      <c r="L81" s="52">
        <v>0</v>
      </c>
      <c r="M81" s="17">
        <v>1</v>
      </c>
      <c r="N81" s="53">
        <v>0</v>
      </c>
      <c r="O81" s="14">
        <v>12</v>
      </c>
      <c r="P81" s="52">
        <v>0</v>
      </c>
      <c r="Q81" s="17">
        <v>201.8</v>
      </c>
      <c r="R81" s="53">
        <v>0</v>
      </c>
      <c r="S81" s="44">
        <f t="shared" ref="S81" si="131">IFERROR(Q81/O81,"")</f>
        <v>16.816666666666666</v>
      </c>
      <c r="T81" s="54" t="str">
        <f t="shared" ref="T81" si="132">IFERROR(R81/P81,"")</f>
        <v/>
      </c>
      <c r="U81" s="17">
        <v>0</v>
      </c>
      <c r="V81" s="53">
        <v>0</v>
      </c>
      <c r="W81" s="74">
        <f t="shared" ref="W81" si="133">U81+Q81</f>
        <v>201.8</v>
      </c>
      <c r="X81" s="31">
        <f t="shared" ref="X81" si="134">V81+R81</f>
        <v>0</v>
      </c>
      <c r="Y81" s="34">
        <f t="shared" ref="Y81" si="135">ROUNDUP(W81,0)</f>
        <v>202</v>
      </c>
      <c r="Z81" s="35">
        <f t="shared" ref="Z81" si="136">Y81-AA81</f>
        <v>202</v>
      </c>
      <c r="AA81" s="5">
        <f t="shared" ref="AA81" si="137">ROUNDUP(X81,0)</f>
        <v>0</v>
      </c>
    </row>
    <row r="82" spans="1:27" x14ac:dyDescent="0.25">
      <c r="A82" s="2" t="s">
        <v>9</v>
      </c>
      <c r="B82" s="50" t="s">
        <v>13</v>
      </c>
      <c r="C82" s="2" t="s">
        <v>91</v>
      </c>
      <c r="D82" s="2">
        <v>691135</v>
      </c>
      <c r="E82" s="26" t="s">
        <v>92</v>
      </c>
      <c r="F82" s="26">
        <v>35546859</v>
      </c>
      <c r="G82" s="26" t="s">
        <v>132</v>
      </c>
      <c r="H82" s="26" t="s">
        <v>206</v>
      </c>
      <c r="I82" s="24" t="s">
        <v>311</v>
      </c>
      <c r="J82" s="76">
        <v>408</v>
      </c>
      <c r="K82" s="14">
        <v>2</v>
      </c>
      <c r="L82" s="52">
        <v>0</v>
      </c>
      <c r="M82" s="17">
        <v>1</v>
      </c>
      <c r="N82" s="53">
        <v>0</v>
      </c>
      <c r="O82" s="14">
        <v>10</v>
      </c>
      <c r="P82" s="52">
        <v>0</v>
      </c>
      <c r="Q82" s="17">
        <v>150</v>
      </c>
      <c r="R82" s="53">
        <v>0</v>
      </c>
      <c r="S82" s="44">
        <f t="shared" ref="S82:S99" si="138">IFERROR(Q82/O82,"")</f>
        <v>15</v>
      </c>
      <c r="T82" s="54" t="str">
        <f t="shared" ref="T82:T99" si="139">IFERROR(R82/P82,"")</f>
        <v/>
      </c>
      <c r="U82" s="17">
        <v>75</v>
      </c>
      <c r="V82" s="53">
        <v>0</v>
      </c>
      <c r="W82" s="55">
        <f t="shared" ref="W82:W99" si="140">U82+Q82</f>
        <v>225</v>
      </c>
      <c r="X82" s="31">
        <f t="shared" ref="X82:X94" si="141">V82+R82</f>
        <v>0</v>
      </c>
      <c r="Y82" s="34">
        <f t="shared" ref="Y82:Y94" si="142">ROUNDUP(W82,0)</f>
        <v>225</v>
      </c>
      <c r="Z82" s="35">
        <f t="shared" ref="Z82:Z94" si="143">Y82-AA82</f>
        <v>225</v>
      </c>
      <c r="AA82" s="5">
        <f t="shared" ref="AA82:AA94" si="144">ROUNDUP(X82,0)</f>
        <v>0</v>
      </c>
    </row>
    <row r="83" spans="1:27" x14ac:dyDescent="0.25">
      <c r="A83" s="2" t="s">
        <v>9</v>
      </c>
      <c r="B83" s="50" t="s">
        <v>13</v>
      </c>
      <c r="C83" s="2" t="s">
        <v>91</v>
      </c>
      <c r="D83" s="2">
        <v>691135</v>
      </c>
      <c r="E83" s="26" t="s">
        <v>92</v>
      </c>
      <c r="F83" s="26">
        <v>35546875</v>
      </c>
      <c r="G83" s="26" t="s">
        <v>132</v>
      </c>
      <c r="H83" s="26" t="s">
        <v>206</v>
      </c>
      <c r="I83" s="24" t="s">
        <v>312</v>
      </c>
      <c r="J83" s="76">
        <v>597</v>
      </c>
      <c r="K83" s="14">
        <v>11</v>
      </c>
      <c r="L83" s="52">
        <v>0</v>
      </c>
      <c r="M83" s="17">
        <v>2</v>
      </c>
      <c r="N83" s="53">
        <v>0</v>
      </c>
      <c r="O83" s="14">
        <v>20</v>
      </c>
      <c r="P83" s="52">
        <v>0</v>
      </c>
      <c r="Q83" s="17">
        <v>316.60000000000002</v>
      </c>
      <c r="R83" s="53">
        <v>0</v>
      </c>
      <c r="S83" s="44">
        <f t="shared" si="138"/>
        <v>15.830000000000002</v>
      </c>
      <c r="T83" s="54" t="str">
        <f t="shared" si="139"/>
        <v/>
      </c>
      <c r="U83" s="17">
        <v>0</v>
      </c>
      <c r="V83" s="53">
        <v>0</v>
      </c>
      <c r="W83" s="55">
        <f t="shared" si="140"/>
        <v>316.60000000000002</v>
      </c>
      <c r="X83" s="31">
        <f t="shared" si="141"/>
        <v>0</v>
      </c>
      <c r="Y83" s="34">
        <f t="shared" si="142"/>
        <v>317</v>
      </c>
      <c r="Z83" s="35">
        <f t="shared" si="143"/>
        <v>317</v>
      </c>
      <c r="AA83" s="5">
        <f t="shared" si="144"/>
        <v>0</v>
      </c>
    </row>
    <row r="84" spans="1:27" x14ac:dyDescent="0.25">
      <c r="A84" s="2" t="s">
        <v>9</v>
      </c>
      <c r="B84" s="50" t="s">
        <v>13</v>
      </c>
      <c r="C84" s="2" t="s">
        <v>91</v>
      </c>
      <c r="D84" s="2">
        <v>691135</v>
      </c>
      <c r="E84" s="26" t="s">
        <v>92</v>
      </c>
      <c r="F84" s="26">
        <v>35546841</v>
      </c>
      <c r="G84" s="26" t="s">
        <v>151</v>
      </c>
      <c r="H84" s="26" t="s">
        <v>206</v>
      </c>
      <c r="I84" s="24" t="s">
        <v>310</v>
      </c>
      <c r="J84" s="76">
        <v>479</v>
      </c>
      <c r="K84" s="14">
        <v>3</v>
      </c>
      <c r="L84" s="52">
        <v>0</v>
      </c>
      <c r="M84" s="17">
        <v>1</v>
      </c>
      <c r="N84" s="53">
        <v>0</v>
      </c>
      <c r="O84" s="14">
        <v>32</v>
      </c>
      <c r="P84" s="52">
        <v>0</v>
      </c>
      <c r="Q84" s="17">
        <v>368.02</v>
      </c>
      <c r="R84" s="53">
        <v>0</v>
      </c>
      <c r="S84" s="44">
        <f t="shared" si="138"/>
        <v>11.500624999999999</v>
      </c>
      <c r="T84" s="54" t="str">
        <f t="shared" si="139"/>
        <v/>
      </c>
      <c r="U84" s="17">
        <v>0</v>
      </c>
      <c r="V84" s="53">
        <v>0</v>
      </c>
      <c r="W84" s="74">
        <f t="shared" si="140"/>
        <v>368.02</v>
      </c>
      <c r="X84" s="31">
        <f t="shared" si="141"/>
        <v>0</v>
      </c>
      <c r="Y84" s="34">
        <f t="shared" si="142"/>
        <v>369</v>
      </c>
      <c r="Z84" s="35">
        <f t="shared" si="143"/>
        <v>369</v>
      </c>
      <c r="AA84" s="5">
        <f t="shared" si="144"/>
        <v>0</v>
      </c>
    </row>
    <row r="85" spans="1:27" x14ac:dyDescent="0.25">
      <c r="A85" s="2" t="s">
        <v>9</v>
      </c>
      <c r="B85" s="50" t="s">
        <v>13</v>
      </c>
      <c r="C85" s="2" t="s">
        <v>91</v>
      </c>
      <c r="D85" s="2">
        <v>691135</v>
      </c>
      <c r="E85" s="26" t="s">
        <v>92</v>
      </c>
      <c r="F85" s="26">
        <v>31263119</v>
      </c>
      <c r="G85" s="26" t="s">
        <v>132</v>
      </c>
      <c r="H85" s="26" t="s">
        <v>199</v>
      </c>
      <c r="I85" s="24" t="s">
        <v>296</v>
      </c>
      <c r="J85" s="76">
        <v>360</v>
      </c>
      <c r="K85" s="14">
        <v>16</v>
      </c>
      <c r="L85" s="52">
        <v>0</v>
      </c>
      <c r="M85" s="17">
        <v>3</v>
      </c>
      <c r="N85" s="53">
        <v>0</v>
      </c>
      <c r="O85" s="14">
        <v>36</v>
      </c>
      <c r="P85" s="52">
        <v>0</v>
      </c>
      <c r="Q85" s="17">
        <v>502.59</v>
      </c>
      <c r="R85" s="53">
        <v>0</v>
      </c>
      <c r="S85" s="44">
        <f t="shared" si="138"/>
        <v>13.960833333333333</v>
      </c>
      <c r="T85" s="54" t="str">
        <f t="shared" si="139"/>
        <v/>
      </c>
      <c r="U85" s="17">
        <v>0</v>
      </c>
      <c r="V85" s="53">
        <v>0</v>
      </c>
      <c r="W85" s="55">
        <f t="shared" si="140"/>
        <v>502.59</v>
      </c>
      <c r="X85" s="31">
        <f t="shared" si="141"/>
        <v>0</v>
      </c>
      <c r="Y85" s="34">
        <f t="shared" si="142"/>
        <v>503</v>
      </c>
      <c r="Z85" s="35">
        <f t="shared" si="143"/>
        <v>503</v>
      </c>
      <c r="AA85" s="5">
        <f t="shared" si="144"/>
        <v>0</v>
      </c>
    </row>
    <row r="86" spans="1:27" x14ac:dyDescent="0.25">
      <c r="A86" s="2" t="s">
        <v>9</v>
      </c>
      <c r="B86" s="50" t="s">
        <v>13</v>
      </c>
      <c r="C86" s="2" t="s">
        <v>91</v>
      </c>
      <c r="D86" s="2">
        <v>691135</v>
      </c>
      <c r="E86" s="26" t="s">
        <v>92</v>
      </c>
      <c r="F86" s="26">
        <v>31263097</v>
      </c>
      <c r="G86" s="26" t="s">
        <v>132</v>
      </c>
      <c r="H86" s="26" t="s">
        <v>199</v>
      </c>
      <c r="I86" s="24" t="s">
        <v>295</v>
      </c>
      <c r="J86" s="76">
        <v>603</v>
      </c>
      <c r="K86" s="14">
        <v>11</v>
      </c>
      <c r="L86" s="52">
        <v>2</v>
      </c>
      <c r="M86" s="17">
        <v>2</v>
      </c>
      <c r="N86" s="53">
        <v>1</v>
      </c>
      <c r="O86" s="14">
        <v>18</v>
      </c>
      <c r="P86" s="52">
        <v>8</v>
      </c>
      <c r="Q86" s="17">
        <v>297</v>
      </c>
      <c r="R86" s="53">
        <v>132</v>
      </c>
      <c r="S86" s="44">
        <f t="shared" si="138"/>
        <v>16.5</v>
      </c>
      <c r="T86" s="54">
        <f t="shared" si="139"/>
        <v>16.5</v>
      </c>
      <c r="U86" s="17">
        <v>150</v>
      </c>
      <c r="V86" s="53">
        <v>0</v>
      </c>
      <c r="W86" s="55">
        <f t="shared" si="140"/>
        <v>447</v>
      </c>
      <c r="X86" s="31">
        <f t="shared" si="141"/>
        <v>132</v>
      </c>
      <c r="Y86" s="34">
        <f t="shared" si="142"/>
        <v>447</v>
      </c>
      <c r="Z86" s="35">
        <f t="shared" si="143"/>
        <v>315</v>
      </c>
      <c r="AA86" s="5">
        <f t="shared" si="144"/>
        <v>132</v>
      </c>
    </row>
    <row r="87" spans="1:27" x14ac:dyDescent="0.25">
      <c r="A87" s="2" t="s">
        <v>9</v>
      </c>
      <c r="B87" s="50" t="s">
        <v>13</v>
      </c>
      <c r="C87" s="2" t="s">
        <v>91</v>
      </c>
      <c r="D87" s="2">
        <v>691135</v>
      </c>
      <c r="E87" s="26" t="s">
        <v>92</v>
      </c>
      <c r="F87" s="26">
        <v>31263071</v>
      </c>
      <c r="G87" s="26" t="s">
        <v>132</v>
      </c>
      <c r="H87" s="26" t="s">
        <v>199</v>
      </c>
      <c r="I87" s="24" t="s">
        <v>294</v>
      </c>
      <c r="J87" s="76">
        <v>296</v>
      </c>
      <c r="K87" s="14">
        <v>8</v>
      </c>
      <c r="L87" s="11">
        <v>0</v>
      </c>
      <c r="M87" s="17">
        <v>2</v>
      </c>
      <c r="N87" s="5">
        <v>0</v>
      </c>
      <c r="O87" s="14">
        <v>34</v>
      </c>
      <c r="P87" s="11">
        <v>0</v>
      </c>
      <c r="Q87" s="17">
        <v>389.57</v>
      </c>
      <c r="R87" s="5">
        <v>0</v>
      </c>
      <c r="S87" s="44">
        <f t="shared" si="138"/>
        <v>11.457941176470587</v>
      </c>
      <c r="T87" s="54" t="str">
        <f t="shared" si="139"/>
        <v/>
      </c>
      <c r="U87" s="17">
        <v>0</v>
      </c>
      <c r="V87" s="5">
        <v>0</v>
      </c>
      <c r="W87" s="55">
        <f t="shared" si="140"/>
        <v>389.57</v>
      </c>
      <c r="X87" s="31">
        <f t="shared" si="141"/>
        <v>0</v>
      </c>
      <c r="Y87" s="34">
        <f t="shared" si="142"/>
        <v>390</v>
      </c>
      <c r="Z87" s="35">
        <f t="shared" si="143"/>
        <v>390</v>
      </c>
      <c r="AA87" s="5">
        <f t="shared" si="144"/>
        <v>0</v>
      </c>
    </row>
    <row r="88" spans="1:27" x14ac:dyDescent="0.25">
      <c r="A88" s="2" t="s">
        <v>9</v>
      </c>
      <c r="B88" s="50" t="s">
        <v>13</v>
      </c>
      <c r="C88" s="2" t="s">
        <v>91</v>
      </c>
      <c r="D88" s="2">
        <v>691135</v>
      </c>
      <c r="E88" s="26" t="s">
        <v>92</v>
      </c>
      <c r="F88" s="26">
        <v>35540605</v>
      </c>
      <c r="G88" s="26" t="s">
        <v>132</v>
      </c>
      <c r="H88" s="26" t="s">
        <v>195</v>
      </c>
      <c r="I88" s="24" t="s">
        <v>302</v>
      </c>
      <c r="J88" s="76">
        <v>639</v>
      </c>
      <c r="K88" s="14">
        <v>22</v>
      </c>
      <c r="L88" s="52">
        <v>0</v>
      </c>
      <c r="M88" s="17">
        <v>3</v>
      </c>
      <c r="N88" s="53">
        <v>0</v>
      </c>
      <c r="O88" s="14">
        <v>14</v>
      </c>
      <c r="P88" s="52">
        <v>0</v>
      </c>
      <c r="Q88" s="17">
        <v>196.57</v>
      </c>
      <c r="R88" s="53">
        <v>0</v>
      </c>
      <c r="S88" s="44">
        <f t="shared" si="138"/>
        <v>14.040714285714285</v>
      </c>
      <c r="T88" s="54" t="str">
        <f t="shared" si="139"/>
        <v/>
      </c>
      <c r="U88" s="17">
        <v>0</v>
      </c>
      <c r="V88" s="53">
        <v>0</v>
      </c>
      <c r="W88" s="55">
        <f t="shared" si="140"/>
        <v>196.57</v>
      </c>
      <c r="X88" s="31">
        <f t="shared" si="141"/>
        <v>0</v>
      </c>
      <c r="Y88" s="34">
        <f t="shared" si="142"/>
        <v>197</v>
      </c>
      <c r="Z88" s="35">
        <f t="shared" si="143"/>
        <v>197</v>
      </c>
      <c r="AA88" s="5">
        <f t="shared" si="144"/>
        <v>0</v>
      </c>
    </row>
    <row r="89" spans="1:27" x14ac:dyDescent="0.25">
      <c r="A89" s="2" t="s">
        <v>9</v>
      </c>
      <c r="B89" s="50" t="s">
        <v>13</v>
      </c>
      <c r="C89" s="2" t="s">
        <v>91</v>
      </c>
      <c r="D89" s="2">
        <v>691135</v>
      </c>
      <c r="E89" s="26" t="s">
        <v>92</v>
      </c>
      <c r="F89" s="26">
        <v>35540486</v>
      </c>
      <c r="G89" s="26" t="s">
        <v>132</v>
      </c>
      <c r="H89" s="26" t="s">
        <v>195</v>
      </c>
      <c r="I89" s="24" t="s">
        <v>301</v>
      </c>
      <c r="J89" s="76">
        <v>350</v>
      </c>
      <c r="K89" s="14">
        <v>12</v>
      </c>
      <c r="L89" s="52">
        <v>0</v>
      </c>
      <c r="M89" s="17">
        <v>2</v>
      </c>
      <c r="N89" s="53">
        <v>0</v>
      </c>
      <c r="O89" s="14">
        <v>26</v>
      </c>
      <c r="P89" s="52">
        <v>0</v>
      </c>
      <c r="Q89" s="17">
        <v>555.99</v>
      </c>
      <c r="R89" s="53">
        <v>0</v>
      </c>
      <c r="S89" s="44">
        <f t="shared" si="138"/>
        <v>21.384230769230768</v>
      </c>
      <c r="T89" s="54" t="str">
        <f t="shared" si="139"/>
        <v/>
      </c>
      <c r="U89" s="17">
        <v>216.8</v>
      </c>
      <c r="V89" s="53">
        <v>0</v>
      </c>
      <c r="W89" s="55">
        <f t="shared" si="140"/>
        <v>772.79</v>
      </c>
      <c r="X89" s="31">
        <f t="shared" si="141"/>
        <v>0</v>
      </c>
      <c r="Y89" s="34">
        <f t="shared" si="142"/>
        <v>773</v>
      </c>
      <c r="Z89" s="35">
        <f t="shared" si="143"/>
        <v>773</v>
      </c>
      <c r="AA89" s="5">
        <f t="shared" si="144"/>
        <v>0</v>
      </c>
    </row>
    <row r="90" spans="1:27" x14ac:dyDescent="0.25">
      <c r="A90" s="2" t="s">
        <v>9</v>
      </c>
      <c r="B90" s="50" t="s">
        <v>13</v>
      </c>
      <c r="C90" s="2" t="s">
        <v>91</v>
      </c>
      <c r="D90" s="2">
        <v>691135</v>
      </c>
      <c r="E90" s="26" t="s">
        <v>92</v>
      </c>
      <c r="F90" s="26">
        <v>35542632</v>
      </c>
      <c r="G90" s="26" t="s">
        <v>132</v>
      </c>
      <c r="H90" s="26" t="s">
        <v>297</v>
      </c>
      <c r="I90" s="24" t="s">
        <v>305</v>
      </c>
      <c r="J90" s="76">
        <v>513</v>
      </c>
      <c r="K90" s="14">
        <v>16</v>
      </c>
      <c r="L90" s="52">
        <v>0</v>
      </c>
      <c r="M90" s="17">
        <v>2</v>
      </c>
      <c r="N90" s="53">
        <v>0</v>
      </c>
      <c r="O90" s="14">
        <v>12</v>
      </c>
      <c r="P90" s="52">
        <v>0</v>
      </c>
      <c r="Q90" s="17">
        <v>170.94</v>
      </c>
      <c r="R90" s="53">
        <v>0</v>
      </c>
      <c r="S90" s="44">
        <f t="shared" si="138"/>
        <v>14.244999999999999</v>
      </c>
      <c r="T90" s="54" t="str">
        <f t="shared" si="139"/>
        <v/>
      </c>
      <c r="U90" s="17">
        <v>0</v>
      </c>
      <c r="V90" s="53">
        <v>0</v>
      </c>
      <c r="W90" s="55">
        <f t="shared" si="140"/>
        <v>170.94</v>
      </c>
      <c r="X90" s="31">
        <f t="shared" si="141"/>
        <v>0</v>
      </c>
      <c r="Y90" s="34">
        <f t="shared" si="142"/>
        <v>171</v>
      </c>
      <c r="Z90" s="35">
        <f t="shared" si="143"/>
        <v>171</v>
      </c>
      <c r="AA90" s="5">
        <f t="shared" si="144"/>
        <v>0</v>
      </c>
    </row>
    <row r="91" spans="1:27" x14ac:dyDescent="0.25">
      <c r="A91" s="2" t="s">
        <v>9</v>
      </c>
      <c r="B91" s="50" t="s">
        <v>13</v>
      </c>
      <c r="C91" s="2" t="s">
        <v>91</v>
      </c>
      <c r="D91" s="2">
        <v>691135</v>
      </c>
      <c r="E91" s="26" t="s">
        <v>92</v>
      </c>
      <c r="F91" s="26">
        <v>31985921</v>
      </c>
      <c r="G91" s="26" t="s">
        <v>132</v>
      </c>
      <c r="H91" s="26" t="s">
        <v>297</v>
      </c>
      <c r="I91" s="24" t="s">
        <v>298</v>
      </c>
      <c r="J91" s="76">
        <v>241</v>
      </c>
      <c r="K91" s="14">
        <v>4</v>
      </c>
      <c r="L91" s="52">
        <v>4</v>
      </c>
      <c r="M91" s="17">
        <v>2</v>
      </c>
      <c r="N91" s="53">
        <v>2</v>
      </c>
      <c r="O91" s="14">
        <v>32</v>
      </c>
      <c r="P91" s="52">
        <v>32</v>
      </c>
      <c r="Q91" s="17">
        <v>352</v>
      </c>
      <c r="R91" s="53">
        <v>352</v>
      </c>
      <c r="S91" s="44">
        <f t="shared" si="138"/>
        <v>11</v>
      </c>
      <c r="T91" s="54">
        <f t="shared" si="139"/>
        <v>11</v>
      </c>
      <c r="U91" s="17">
        <v>0</v>
      </c>
      <c r="V91" s="53">
        <v>0</v>
      </c>
      <c r="W91" s="55">
        <f t="shared" si="140"/>
        <v>352</v>
      </c>
      <c r="X91" s="31">
        <f t="shared" si="141"/>
        <v>352</v>
      </c>
      <c r="Y91" s="34">
        <f t="shared" si="142"/>
        <v>352</v>
      </c>
      <c r="Z91" s="35">
        <f t="shared" si="143"/>
        <v>0</v>
      </c>
      <c r="AA91" s="5">
        <f t="shared" si="144"/>
        <v>352</v>
      </c>
    </row>
    <row r="92" spans="1:27" x14ac:dyDescent="0.25">
      <c r="A92" s="2" t="s">
        <v>9</v>
      </c>
      <c r="B92" s="50" t="s">
        <v>13</v>
      </c>
      <c r="C92" s="2" t="s">
        <v>91</v>
      </c>
      <c r="D92" s="2">
        <v>691135</v>
      </c>
      <c r="E92" s="26" t="s">
        <v>92</v>
      </c>
      <c r="F92" s="26">
        <v>35540460</v>
      </c>
      <c r="G92" s="26" t="s">
        <v>132</v>
      </c>
      <c r="H92" s="26" t="s">
        <v>299</v>
      </c>
      <c r="I92" s="24" t="s">
        <v>300</v>
      </c>
      <c r="J92" s="76">
        <v>451</v>
      </c>
      <c r="K92" s="14">
        <v>3</v>
      </c>
      <c r="L92" s="52">
        <v>0</v>
      </c>
      <c r="M92" s="17">
        <v>1</v>
      </c>
      <c r="N92" s="53">
        <v>0</v>
      </c>
      <c r="O92" s="14">
        <v>20</v>
      </c>
      <c r="P92" s="52">
        <v>0</v>
      </c>
      <c r="Q92" s="17">
        <v>370.15</v>
      </c>
      <c r="R92" s="53">
        <v>0</v>
      </c>
      <c r="S92" s="44">
        <f t="shared" si="138"/>
        <v>18.5075</v>
      </c>
      <c r="T92" s="54" t="str">
        <f t="shared" si="139"/>
        <v/>
      </c>
      <c r="U92" s="17">
        <v>0</v>
      </c>
      <c r="V92" s="53">
        <v>0</v>
      </c>
      <c r="W92" s="74">
        <f t="shared" si="140"/>
        <v>370.15</v>
      </c>
      <c r="X92" s="31">
        <f t="shared" si="141"/>
        <v>0</v>
      </c>
      <c r="Y92" s="34">
        <f t="shared" si="142"/>
        <v>371</v>
      </c>
      <c r="Z92" s="35">
        <f t="shared" si="143"/>
        <v>371</v>
      </c>
      <c r="AA92" s="5">
        <f t="shared" si="144"/>
        <v>0</v>
      </c>
    </row>
    <row r="93" spans="1:27" x14ac:dyDescent="0.25">
      <c r="A93" s="2" t="s">
        <v>9</v>
      </c>
      <c r="B93" s="50" t="s">
        <v>13</v>
      </c>
      <c r="C93" s="2" t="s">
        <v>91</v>
      </c>
      <c r="D93" s="2">
        <v>691135</v>
      </c>
      <c r="E93" s="26" t="s">
        <v>92</v>
      </c>
      <c r="F93" s="26">
        <v>52109828</v>
      </c>
      <c r="G93" s="26" t="s">
        <v>135</v>
      </c>
      <c r="H93" s="26" t="s">
        <v>194</v>
      </c>
      <c r="I93" s="24" t="s">
        <v>313</v>
      </c>
      <c r="J93" s="76">
        <v>403</v>
      </c>
      <c r="K93" s="14">
        <v>27</v>
      </c>
      <c r="L93" s="11">
        <v>0</v>
      </c>
      <c r="M93" s="17">
        <v>5</v>
      </c>
      <c r="N93" s="5">
        <v>0</v>
      </c>
      <c r="O93" s="14">
        <v>78</v>
      </c>
      <c r="P93" s="11">
        <v>0</v>
      </c>
      <c r="Q93" s="17">
        <v>1263.04</v>
      </c>
      <c r="R93" s="5">
        <v>0</v>
      </c>
      <c r="S93" s="44">
        <f t="shared" si="138"/>
        <v>16.192820512820511</v>
      </c>
      <c r="T93" s="54" t="str">
        <f t="shared" si="139"/>
        <v/>
      </c>
      <c r="U93" s="17">
        <v>0</v>
      </c>
      <c r="V93" s="5">
        <v>0</v>
      </c>
      <c r="W93" s="55">
        <f t="shared" si="140"/>
        <v>1263.04</v>
      </c>
      <c r="X93" s="31">
        <f t="shared" si="141"/>
        <v>0</v>
      </c>
      <c r="Y93" s="34">
        <f t="shared" si="142"/>
        <v>1264</v>
      </c>
      <c r="Z93" s="35">
        <f t="shared" si="143"/>
        <v>1264</v>
      </c>
      <c r="AA93" s="5">
        <f t="shared" si="144"/>
        <v>0</v>
      </c>
    </row>
    <row r="94" spans="1:27" x14ac:dyDescent="0.25">
      <c r="A94" s="2" t="s">
        <v>9</v>
      </c>
      <c r="B94" s="50" t="s">
        <v>13</v>
      </c>
      <c r="C94" s="2" t="s">
        <v>91</v>
      </c>
      <c r="D94" s="2">
        <v>691135</v>
      </c>
      <c r="E94" s="26" t="s">
        <v>92</v>
      </c>
      <c r="F94" s="26">
        <v>35540648</v>
      </c>
      <c r="G94" s="26" t="s">
        <v>132</v>
      </c>
      <c r="H94" s="26" t="s">
        <v>194</v>
      </c>
      <c r="I94" s="24" t="s">
        <v>303</v>
      </c>
      <c r="J94" s="76">
        <v>746</v>
      </c>
      <c r="K94" s="14">
        <v>18</v>
      </c>
      <c r="L94" s="11">
        <v>0</v>
      </c>
      <c r="M94" s="17">
        <v>2</v>
      </c>
      <c r="N94" s="5">
        <v>0</v>
      </c>
      <c r="O94" s="14">
        <v>30</v>
      </c>
      <c r="P94" s="11">
        <v>0</v>
      </c>
      <c r="Q94" s="17">
        <v>542.59</v>
      </c>
      <c r="R94" s="5">
        <v>0</v>
      </c>
      <c r="S94" s="44">
        <f t="shared" si="138"/>
        <v>18.086333333333336</v>
      </c>
      <c r="T94" s="54" t="str">
        <f t="shared" si="139"/>
        <v/>
      </c>
      <c r="U94" s="17">
        <v>0</v>
      </c>
      <c r="V94" s="5">
        <v>0</v>
      </c>
      <c r="W94" s="74">
        <f t="shared" si="140"/>
        <v>542.59</v>
      </c>
      <c r="X94" s="31">
        <f t="shared" si="141"/>
        <v>0</v>
      </c>
      <c r="Y94" s="34">
        <f t="shared" si="142"/>
        <v>543</v>
      </c>
      <c r="Z94" s="35">
        <f t="shared" si="143"/>
        <v>543</v>
      </c>
      <c r="AA94" s="5">
        <f t="shared" si="144"/>
        <v>0</v>
      </c>
    </row>
    <row r="95" spans="1:27" x14ac:dyDescent="0.25">
      <c r="A95" s="2" t="s">
        <v>9</v>
      </c>
      <c r="B95" s="50" t="s">
        <v>13</v>
      </c>
      <c r="C95" s="2" t="s">
        <v>91</v>
      </c>
      <c r="D95" s="2">
        <v>691135</v>
      </c>
      <c r="E95" s="26" t="s">
        <v>92</v>
      </c>
      <c r="F95" s="26">
        <v>35543019</v>
      </c>
      <c r="G95" s="26" t="s">
        <v>132</v>
      </c>
      <c r="H95" s="26" t="s">
        <v>202</v>
      </c>
      <c r="I95" s="24" t="s">
        <v>308</v>
      </c>
      <c r="J95" s="76">
        <v>619</v>
      </c>
      <c r="K95" s="14">
        <v>12</v>
      </c>
      <c r="L95" s="11">
        <v>0</v>
      </c>
      <c r="M95" s="17">
        <v>2</v>
      </c>
      <c r="N95" s="5">
        <v>0</v>
      </c>
      <c r="O95" s="14">
        <v>28</v>
      </c>
      <c r="P95" s="11">
        <v>0</v>
      </c>
      <c r="Q95" s="17">
        <v>433.47</v>
      </c>
      <c r="R95" s="5">
        <v>0</v>
      </c>
      <c r="S95" s="44">
        <f t="shared" si="138"/>
        <v>15.481071428571429</v>
      </c>
      <c r="T95" s="54" t="str">
        <f t="shared" si="139"/>
        <v/>
      </c>
      <c r="U95" s="17">
        <v>50</v>
      </c>
      <c r="V95" s="5">
        <v>0</v>
      </c>
      <c r="W95" s="55">
        <f t="shared" si="140"/>
        <v>483.47</v>
      </c>
      <c r="X95" s="31">
        <f t="shared" ref="X95:X100" si="145">V95+R95</f>
        <v>0</v>
      </c>
      <c r="Y95" s="34">
        <f t="shared" ref="Y95:Y100" si="146">ROUNDUP(W95,0)</f>
        <v>484</v>
      </c>
      <c r="Z95" s="35">
        <f t="shared" ref="Z95:Z100" si="147">Y95-AA95</f>
        <v>484</v>
      </c>
      <c r="AA95" s="5">
        <f t="shared" ref="AA95:AA100" si="148">ROUNDUP(X95,0)</f>
        <v>0</v>
      </c>
    </row>
    <row r="96" spans="1:27" x14ac:dyDescent="0.25">
      <c r="A96" s="2" t="s">
        <v>9</v>
      </c>
      <c r="B96" s="50" t="s">
        <v>13</v>
      </c>
      <c r="C96" s="2" t="s">
        <v>91</v>
      </c>
      <c r="D96" s="2">
        <v>691135</v>
      </c>
      <c r="E96" s="26" t="s">
        <v>92</v>
      </c>
      <c r="F96" s="26">
        <v>35542713</v>
      </c>
      <c r="G96" s="26" t="s">
        <v>132</v>
      </c>
      <c r="H96" s="26" t="s">
        <v>202</v>
      </c>
      <c r="I96" s="24" t="s">
        <v>306</v>
      </c>
      <c r="J96" s="76">
        <v>616</v>
      </c>
      <c r="K96" s="14">
        <v>14</v>
      </c>
      <c r="L96" s="11">
        <v>0</v>
      </c>
      <c r="M96" s="17">
        <v>2</v>
      </c>
      <c r="N96" s="5">
        <v>0</v>
      </c>
      <c r="O96" s="14">
        <v>14</v>
      </c>
      <c r="P96" s="11">
        <v>0</v>
      </c>
      <c r="Q96" s="17">
        <v>268.33</v>
      </c>
      <c r="R96" s="5">
        <v>0</v>
      </c>
      <c r="S96" s="44">
        <f t="shared" si="138"/>
        <v>19.166428571428572</v>
      </c>
      <c r="T96" s="54" t="str">
        <f t="shared" si="139"/>
        <v/>
      </c>
      <c r="U96" s="17">
        <v>0</v>
      </c>
      <c r="V96" s="5">
        <v>0</v>
      </c>
      <c r="W96" s="55">
        <f t="shared" si="140"/>
        <v>268.33</v>
      </c>
      <c r="X96" s="31">
        <f t="shared" si="145"/>
        <v>0</v>
      </c>
      <c r="Y96" s="34">
        <f t="shared" si="146"/>
        <v>269</v>
      </c>
      <c r="Z96" s="35">
        <f t="shared" si="147"/>
        <v>269</v>
      </c>
      <c r="AA96" s="5">
        <f t="shared" si="148"/>
        <v>0</v>
      </c>
    </row>
    <row r="97" spans="1:27" x14ac:dyDescent="0.25">
      <c r="A97" s="2" t="s">
        <v>9</v>
      </c>
      <c r="B97" s="50" t="s">
        <v>13</v>
      </c>
      <c r="C97" s="2" t="s">
        <v>91</v>
      </c>
      <c r="D97" s="2">
        <v>691135</v>
      </c>
      <c r="E97" s="26" t="s">
        <v>92</v>
      </c>
      <c r="F97" s="26">
        <v>35542624</v>
      </c>
      <c r="G97" s="26" t="s">
        <v>132</v>
      </c>
      <c r="H97" s="26" t="s">
        <v>202</v>
      </c>
      <c r="I97" s="24" t="s">
        <v>304</v>
      </c>
      <c r="J97" s="76">
        <v>529</v>
      </c>
      <c r="K97" s="14">
        <v>12</v>
      </c>
      <c r="L97" s="11">
        <v>0</v>
      </c>
      <c r="M97" s="17">
        <v>2</v>
      </c>
      <c r="N97" s="5">
        <v>0</v>
      </c>
      <c r="O97" s="14">
        <v>31</v>
      </c>
      <c r="P97" s="11">
        <v>0</v>
      </c>
      <c r="Q97" s="17">
        <v>501.89</v>
      </c>
      <c r="R97" s="5">
        <v>0</v>
      </c>
      <c r="S97" s="44">
        <f t="shared" si="138"/>
        <v>16.190000000000001</v>
      </c>
      <c r="T97" s="54" t="str">
        <f t="shared" si="139"/>
        <v/>
      </c>
      <c r="U97" s="17">
        <v>0</v>
      </c>
      <c r="V97" s="5">
        <v>0</v>
      </c>
      <c r="W97" s="55">
        <f t="shared" si="140"/>
        <v>501.89</v>
      </c>
      <c r="X97" s="31">
        <f t="shared" si="145"/>
        <v>0</v>
      </c>
      <c r="Y97" s="34">
        <f t="shared" si="146"/>
        <v>502</v>
      </c>
      <c r="Z97" s="35">
        <f t="shared" si="147"/>
        <v>502</v>
      </c>
      <c r="AA97" s="5">
        <f t="shared" si="148"/>
        <v>0</v>
      </c>
    </row>
    <row r="98" spans="1:27" x14ac:dyDescent="0.25">
      <c r="A98" s="2" t="s">
        <v>9</v>
      </c>
      <c r="B98" s="50" t="s">
        <v>13</v>
      </c>
      <c r="C98" s="2" t="s">
        <v>91</v>
      </c>
      <c r="D98" s="2">
        <v>691135</v>
      </c>
      <c r="E98" s="26" t="s">
        <v>92</v>
      </c>
      <c r="F98" s="26">
        <v>35542861</v>
      </c>
      <c r="G98" s="26" t="s">
        <v>132</v>
      </c>
      <c r="H98" s="26" t="s">
        <v>202</v>
      </c>
      <c r="I98" s="24" t="s">
        <v>307</v>
      </c>
      <c r="J98" s="76">
        <v>398</v>
      </c>
      <c r="K98" s="14">
        <v>22</v>
      </c>
      <c r="L98" s="11">
        <v>0</v>
      </c>
      <c r="M98" s="17">
        <v>2</v>
      </c>
      <c r="N98" s="5">
        <v>0</v>
      </c>
      <c r="O98" s="14">
        <v>70</v>
      </c>
      <c r="P98" s="11">
        <v>0</v>
      </c>
      <c r="Q98" s="17">
        <v>1798.72</v>
      </c>
      <c r="R98" s="5">
        <v>0</v>
      </c>
      <c r="S98" s="44">
        <f t="shared" si="138"/>
        <v>25.696000000000002</v>
      </c>
      <c r="T98" s="54" t="str">
        <f t="shared" si="139"/>
        <v/>
      </c>
      <c r="U98" s="17">
        <v>0</v>
      </c>
      <c r="V98" s="5">
        <v>0</v>
      </c>
      <c r="W98" s="55">
        <f t="shared" si="140"/>
        <v>1798.72</v>
      </c>
      <c r="X98" s="31">
        <f t="shared" si="145"/>
        <v>0</v>
      </c>
      <c r="Y98" s="34">
        <f t="shared" si="146"/>
        <v>1799</v>
      </c>
      <c r="Z98" s="35">
        <f t="shared" si="147"/>
        <v>1799</v>
      </c>
      <c r="AA98" s="5">
        <f t="shared" si="148"/>
        <v>0</v>
      </c>
    </row>
    <row r="99" spans="1:27" x14ac:dyDescent="0.25">
      <c r="A99" s="2" t="s">
        <v>9</v>
      </c>
      <c r="B99" s="50" t="s">
        <v>13</v>
      </c>
      <c r="C99" s="2" t="s">
        <v>91</v>
      </c>
      <c r="D99" s="2">
        <v>691135</v>
      </c>
      <c r="E99" s="26" t="s">
        <v>92</v>
      </c>
      <c r="F99" s="26">
        <v>35546123</v>
      </c>
      <c r="G99" s="26" t="s">
        <v>132</v>
      </c>
      <c r="H99" s="26" t="s">
        <v>202</v>
      </c>
      <c r="I99" s="24" t="s">
        <v>309</v>
      </c>
      <c r="J99" s="76">
        <v>565</v>
      </c>
      <c r="K99" s="14">
        <v>29</v>
      </c>
      <c r="L99" s="11">
        <v>0</v>
      </c>
      <c r="M99" s="17">
        <v>2</v>
      </c>
      <c r="N99" s="5">
        <v>0</v>
      </c>
      <c r="O99" s="14">
        <v>57</v>
      </c>
      <c r="P99" s="11">
        <v>0</v>
      </c>
      <c r="Q99" s="17">
        <v>671.48</v>
      </c>
      <c r="R99" s="5">
        <v>0</v>
      </c>
      <c r="S99" s="44">
        <f t="shared" si="138"/>
        <v>11.780350877192983</v>
      </c>
      <c r="T99" s="54" t="str">
        <f t="shared" si="139"/>
        <v/>
      </c>
      <c r="U99" s="17">
        <v>0</v>
      </c>
      <c r="V99" s="5">
        <v>0</v>
      </c>
      <c r="W99" s="55">
        <f t="shared" si="140"/>
        <v>671.48</v>
      </c>
      <c r="X99" s="31">
        <f t="shared" si="145"/>
        <v>0</v>
      </c>
      <c r="Y99" s="34">
        <f t="shared" si="146"/>
        <v>672</v>
      </c>
      <c r="Z99" s="35">
        <f t="shared" si="147"/>
        <v>672</v>
      </c>
      <c r="AA99" s="5">
        <f t="shared" si="148"/>
        <v>0</v>
      </c>
    </row>
    <row r="100" spans="1:27" x14ac:dyDescent="0.25">
      <c r="A100" s="2" t="s">
        <v>9</v>
      </c>
      <c r="B100" s="50" t="s">
        <v>13</v>
      </c>
      <c r="C100" s="2" t="s">
        <v>93</v>
      </c>
      <c r="D100" s="2">
        <v>325490</v>
      </c>
      <c r="E100" s="26" t="s">
        <v>94</v>
      </c>
      <c r="F100" s="26">
        <v>17080703</v>
      </c>
      <c r="G100" s="26" t="s">
        <v>150</v>
      </c>
      <c r="H100" s="26" t="s">
        <v>197</v>
      </c>
      <c r="I100" s="24" t="s">
        <v>273</v>
      </c>
      <c r="J100" s="76">
        <v>612</v>
      </c>
      <c r="K100" s="14">
        <v>6</v>
      </c>
      <c r="L100" s="52">
        <v>0</v>
      </c>
      <c r="M100" s="17">
        <v>1</v>
      </c>
      <c r="N100" s="53">
        <v>0</v>
      </c>
      <c r="O100" s="14">
        <v>24</v>
      </c>
      <c r="P100" s="52">
        <v>0</v>
      </c>
      <c r="Q100" s="17">
        <v>291.54000000000002</v>
      </c>
      <c r="R100" s="53">
        <v>0</v>
      </c>
      <c r="S100" s="44">
        <f t="shared" ref="S100" si="149">IFERROR(Q100/O100,"")</f>
        <v>12.147500000000001</v>
      </c>
      <c r="T100" s="54" t="str">
        <f t="shared" ref="T100" si="150">IFERROR(R100/P100,"")</f>
        <v/>
      </c>
      <c r="U100" s="17">
        <v>0</v>
      </c>
      <c r="V100" s="53">
        <v>0</v>
      </c>
      <c r="W100" s="55">
        <f t="shared" ref="W100" si="151">U100+Q100</f>
        <v>291.54000000000002</v>
      </c>
      <c r="X100" s="31">
        <f t="shared" si="145"/>
        <v>0</v>
      </c>
      <c r="Y100" s="34">
        <f t="shared" si="146"/>
        <v>292</v>
      </c>
      <c r="Z100" s="35">
        <f t="shared" si="147"/>
        <v>292</v>
      </c>
      <c r="AA100" s="5">
        <f t="shared" si="148"/>
        <v>0</v>
      </c>
    </row>
    <row r="101" spans="1:27" x14ac:dyDescent="0.25">
      <c r="A101" s="2" t="s">
        <v>9</v>
      </c>
      <c r="B101" s="50" t="s">
        <v>13</v>
      </c>
      <c r="C101" s="2" t="s">
        <v>99</v>
      </c>
      <c r="D101" s="2">
        <v>329517</v>
      </c>
      <c r="E101" s="26" t="s">
        <v>100</v>
      </c>
      <c r="F101" s="26">
        <v>35546425</v>
      </c>
      <c r="G101" s="26" t="s">
        <v>135</v>
      </c>
      <c r="H101" s="26" t="s">
        <v>198</v>
      </c>
      <c r="I101" s="24" t="s">
        <v>288</v>
      </c>
      <c r="J101" s="76">
        <v>264</v>
      </c>
      <c r="K101" s="14">
        <v>3</v>
      </c>
      <c r="L101" s="52">
        <v>0</v>
      </c>
      <c r="M101" s="17">
        <v>1</v>
      </c>
      <c r="N101" s="53">
        <v>0</v>
      </c>
      <c r="O101" s="14">
        <v>18.5</v>
      </c>
      <c r="P101" s="52">
        <v>0</v>
      </c>
      <c r="Q101" s="17">
        <v>262.14</v>
      </c>
      <c r="R101" s="53">
        <v>0</v>
      </c>
      <c r="S101" s="44">
        <f t="shared" ref="S101:S103" si="152">IFERROR(Q101/O101,"")</f>
        <v>14.169729729729729</v>
      </c>
      <c r="T101" s="54" t="str">
        <f t="shared" ref="T101:T103" si="153">IFERROR(R101/P101,"")</f>
        <v/>
      </c>
      <c r="U101" s="17">
        <v>0</v>
      </c>
      <c r="V101" s="53">
        <v>0</v>
      </c>
      <c r="W101" s="74">
        <f t="shared" ref="W101:W103" si="154">U101+Q101</f>
        <v>262.14</v>
      </c>
      <c r="X101" s="31">
        <f t="shared" ref="X101:X103" si="155">V101+R101</f>
        <v>0</v>
      </c>
      <c r="Y101" s="34">
        <f t="shared" ref="Y101:Y103" si="156">ROUNDUP(W101,0)</f>
        <v>263</v>
      </c>
      <c r="Z101" s="35">
        <f t="shared" ref="Z101:Z103" si="157">Y101-AA101</f>
        <v>263</v>
      </c>
      <c r="AA101" s="5">
        <f t="shared" ref="AA101:AA103" si="158">ROUNDUP(X101,0)</f>
        <v>0</v>
      </c>
    </row>
    <row r="102" spans="1:27" x14ac:dyDescent="0.25">
      <c r="A102" s="2" t="s">
        <v>9</v>
      </c>
      <c r="B102" s="50" t="s">
        <v>13</v>
      </c>
      <c r="C102" s="2" t="s">
        <v>95</v>
      </c>
      <c r="D102" s="2">
        <v>328758</v>
      </c>
      <c r="E102" s="26" t="s">
        <v>96</v>
      </c>
      <c r="F102" s="26">
        <v>35543647</v>
      </c>
      <c r="G102" s="26" t="s">
        <v>132</v>
      </c>
      <c r="H102" s="26" t="s">
        <v>196</v>
      </c>
      <c r="I102" s="24" t="s">
        <v>277</v>
      </c>
      <c r="J102" s="76">
        <v>623</v>
      </c>
      <c r="K102" s="14">
        <v>7</v>
      </c>
      <c r="L102" s="52">
        <v>0</v>
      </c>
      <c r="M102" s="17">
        <v>2</v>
      </c>
      <c r="N102" s="53">
        <v>0</v>
      </c>
      <c r="O102" s="14">
        <v>40</v>
      </c>
      <c r="P102" s="52">
        <v>0</v>
      </c>
      <c r="Q102" s="17">
        <v>645.54</v>
      </c>
      <c r="R102" s="53">
        <v>0</v>
      </c>
      <c r="S102" s="44">
        <f t="shared" si="152"/>
        <v>16.138500000000001</v>
      </c>
      <c r="T102" s="54" t="str">
        <f t="shared" si="153"/>
        <v/>
      </c>
      <c r="U102" s="17">
        <v>0</v>
      </c>
      <c r="V102" s="53">
        <v>0</v>
      </c>
      <c r="W102" s="74">
        <f t="shared" si="154"/>
        <v>645.54</v>
      </c>
      <c r="X102" s="31">
        <f t="shared" si="155"/>
        <v>0</v>
      </c>
      <c r="Y102" s="34">
        <f t="shared" si="156"/>
        <v>646</v>
      </c>
      <c r="Z102" s="35">
        <f t="shared" si="157"/>
        <v>646</v>
      </c>
      <c r="AA102" s="5">
        <f t="shared" si="158"/>
        <v>0</v>
      </c>
    </row>
    <row r="103" spans="1:27" ht="15.75" thickBot="1" x14ac:dyDescent="0.3">
      <c r="A103" s="77" t="s">
        <v>9</v>
      </c>
      <c r="B103" s="78" t="s">
        <v>13</v>
      </c>
      <c r="C103" s="77" t="s">
        <v>101</v>
      </c>
      <c r="D103" s="77">
        <v>691721</v>
      </c>
      <c r="E103" s="79" t="s">
        <v>102</v>
      </c>
      <c r="F103" s="79">
        <v>35541385</v>
      </c>
      <c r="G103" s="79" t="s">
        <v>132</v>
      </c>
      <c r="H103" s="79" t="s">
        <v>293</v>
      </c>
      <c r="I103" s="80" t="s">
        <v>193</v>
      </c>
      <c r="J103" s="81">
        <v>753</v>
      </c>
      <c r="K103" s="82">
        <v>6</v>
      </c>
      <c r="L103" s="83">
        <v>0</v>
      </c>
      <c r="M103" s="84">
        <v>1</v>
      </c>
      <c r="N103" s="85">
        <v>0</v>
      </c>
      <c r="O103" s="82">
        <v>9</v>
      </c>
      <c r="P103" s="83">
        <v>0</v>
      </c>
      <c r="Q103" s="84">
        <v>119.43</v>
      </c>
      <c r="R103" s="85">
        <v>0</v>
      </c>
      <c r="S103" s="86">
        <f t="shared" si="152"/>
        <v>13.270000000000001</v>
      </c>
      <c r="T103" s="87" t="str">
        <f t="shared" si="153"/>
        <v/>
      </c>
      <c r="U103" s="84">
        <v>0</v>
      </c>
      <c r="V103" s="85">
        <v>0</v>
      </c>
      <c r="W103" s="15">
        <f t="shared" si="154"/>
        <v>119.43</v>
      </c>
      <c r="X103" s="88">
        <f t="shared" si="155"/>
        <v>0</v>
      </c>
      <c r="Y103" s="36">
        <f t="shared" si="156"/>
        <v>120</v>
      </c>
      <c r="Z103" s="89">
        <f t="shared" si="157"/>
        <v>120</v>
      </c>
      <c r="AA103" s="108">
        <f t="shared" si="158"/>
        <v>0</v>
      </c>
    </row>
    <row r="104" spans="1:27" s="7" customFormat="1" ht="15.75" thickBot="1" x14ac:dyDescent="0.3">
      <c r="A104" s="27"/>
      <c r="B104" s="51"/>
      <c r="C104" s="27"/>
      <c r="D104" s="27"/>
      <c r="E104" s="28" t="s">
        <v>127</v>
      </c>
      <c r="F104" s="29"/>
      <c r="G104" s="29"/>
      <c r="H104" s="29"/>
      <c r="I104" s="29"/>
      <c r="J104" s="90">
        <f>SUM(J4:J103)</f>
        <v>45904</v>
      </c>
      <c r="K104" s="18">
        <f>SUM(K4:K103)</f>
        <v>1053</v>
      </c>
      <c r="L104" s="12">
        <f>SUM(L4:L103)</f>
        <v>26</v>
      </c>
      <c r="M104" s="18">
        <f>SUM(M4:M103)</f>
        <v>179</v>
      </c>
      <c r="N104" s="9">
        <f>SUM(N4:N103)</f>
        <v>14</v>
      </c>
      <c r="O104" s="15">
        <f>SUM(O4:O103)</f>
        <v>3460.5</v>
      </c>
      <c r="P104" s="12">
        <f>SUM(P4:P103)</f>
        <v>119</v>
      </c>
      <c r="Q104" s="18">
        <f>SUM(Q4:Q103)</f>
        <v>47479.740999999995</v>
      </c>
      <c r="R104" s="9">
        <f>SUM(R4:R103)</f>
        <v>1377.84</v>
      </c>
      <c r="S104" s="45">
        <f>Q104/O104</f>
        <v>13.720485767952606</v>
      </c>
      <c r="T104" s="46">
        <f>R104/P104</f>
        <v>11.578487394957982</v>
      </c>
      <c r="U104" s="18">
        <f>SUM(U4:U103)</f>
        <v>3776.01</v>
      </c>
      <c r="V104" s="9">
        <f>SUM(V4:V103)</f>
        <v>50</v>
      </c>
      <c r="W104" s="15">
        <f>SUM(W4:W103)</f>
        <v>51255.750999999989</v>
      </c>
      <c r="X104" s="9">
        <f>SUM(X4:X103)</f>
        <v>1427.84</v>
      </c>
      <c r="Y104" s="36">
        <f>SUM(Y4:Y103)</f>
        <v>51275</v>
      </c>
      <c r="Z104" s="37">
        <f>SUM(Z4:Z103)</f>
        <v>49847</v>
      </c>
      <c r="AA104" s="38">
        <f>SUM(AA4:AA103)</f>
        <v>1428</v>
      </c>
    </row>
    <row r="106" spans="1:27" x14ac:dyDescent="0.25"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X106" s="73"/>
      <c r="Y106" s="73"/>
      <c r="Z106" s="73"/>
      <c r="AA106" s="73"/>
    </row>
  </sheetData>
  <autoFilter ref="A3:AA104" xr:uid="{2D595987-821C-4F63-BCEA-72AF69C0D319}"/>
  <sortState ref="A4:AA103">
    <sortCondition ref="A4:A103" customList="BA,TV,TC,NR,ZA,BB,PO,KE"/>
    <sortCondition ref="B4:B103" customList="K,V,O,C,S"/>
    <sortCondition ref="H4:H103"/>
    <sortCondition ref="I4:I103"/>
  </sortState>
  <mergeCells count="8">
    <mergeCell ref="Y2:AA2"/>
    <mergeCell ref="K2:L2"/>
    <mergeCell ref="W2:X2"/>
    <mergeCell ref="M2:N2"/>
    <mergeCell ref="O2:P2"/>
    <mergeCell ref="Q2:R2"/>
    <mergeCell ref="S2:T2"/>
    <mergeCell ref="U2:V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C86A-5878-43C2-BBAE-18EBE83FD1E1}">
  <sheetPr>
    <pageSetUpPr fitToPage="1"/>
  </sheetPr>
  <dimension ref="A1:N60"/>
  <sheetViews>
    <sheetView tabSelected="1" workbookViewId="0">
      <pane ySplit="3" topLeftCell="A32" activePane="bottomLeft" state="frozen"/>
      <selection pane="bottomLeft"/>
    </sheetView>
  </sheetViews>
  <sheetFormatPr defaultRowHeight="15" x14ac:dyDescent="0.25"/>
  <cols>
    <col min="1" max="1" width="6.42578125" customWidth="1"/>
    <col min="2" max="2" width="6" customWidth="1"/>
    <col min="3" max="3" width="9.7109375" customWidth="1"/>
    <col min="4" max="4" width="10.140625" customWidth="1"/>
    <col min="5" max="5" width="41.85546875" customWidth="1"/>
    <col min="6" max="6" width="13.5703125" customWidth="1"/>
    <col min="7" max="7" width="14.85546875" customWidth="1"/>
    <col min="8" max="8" width="15" customWidth="1"/>
    <col min="9" max="9" width="13.5703125" customWidth="1"/>
    <col min="10" max="10" width="14.7109375" customWidth="1"/>
    <col min="11" max="11" width="14.5703125" customWidth="1"/>
    <col min="12" max="12" width="13.5703125" customWidth="1"/>
  </cols>
  <sheetData>
    <row r="1" spans="1:12" ht="15.75" customHeight="1" x14ac:dyDescent="0.25">
      <c r="A1" s="58" t="s">
        <v>335</v>
      </c>
      <c r="B1" s="57"/>
      <c r="C1" s="56"/>
      <c r="D1" s="56"/>
      <c r="E1" s="59"/>
      <c r="F1" s="56"/>
      <c r="G1" s="56"/>
      <c r="H1" s="56"/>
      <c r="I1" s="56"/>
      <c r="J1" s="56"/>
      <c r="K1" s="56"/>
      <c r="L1" s="56"/>
    </row>
    <row r="2" spans="1:12" ht="15.75" thickBot="1" x14ac:dyDescent="0.3"/>
    <row r="3" spans="1:12" ht="90" x14ac:dyDescent="0.25">
      <c r="A3" s="68" t="s">
        <v>1</v>
      </c>
      <c r="B3" s="69" t="s">
        <v>0</v>
      </c>
      <c r="C3" s="70" t="s">
        <v>128</v>
      </c>
      <c r="D3" s="69" t="s">
        <v>131</v>
      </c>
      <c r="E3" s="71" t="s">
        <v>2</v>
      </c>
      <c r="F3" s="60" t="s">
        <v>329</v>
      </c>
      <c r="G3" s="47" t="s">
        <v>330</v>
      </c>
      <c r="H3" s="39" t="s">
        <v>331</v>
      </c>
      <c r="I3" s="48" t="s">
        <v>332</v>
      </c>
      <c r="J3" s="20" t="s">
        <v>333</v>
      </c>
      <c r="K3" s="40" t="s">
        <v>334</v>
      </c>
      <c r="L3" s="65" t="s">
        <v>127</v>
      </c>
    </row>
    <row r="4" spans="1:12" x14ac:dyDescent="0.25">
      <c r="A4" s="6" t="s">
        <v>3</v>
      </c>
      <c r="B4" s="2" t="s">
        <v>13</v>
      </c>
      <c r="C4" s="2" t="s">
        <v>18</v>
      </c>
      <c r="D4" s="2">
        <v>603406</v>
      </c>
      <c r="E4" s="91" t="s">
        <v>19</v>
      </c>
      <c r="F4" s="63">
        <f t="array" ref="F4">SUM((školy!$C$4:$C$103=zriaďovatelia!$C4)*(školy!K$4:K$103))-I4</f>
        <v>39</v>
      </c>
      <c r="G4" s="35">
        <f>H4</f>
        <v>1716</v>
      </c>
      <c r="H4" s="5">
        <f t="array" ref="H4">SUM((školy!$C$4:$C$103=zriaďovatelia!$C4)*(školy!Z$4:Z$103))</f>
        <v>1716</v>
      </c>
      <c r="I4" s="5">
        <f t="array" ref="I4">SUM((školy!$C$4:$C$103=zriaďovatelia!$C4)*(školy!L$4:L$103))</f>
        <v>0</v>
      </c>
      <c r="J4" s="35">
        <f>K4</f>
        <v>0</v>
      </c>
      <c r="K4" s="5">
        <f t="array" ref="K4">SUM((školy!$C$4:$C$103=zriaďovatelia!$C4)*(školy!AA$4:AA$103))</f>
        <v>0</v>
      </c>
      <c r="L4" s="66">
        <f t="array" ref="L4">SUM((školy!$C$4:$C$103=zriaďovatelia!$C4)*(školy!Y$4:Y$103))</f>
        <v>1716</v>
      </c>
    </row>
    <row r="5" spans="1:12" x14ac:dyDescent="0.25">
      <c r="A5" s="6" t="s">
        <v>3</v>
      </c>
      <c r="B5" s="2" t="s">
        <v>13</v>
      </c>
      <c r="C5" s="2" t="s">
        <v>20</v>
      </c>
      <c r="D5" s="2">
        <v>603414</v>
      </c>
      <c r="E5" s="91" t="s">
        <v>21</v>
      </c>
      <c r="F5" s="63">
        <f t="array" ref="F5">SUM((školy!$C$4:$C$103=zriaďovatelia!$C5)*(školy!K$4:K$103))-I5</f>
        <v>25</v>
      </c>
      <c r="G5" s="35">
        <f t="shared" ref="G5:G56" si="0">H5</f>
        <v>224</v>
      </c>
      <c r="H5" s="5">
        <f t="array" ref="H5">SUM((školy!$C$4:$C$103=zriaďovatelia!$C5)*(školy!Z$4:Z$103))</f>
        <v>224</v>
      </c>
      <c r="I5" s="63">
        <f t="array" ref="I5">SUM((školy!$C$4:$C$103=zriaďovatelia!$C5)*(školy!L$4:L$103))</f>
        <v>1</v>
      </c>
      <c r="J5" s="35">
        <f t="shared" ref="J5:J56" si="1">K5</f>
        <v>65</v>
      </c>
      <c r="K5" s="5">
        <f t="array" ref="K5">SUM((školy!$C$4:$C$103=zriaďovatelia!$C5)*(školy!AA$4:AA$103))</f>
        <v>65</v>
      </c>
      <c r="L5" s="66">
        <f t="array" ref="L5">SUM((školy!$C$4:$C$103=zriaďovatelia!$C5)*(školy!$Y$4:$Y$103))</f>
        <v>289</v>
      </c>
    </row>
    <row r="6" spans="1:12" x14ac:dyDescent="0.25">
      <c r="A6" s="6" t="s">
        <v>3</v>
      </c>
      <c r="B6" s="2" t="s">
        <v>13</v>
      </c>
      <c r="C6" s="2" t="s">
        <v>22</v>
      </c>
      <c r="D6" s="2">
        <v>604887</v>
      </c>
      <c r="E6" s="91" t="s">
        <v>285</v>
      </c>
      <c r="F6" s="63">
        <f t="array" ref="F6">SUM((školy!$C$4:$C$103=zriaďovatelia!$C6)*(školy!K$4:K$103))-I6</f>
        <v>6</v>
      </c>
      <c r="G6" s="35">
        <f t="shared" si="0"/>
        <v>812</v>
      </c>
      <c r="H6" s="5">
        <f t="array" ref="H6">SUM((školy!$C$4:$C$103=zriaďovatelia!$C6)*(školy!Z$4:Z$103))</f>
        <v>812</v>
      </c>
      <c r="I6" s="63">
        <f t="array" ref="I6">SUM((školy!$C$4:$C$103=zriaďovatelia!$C6)*(školy!L$4:L$103))</f>
        <v>0</v>
      </c>
      <c r="J6" s="35">
        <f t="shared" si="1"/>
        <v>0</v>
      </c>
      <c r="K6" s="5">
        <f t="array" ref="K6">SUM((školy!$C$4:$C$103=zriaďovatelia!$C6)*(školy!AA$4:AA$103))</f>
        <v>0</v>
      </c>
      <c r="L6" s="66">
        <f t="array" ref="L6">SUM((školy!$C$4:$C$103=zriaďovatelia!$C6)*(školy!$Y$4:$Y$103))</f>
        <v>812</v>
      </c>
    </row>
    <row r="7" spans="1:12" x14ac:dyDescent="0.25">
      <c r="A7" s="6" t="s">
        <v>3</v>
      </c>
      <c r="B7" s="2" t="s">
        <v>13</v>
      </c>
      <c r="C7" s="2" t="s">
        <v>14</v>
      </c>
      <c r="D7" s="2">
        <v>304913</v>
      </c>
      <c r="E7" s="91" t="s">
        <v>15</v>
      </c>
      <c r="F7" s="63">
        <f t="array" ref="F7">SUM((školy!$C$4:$C$103=zriaďovatelia!$C7)*(školy!K$4:K$103))-I7</f>
        <v>19</v>
      </c>
      <c r="G7" s="35">
        <f t="shared" si="0"/>
        <v>1574</v>
      </c>
      <c r="H7" s="5">
        <f t="array" ref="H7">SUM((školy!$C$4:$C$103=zriaďovatelia!$C7)*(školy!Z$4:Z$103))</f>
        <v>1574</v>
      </c>
      <c r="I7" s="63">
        <f t="array" ref="I7">SUM((školy!$C$4:$C$103=zriaďovatelia!$C7)*(školy!L$4:L$103))</f>
        <v>16</v>
      </c>
      <c r="J7" s="35">
        <f t="shared" si="1"/>
        <v>619</v>
      </c>
      <c r="K7" s="5">
        <f t="array" ref="K7">SUM((školy!$C$4:$C$103=zriaďovatelia!$C7)*(školy!AA$4:AA$103))</f>
        <v>619</v>
      </c>
      <c r="L7" s="66">
        <f t="array" ref="L7">SUM((školy!$C$4:$C$103=zriaďovatelia!$C7)*(školy!$Y$4:$Y$103))</f>
        <v>2193</v>
      </c>
    </row>
    <row r="8" spans="1:12" x14ac:dyDescent="0.25">
      <c r="A8" s="6" t="s">
        <v>3</v>
      </c>
      <c r="B8" s="2" t="s">
        <v>13</v>
      </c>
      <c r="C8" s="2" t="s">
        <v>16</v>
      </c>
      <c r="D8" s="2">
        <v>304956</v>
      </c>
      <c r="E8" s="91" t="s">
        <v>17</v>
      </c>
      <c r="F8" s="63">
        <f t="array" ref="F8">SUM((školy!$C$4:$C$103=zriaďovatelia!$C8)*(školy!K$4:K$103))-I8</f>
        <v>7</v>
      </c>
      <c r="G8" s="35">
        <f t="shared" si="0"/>
        <v>162</v>
      </c>
      <c r="H8" s="5">
        <f t="array" ref="H8">SUM((školy!$C$4:$C$103=zriaďovatelia!$C8)*(školy!Z$4:Z$103))</f>
        <v>162</v>
      </c>
      <c r="I8" s="63">
        <f t="array" ref="I8">SUM((školy!$C$4:$C$103=zriaďovatelia!$C8)*(školy!L$4:L$103))</f>
        <v>0</v>
      </c>
      <c r="J8" s="35">
        <f t="shared" si="1"/>
        <v>0</v>
      </c>
      <c r="K8" s="5">
        <f t="array" ref="K8">SUM((školy!$C$4:$C$103=zriaďovatelia!$C8)*(školy!AA$4:AA$103))</f>
        <v>0</v>
      </c>
      <c r="L8" s="66">
        <f t="array" ref="L8">SUM((školy!$C$4:$C$103=zriaďovatelia!$C8)*(školy!$Y$4:$Y$103))</f>
        <v>162</v>
      </c>
    </row>
    <row r="9" spans="1:12" x14ac:dyDescent="0.25">
      <c r="A9" s="6" t="s">
        <v>3</v>
      </c>
      <c r="B9" s="2" t="s">
        <v>13</v>
      </c>
      <c r="C9" s="2" t="s">
        <v>23</v>
      </c>
      <c r="D9" s="2">
        <v>304964</v>
      </c>
      <c r="E9" s="91" t="s">
        <v>24</v>
      </c>
      <c r="F9" s="63">
        <f t="array" ref="F9">SUM((školy!$C$4:$C$103=zriaďovatelia!$C9)*(školy!K$4:K$103))-I9</f>
        <v>5</v>
      </c>
      <c r="G9" s="35">
        <f t="shared" si="0"/>
        <v>91</v>
      </c>
      <c r="H9" s="5">
        <f t="array" ref="H9">SUM((školy!$C$4:$C$103=zriaďovatelia!$C9)*(školy!Z$4:Z$103))</f>
        <v>91</v>
      </c>
      <c r="I9" s="63">
        <f t="array" ref="I9">SUM((školy!$C$4:$C$103=zriaďovatelia!$C9)*(školy!L$4:L$103))</f>
        <v>0</v>
      </c>
      <c r="J9" s="35">
        <f t="shared" si="1"/>
        <v>0</v>
      </c>
      <c r="K9" s="5">
        <f t="array" ref="K9">SUM((školy!$C$4:$C$103=zriaďovatelia!$C9)*(školy!AA$4:AA$103))</f>
        <v>0</v>
      </c>
      <c r="L9" s="66">
        <f t="array" ref="L9">SUM((školy!$C$4:$C$103=zriaďovatelia!$C9)*(školy!$Y$4:$Y$103))</f>
        <v>91</v>
      </c>
    </row>
    <row r="10" spans="1:12" x14ac:dyDescent="0.25">
      <c r="A10" s="6" t="s">
        <v>3</v>
      </c>
      <c r="B10" s="2" t="s">
        <v>13</v>
      </c>
      <c r="C10" s="2" t="s">
        <v>25</v>
      </c>
      <c r="D10" s="2">
        <v>305103</v>
      </c>
      <c r="E10" s="91" t="s">
        <v>26</v>
      </c>
      <c r="F10" s="63">
        <f t="array" ref="F10">SUM((školy!$C$4:$C$103=zriaďovatelia!$C10)*(školy!K$4:K$103))-I10</f>
        <v>9</v>
      </c>
      <c r="G10" s="35">
        <f t="shared" si="0"/>
        <v>146</v>
      </c>
      <c r="H10" s="5">
        <f t="array" ref="H10">SUM((školy!$C$4:$C$103=zriaďovatelia!$C10)*(školy!Z$4:Z$103))</f>
        <v>146</v>
      </c>
      <c r="I10" s="63">
        <f t="array" ref="I10">SUM((školy!$C$4:$C$103=zriaďovatelia!$C10)*(školy!L$4:L$103))</f>
        <v>0</v>
      </c>
      <c r="J10" s="35">
        <f t="shared" si="1"/>
        <v>0</v>
      </c>
      <c r="K10" s="5">
        <f t="array" ref="K10">SUM((školy!$C$4:$C$103=zriaďovatelia!$C10)*(školy!AA$4:AA$103))</f>
        <v>0</v>
      </c>
      <c r="L10" s="66">
        <f t="array" ref="L10">SUM((školy!$C$4:$C$103=zriaďovatelia!$C10)*(školy!$Y$4:$Y$103))</f>
        <v>146</v>
      </c>
    </row>
    <row r="11" spans="1:12" x14ac:dyDescent="0.25">
      <c r="A11" s="6" t="s">
        <v>3</v>
      </c>
      <c r="B11" s="2" t="s">
        <v>13</v>
      </c>
      <c r="C11" s="2" t="s">
        <v>27</v>
      </c>
      <c r="D11" s="2">
        <v>310115</v>
      </c>
      <c r="E11" s="91" t="s">
        <v>28</v>
      </c>
      <c r="F11" s="63">
        <f t="array" ref="F11">SUM((školy!$C$4:$C$103=zriaďovatelia!$C11)*(školy!K$4:K$103))-I11</f>
        <v>3</v>
      </c>
      <c r="G11" s="35">
        <f t="shared" si="0"/>
        <v>382</v>
      </c>
      <c r="H11" s="5">
        <f t="array" ref="H11">SUM((školy!$C$4:$C$103=zriaďovatelia!$C11)*(školy!Z$4:Z$103))</f>
        <v>382</v>
      </c>
      <c r="I11" s="63">
        <f t="array" ref="I11">SUM((školy!$C$4:$C$103=zriaďovatelia!$C11)*(školy!L$4:L$103))</f>
        <v>0</v>
      </c>
      <c r="J11" s="35">
        <f t="shared" si="1"/>
        <v>0</v>
      </c>
      <c r="K11" s="5">
        <f t="array" ref="K11">SUM((školy!$C$4:$C$103=zriaďovatelia!$C11)*(školy!AA$4:AA$103))</f>
        <v>0</v>
      </c>
      <c r="L11" s="66">
        <f t="array" ref="L11">SUM((školy!$C$4:$C$103=zriaďovatelia!$C11)*(školy!$Y$4:$Y$103))</f>
        <v>382</v>
      </c>
    </row>
    <row r="12" spans="1:12" x14ac:dyDescent="0.25">
      <c r="A12" s="6" t="s">
        <v>3</v>
      </c>
      <c r="B12" s="2" t="s">
        <v>13</v>
      </c>
      <c r="C12" s="2" t="s">
        <v>29</v>
      </c>
      <c r="D12" s="2">
        <v>305171</v>
      </c>
      <c r="E12" s="91" t="s">
        <v>30</v>
      </c>
      <c r="F12" s="63">
        <f t="array" ref="F12">SUM((školy!$C$4:$C$103=zriaďovatelia!$C12)*(školy!K$4:K$103))-I12</f>
        <v>1</v>
      </c>
      <c r="G12" s="35">
        <f t="shared" si="0"/>
        <v>288</v>
      </c>
      <c r="H12" s="5">
        <f t="array" ref="H12">SUM((školy!$C$4:$C$103=zriaďovatelia!$C12)*(školy!Z$4:Z$103))</f>
        <v>288</v>
      </c>
      <c r="I12" s="63">
        <f t="array" ref="I12">SUM((školy!$C$4:$C$103=zriaďovatelia!$C12)*(školy!L$4:L$103))</f>
        <v>0</v>
      </c>
      <c r="J12" s="35">
        <f t="shared" si="1"/>
        <v>0</v>
      </c>
      <c r="K12" s="5">
        <f t="array" ref="K12">SUM((školy!$C$4:$C$103=zriaďovatelia!$C12)*(školy!AA$4:AA$103))</f>
        <v>0</v>
      </c>
      <c r="L12" s="66">
        <f t="array" ref="L12">SUM((školy!$C$4:$C$103=zriaďovatelia!$C12)*(školy!$Y$4:$Y$103))</f>
        <v>288</v>
      </c>
    </row>
    <row r="13" spans="1:12" ht="30" x14ac:dyDescent="0.25">
      <c r="A13" s="6" t="s">
        <v>3</v>
      </c>
      <c r="B13" s="2" t="s">
        <v>103</v>
      </c>
      <c r="C13" s="2" t="s">
        <v>108</v>
      </c>
      <c r="D13" s="2">
        <v>42131685</v>
      </c>
      <c r="E13" s="91" t="s">
        <v>109</v>
      </c>
      <c r="F13" s="63">
        <f t="array" ref="F13">SUM((školy!$C$4:$C$103=zriaďovatelia!$C13)*(školy!K$4:K$103))-I13</f>
        <v>14</v>
      </c>
      <c r="G13" s="35">
        <f t="shared" si="0"/>
        <v>744</v>
      </c>
      <c r="H13" s="5">
        <f t="array" ref="H13">SUM((školy!$C$4:$C$103=zriaďovatelia!$C13)*(školy!Z$4:Z$103))</f>
        <v>744</v>
      </c>
      <c r="I13" s="63">
        <f t="array" ref="I13">SUM((školy!$C$4:$C$103=zriaďovatelia!$C13)*(školy!L$4:L$103))</f>
        <v>0</v>
      </c>
      <c r="J13" s="35">
        <f t="shared" si="1"/>
        <v>0</v>
      </c>
      <c r="K13" s="5">
        <f t="array" ref="K13">SUM((školy!$C$4:$C$103=zriaďovatelia!$C13)*(školy!AA$4:AA$103))</f>
        <v>0</v>
      </c>
      <c r="L13" s="66">
        <f t="array" ref="L13">SUM((školy!$C$4:$C$103=zriaďovatelia!$C13)*(školy!$Y$4:$Y$103))</f>
        <v>744</v>
      </c>
    </row>
    <row r="14" spans="1:12" ht="30" x14ac:dyDescent="0.25">
      <c r="A14" s="6" t="s">
        <v>3</v>
      </c>
      <c r="B14" s="2" t="s">
        <v>103</v>
      </c>
      <c r="C14" s="2" t="s">
        <v>106</v>
      </c>
      <c r="D14" s="2">
        <v>586722</v>
      </c>
      <c r="E14" s="91" t="s">
        <v>107</v>
      </c>
      <c r="F14" s="63">
        <f t="array" ref="F14">SUM((školy!$C$4:$C$103=zriaďovatelia!$C14)*(školy!K$4:K$103))-I14</f>
        <v>16</v>
      </c>
      <c r="G14" s="35">
        <f t="shared" si="0"/>
        <v>783</v>
      </c>
      <c r="H14" s="5">
        <f t="array" ref="H14">SUM((školy!$C$4:$C$103=zriaďovatelia!$C14)*(školy!Z$4:Z$103))</f>
        <v>783</v>
      </c>
      <c r="I14" s="63">
        <f t="array" ref="I14">SUM((školy!$C$4:$C$103=zriaďovatelia!$C14)*(školy!L$4:L$103))</f>
        <v>0</v>
      </c>
      <c r="J14" s="35">
        <f t="shared" si="1"/>
        <v>0</v>
      </c>
      <c r="K14" s="5">
        <f t="array" ref="K14">SUM((školy!$C$4:$C$103=zriaďovatelia!$C14)*(školy!AA$4:AA$103))</f>
        <v>0</v>
      </c>
      <c r="L14" s="66">
        <f t="array" ref="L14">SUM((školy!$C$4:$C$103=zriaďovatelia!$C14)*(školy!$Y$4:$Y$103))</f>
        <v>783</v>
      </c>
    </row>
    <row r="15" spans="1:12" x14ac:dyDescent="0.25">
      <c r="A15" s="6" t="s">
        <v>3</v>
      </c>
      <c r="B15" s="2" t="s">
        <v>103</v>
      </c>
      <c r="C15" s="2" t="s">
        <v>104</v>
      </c>
      <c r="D15" s="2">
        <v>586358</v>
      </c>
      <c r="E15" s="91" t="s">
        <v>105</v>
      </c>
      <c r="F15" s="63">
        <f t="array" ref="F15">SUM((školy!$C$4:$C$103=zriaďovatelia!$C15)*(školy!K$4:K$103))-I15</f>
        <v>15</v>
      </c>
      <c r="G15" s="35">
        <f t="shared" si="0"/>
        <v>422</v>
      </c>
      <c r="H15" s="5">
        <f t="array" ref="H15">SUM((školy!$C$4:$C$103=zriaďovatelia!$C15)*(školy!Z$4:Z$103))</f>
        <v>422</v>
      </c>
      <c r="I15" s="63">
        <f t="array" ref="I15">SUM((školy!$C$4:$C$103=zriaďovatelia!$C15)*(školy!L$4:L$103))</f>
        <v>0</v>
      </c>
      <c r="J15" s="35">
        <f t="shared" si="1"/>
        <v>0</v>
      </c>
      <c r="K15" s="5">
        <f t="array" ref="K15">SUM((školy!$C$4:$C$103=zriaďovatelia!$C15)*(školy!AA$4:AA$103))</f>
        <v>0</v>
      </c>
      <c r="L15" s="66">
        <f t="array" ref="L15">SUM((školy!$C$4:$C$103=zriaďovatelia!$C15)*(školy!$Y$4:$Y$103))</f>
        <v>422</v>
      </c>
    </row>
    <row r="16" spans="1:12" x14ac:dyDescent="0.25">
      <c r="A16" s="6" t="s">
        <v>3</v>
      </c>
      <c r="B16" s="2" t="s">
        <v>112</v>
      </c>
      <c r="C16" s="2" t="s">
        <v>117</v>
      </c>
      <c r="D16" s="2">
        <v>30851581</v>
      </c>
      <c r="E16" s="91" t="s">
        <v>118</v>
      </c>
      <c r="F16" s="63">
        <f t="array" ref="F16">SUM((školy!$C$4:$C$103=zriaďovatelia!$C16)*(školy!K$4:K$103))-I16</f>
        <v>17</v>
      </c>
      <c r="G16" s="35">
        <f t="shared" si="0"/>
        <v>558</v>
      </c>
      <c r="H16" s="5">
        <f t="array" ref="H16">SUM((školy!$C$4:$C$103=zriaďovatelia!$C16)*(školy!Z$4:Z$103))</f>
        <v>558</v>
      </c>
      <c r="I16" s="63">
        <f t="array" ref="I16">SUM((školy!$C$4:$C$103=zriaďovatelia!$C16)*(školy!L$4:L$103))</f>
        <v>0</v>
      </c>
      <c r="J16" s="35">
        <f t="shared" si="1"/>
        <v>0</v>
      </c>
      <c r="K16" s="5">
        <f t="array" ref="K16">SUM((školy!$C$4:$C$103=zriaďovatelia!$C16)*(školy!AA$4:AA$103))</f>
        <v>0</v>
      </c>
      <c r="L16" s="66">
        <f t="array" ref="L16">SUM((školy!$C$4:$C$103=zriaďovatelia!$C16)*(školy!$Y$4:$Y$103))</f>
        <v>558</v>
      </c>
    </row>
    <row r="17" spans="1:14" x14ac:dyDescent="0.25">
      <c r="A17" s="6" t="s">
        <v>3</v>
      </c>
      <c r="B17" s="2" t="s">
        <v>112</v>
      </c>
      <c r="C17" s="2" t="s">
        <v>113</v>
      </c>
      <c r="D17" s="2">
        <v>52560813</v>
      </c>
      <c r="E17" s="91" t="s">
        <v>114</v>
      </c>
      <c r="F17" s="63">
        <f t="array" ref="F17">SUM((školy!$C$4:$C$103=zriaďovatelia!$C17)*(školy!K$4:K$103))-I17</f>
        <v>32</v>
      </c>
      <c r="G17" s="35">
        <f t="shared" si="0"/>
        <v>680</v>
      </c>
      <c r="H17" s="5">
        <f t="array" ref="H17">SUM((školy!$C$4:$C$103=zriaďovatelia!$C17)*(školy!Z$4:Z$103))</f>
        <v>680</v>
      </c>
      <c r="I17" s="63">
        <f t="array" ref="I17">SUM((školy!$C$4:$C$103=zriaďovatelia!$C17)*(školy!L$4:L$103))</f>
        <v>0</v>
      </c>
      <c r="J17" s="35">
        <f t="shared" si="1"/>
        <v>0</v>
      </c>
      <c r="K17" s="5">
        <f t="array" ref="K17">SUM((školy!$C$4:$C$103=zriaďovatelia!$C17)*(školy!AA$4:AA$103))</f>
        <v>0</v>
      </c>
      <c r="L17" s="66">
        <f t="array" ref="L17">SUM((školy!$C$4:$C$103=zriaďovatelia!$C17)*(školy!$Y$4:$Y$103))</f>
        <v>680</v>
      </c>
    </row>
    <row r="18" spans="1:14" x14ac:dyDescent="0.25">
      <c r="A18" s="6" t="s">
        <v>3</v>
      </c>
      <c r="B18" s="2" t="s">
        <v>112</v>
      </c>
      <c r="C18" s="2" t="s">
        <v>115</v>
      </c>
      <c r="D18" s="2">
        <v>90000299</v>
      </c>
      <c r="E18" s="91" t="s">
        <v>116</v>
      </c>
      <c r="F18" s="63">
        <f t="array" ref="F18">SUM((školy!$C$4:$C$103=zriaďovatelia!$C18)*(školy!K$4:K$103))-I18</f>
        <v>2</v>
      </c>
      <c r="G18" s="35">
        <f t="shared" si="0"/>
        <v>692</v>
      </c>
      <c r="H18" s="5">
        <f t="array" ref="H18">SUM((školy!$C$4:$C$103=zriaďovatelia!$C18)*(školy!Z$4:Z$103))</f>
        <v>692</v>
      </c>
      <c r="I18" s="63">
        <f t="array" ref="I18">SUM((školy!$C$4:$C$103=zriaďovatelia!$C18)*(školy!L$4:L$103))</f>
        <v>1</v>
      </c>
      <c r="J18" s="35">
        <f t="shared" si="1"/>
        <v>0</v>
      </c>
      <c r="K18" s="5">
        <f t="array" ref="K18">SUM((školy!$C$4:$C$103=zriaďovatelia!$C18)*(školy!AA$4:AA$103))</f>
        <v>0</v>
      </c>
      <c r="L18" s="66">
        <f t="array" ref="L18">SUM((školy!$C$4:$C$103=zriaďovatelia!$C18)*(školy!$Y$4:$Y$103))</f>
        <v>692</v>
      </c>
    </row>
    <row r="19" spans="1:14" x14ac:dyDescent="0.25">
      <c r="A19" s="6" t="s">
        <v>4</v>
      </c>
      <c r="B19" s="2" t="s">
        <v>10</v>
      </c>
      <c r="C19" s="2" t="s">
        <v>11</v>
      </c>
      <c r="D19" s="2">
        <v>37836901</v>
      </c>
      <c r="E19" s="91" t="s">
        <v>12</v>
      </c>
      <c r="F19" s="63">
        <f t="array" ref="F19">SUM((školy!$C$4:$C$103=zriaďovatelia!$C19)*(školy!K$4:K$103))-I19</f>
        <v>18</v>
      </c>
      <c r="G19" s="35">
        <f t="shared" si="0"/>
        <v>524</v>
      </c>
      <c r="H19" s="5">
        <f t="array" ref="H19">SUM((školy!$C$4:$C$103=zriaďovatelia!$C19)*(školy!Z$4:Z$103))</f>
        <v>524</v>
      </c>
      <c r="I19" s="63">
        <f t="array" ref="I19">SUM((školy!$C$4:$C$103=zriaďovatelia!$C19)*(školy!L$4:L$103))</f>
        <v>0</v>
      </c>
      <c r="J19" s="35">
        <f t="shared" si="1"/>
        <v>0</v>
      </c>
      <c r="K19" s="5">
        <f t="array" ref="K19">SUM((školy!$C$4:$C$103=zriaďovatelia!$C19)*(školy!AA$4:AA$103))</f>
        <v>0</v>
      </c>
      <c r="L19" s="66">
        <f t="array" ref="L19">SUM((školy!$C$4:$C$103=zriaďovatelia!$C19)*(školy!$Y$4:$Y$103))</f>
        <v>524</v>
      </c>
    </row>
    <row r="20" spans="1:14" x14ac:dyDescent="0.25">
      <c r="A20" s="6" t="s">
        <v>4</v>
      </c>
      <c r="B20" s="2" t="s">
        <v>13</v>
      </c>
      <c r="C20" s="2" t="s">
        <v>31</v>
      </c>
      <c r="D20" s="2">
        <v>312347</v>
      </c>
      <c r="E20" s="91" t="s">
        <v>32</v>
      </c>
      <c r="F20" s="63">
        <f t="array" ref="F20">SUM((školy!$C$4:$C$103=zriaďovatelia!$C20)*(školy!K$4:K$103))-I20</f>
        <v>8</v>
      </c>
      <c r="G20" s="35">
        <f t="shared" si="0"/>
        <v>122</v>
      </c>
      <c r="H20" s="5">
        <f t="array" ref="H20">SUM((školy!$C$4:$C$103=zriaďovatelia!$C20)*(školy!Z$4:Z$103))</f>
        <v>122</v>
      </c>
      <c r="I20" s="63">
        <f t="array" ref="I20">SUM((školy!$C$4:$C$103=zriaďovatelia!$C20)*(školy!L$4:L$103))</f>
        <v>0</v>
      </c>
      <c r="J20" s="35">
        <f t="shared" si="1"/>
        <v>0</v>
      </c>
      <c r="K20" s="5">
        <f t="array" ref="K20">SUM((školy!$C$4:$C$103=zriaďovatelia!$C20)*(školy!AA$4:AA$103))</f>
        <v>0</v>
      </c>
      <c r="L20" s="66">
        <f t="array" ref="L20">SUM((školy!$C$4:$C$103=zriaďovatelia!$C20)*(školy!$Y$4:$Y$103))</f>
        <v>122</v>
      </c>
    </row>
    <row r="21" spans="1:14" x14ac:dyDescent="0.25">
      <c r="A21" s="6" t="s">
        <v>5</v>
      </c>
      <c r="B21" s="2" t="s">
        <v>13</v>
      </c>
      <c r="C21" s="2" t="s">
        <v>43</v>
      </c>
      <c r="D21" s="2">
        <v>311502</v>
      </c>
      <c r="E21" s="91" t="s">
        <v>44</v>
      </c>
      <c r="F21" s="63">
        <f t="array" ref="F21">SUM((školy!$C$4:$C$103=zriaďovatelia!$C21)*(školy!K$4:K$103))-I21</f>
        <v>1</v>
      </c>
      <c r="G21" s="35">
        <f t="shared" si="0"/>
        <v>529</v>
      </c>
      <c r="H21" s="5">
        <f t="array" ref="H21">SUM((školy!$C$4:$C$103=zriaďovatelia!$C21)*(školy!Z$4:Z$103))</f>
        <v>529</v>
      </c>
      <c r="I21" s="63">
        <f t="array" ref="I21">SUM((školy!$C$4:$C$103=zriaďovatelia!$C21)*(školy!L$4:L$103))</f>
        <v>0</v>
      </c>
      <c r="J21" s="35">
        <f t="shared" si="1"/>
        <v>0</v>
      </c>
      <c r="K21" s="5">
        <f t="array" ref="K21">SUM((školy!$C$4:$C$103=zriaďovatelia!$C21)*(školy!AA$4:AA$103))</f>
        <v>0</v>
      </c>
      <c r="L21" s="66">
        <f t="array" ref="L21">SUM((školy!$C$4:$C$103=zriaďovatelia!$C21)*(školy!$Y$4:$Y$103))</f>
        <v>529</v>
      </c>
    </row>
    <row r="22" spans="1:14" x14ac:dyDescent="0.25">
      <c r="A22" s="6" t="s">
        <v>5</v>
      </c>
      <c r="B22" s="2" t="s">
        <v>13</v>
      </c>
      <c r="C22" s="2" t="s">
        <v>33</v>
      </c>
      <c r="D22" s="2">
        <v>317209</v>
      </c>
      <c r="E22" s="91" t="s">
        <v>34</v>
      </c>
      <c r="F22" s="63">
        <f t="array" ref="F22">SUM((školy!$C$4:$C$103=zriaďovatelia!$C22)*(školy!K$4:K$103))-I22</f>
        <v>37</v>
      </c>
      <c r="G22" s="35">
        <f t="shared" si="0"/>
        <v>3710</v>
      </c>
      <c r="H22" s="5">
        <f t="array" ref="H22">SUM((školy!$C$4:$C$103=zriaďovatelia!$C22)*(školy!Z$4:Z$103))</f>
        <v>3710</v>
      </c>
      <c r="I22" s="63">
        <f t="array" ref="I22">SUM((školy!$C$4:$C$103=zriaďovatelia!$C22)*(školy!L$4:L$103))</f>
        <v>0</v>
      </c>
      <c r="J22" s="35">
        <f t="shared" si="1"/>
        <v>0</v>
      </c>
      <c r="K22" s="5">
        <f t="array" ref="K22">SUM((školy!$C$4:$C$103=zriaďovatelia!$C22)*(školy!AA$4:AA$103))</f>
        <v>0</v>
      </c>
      <c r="L22" s="66">
        <f t="array" ref="L22">SUM((školy!$C$4:$C$103=zriaďovatelia!$C22)*(školy!$Y$4:$Y$103))</f>
        <v>3710</v>
      </c>
    </row>
    <row r="23" spans="1:14" x14ac:dyDescent="0.25">
      <c r="A23" s="6" t="s">
        <v>5</v>
      </c>
      <c r="B23" s="2" t="s">
        <v>13</v>
      </c>
      <c r="C23" s="2" t="s">
        <v>45</v>
      </c>
      <c r="D23" s="2">
        <v>318124</v>
      </c>
      <c r="E23" s="91" t="s">
        <v>46</v>
      </c>
      <c r="F23" s="63">
        <f t="array" ref="F23">SUM((školy!$C$4:$C$103=zriaďovatelia!$C23)*(školy!K$4:K$103))-I23</f>
        <v>7</v>
      </c>
      <c r="G23" s="35">
        <f t="shared" si="0"/>
        <v>1331</v>
      </c>
      <c r="H23" s="5">
        <f t="array" ref="H23">SUM((školy!$C$4:$C$103=zriaďovatelia!$C23)*(školy!Z$4:Z$103))</f>
        <v>1331</v>
      </c>
      <c r="I23" s="63">
        <f t="array" ref="I23">SUM((školy!$C$4:$C$103=zriaďovatelia!$C23)*(školy!L$4:L$103))</f>
        <v>0</v>
      </c>
      <c r="J23" s="35">
        <f t="shared" si="1"/>
        <v>0</v>
      </c>
      <c r="K23" s="5">
        <f t="array" ref="K23">SUM((školy!$C$4:$C$103=zriaďovatelia!$C23)*(školy!AA$4:AA$103))</f>
        <v>0</v>
      </c>
      <c r="L23" s="66">
        <f t="array" ref="L23">SUM((školy!$C$4:$C$103=zriaďovatelia!$C23)*(školy!$Y$4:$Y$103))</f>
        <v>1331</v>
      </c>
    </row>
    <row r="24" spans="1:14" x14ac:dyDescent="0.25">
      <c r="A24" s="6" t="s">
        <v>5</v>
      </c>
      <c r="B24" s="2" t="s">
        <v>13</v>
      </c>
      <c r="C24" s="2" t="s">
        <v>35</v>
      </c>
      <c r="D24" s="2">
        <v>310905</v>
      </c>
      <c r="E24" s="91" t="s">
        <v>36</v>
      </c>
      <c r="F24" s="63">
        <f t="array" ref="F24">SUM((školy!$C$4:$C$103=zriaďovatelia!$C24)*(školy!K$4:K$103))-I24</f>
        <v>1</v>
      </c>
      <c r="G24" s="35">
        <f t="shared" si="0"/>
        <v>337</v>
      </c>
      <c r="H24" s="5">
        <f t="array" ref="H24">SUM((školy!$C$4:$C$103=zriaďovatelia!$C24)*(školy!Z$4:Z$103))</f>
        <v>337</v>
      </c>
      <c r="I24" s="63">
        <f t="array" ref="I24">SUM((školy!$C$4:$C$103=zriaďovatelia!$C24)*(školy!L$4:L$103))</f>
        <v>0</v>
      </c>
      <c r="J24" s="35">
        <f t="shared" si="1"/>
        <v>0</v>
      </c>
      <c r="K24" s="5">
        <f t="array" ref="K24">SUM((školy!$C$4:$C$103=zriaďovatelia!$C24)*(školy!AA$4:AA$103))</f>
        <v>0</v>
      </c>
      <c r="L24" s="66">
        <f t="array" ref="L24">SUM((školy!$C$4:$C$103=zriaďovatelia!$C24)*(školy!$Y$4:$Y$103))</f>
        <v>337</v>
      </c>
    </row>
    <row r="25" spans="1:14" x14ac:dyDescent="0.25">
      <c r="A25" s="6" t="s">
        <v>5</v>
      </c>
      <c r="B25" s="2" t="s">
        <v>13</v>
      </c>
      <c r="C25" s="2" t="s">
        <v>37</v>
      </c>
      <c r="D25" s="2">
        <v>317667</v>
      </c>
      <c r="E25" s="91" t="s">
        <v>38</v>
      </c>
      <c r="F25" s="63">
        <f t="array" ref="F25">SUM((školy!$C$4:$C$103=zriaďovatelia!$C25)*(školy!K$4:K$103))-I25</f>
        <v>39</v>
      </c>
      <c r="G25" s="35">
        <f t="shared" si="0"/>
        <v>4261</v>
      </c>
      <c r="H25" s="5">
        <f t="array" ref="H25">SUM((školy!$C$4:$C$103=zriaďovatelia!$C25)*(školy!Z$4:Z$103))</f>
        <v>4261</v>
      </c>
      <c r="I25" s="63">
        <f t="array" ref="I25">SUM((školy!$C$4:$C$103=zriaďovatelia!$C25)*(školy!L$4:L$103))</f>
        <v>0</v>
      </c>
      <c r="J25" s="35">
        <f t="shared" si="1"/>
        <v>0</v>
      </c>
      <c r="K25" s="5">
        <f t="array" ref="K25">SUM((školy!$C$4:$C$103=zriaďovatelia!$C25)*(školy!AA$4:AA$103))</f>
        <v>0</v>
      </c>
      <c r="L25" s="66">
        <f t="array" ref="L25">SUM((školy!$C$4:$C$103=zriaďovatelia!$C25)*(školy!$Y$4:$Y$103))</f>
        <v>4261</v>
      </c>
    </row>
    <row r="26" spans="1:14" x14ac:dyDescent="0.25">
      <c r="A26" s="6" t="s">
        <v>5</v>
      </c>
      <c r="B26" s="2" t="s">
        <v>13</v>
      </c>
      <c r="C26" s="2" t="s">
        <v>39</v>
      </c>
      <c r="D26" s="2">
        <v>318442</v>
      </c>
      <c r="E26" s="91" t="s">
        <v>40</v>
      </c>
      <c r="F26" s="63">
        <f t="array" ref="F26">SUM((školy!$C$4:$C$103=zriaďovatelia!$C26)*(školy!K$4:K$103))-I26</f>
        <v>9</v>
      </c>
      <c r="G26" s="35">
        <f t="shared" si="0"/>
        <v>1039</v>
      </c>
      <c r="H26" s="5">
        <f t="array" ref="H26">SUM((školy!$C$4:$C$103=zriaďovatelia!$C26)*(školy!Z$4:Z$103))</f>
        <v>1039</v>
      </c>
      <c r="I26" s="63">
        <f t="array" ref="I26">SUM((školy!$C$4:$C$103=zriaďovatelia!$C26)*(školy!L$4:L$103))</f>
        <v>0</v>
      </c>
      <c r="J26" s="35">
        <f t="shared" si="1"/>
        <v>0</v>
      </c>
      <c r="K26" s="5">
        <f t="array" ref="K26">SUM((školy!$C$4:$C$103=zriaďovatelia!$C26)*(školy!AA$4:AA$103))</f>
        <v>0</v>
      </c>
      <c r="L26" s="66">
        <f t="array" ref="L26">SUM((školy!$C$4:$C$103=zriaďovatelia!$C26)*(školy!$Y$4:$Y$103))</f>
        <v>1039</v>
      </c>
      <c r="N26" s="73"/>
    </row>
    <row r="27" spans="1:14" x14ac:dyDescent="0.25">
      <c r="A27" s="6" t="s">
        <v>5</v>
      </c>
      <c r="B27" s="2" t="s">
        <v>13</v>
      </c>
      <c r="C27" s="2" t="s">
        <v>47</v>
      </c>
      <c r="D27" s="2">
        <v>317730</v>
      </c>
      <c r="E27" s="91" t="s">
        <v>48</v>
      </c>
      <c r="F27" s="63">
        <f t="array" ref="F27">SUM((školy!$C$4:$C$103=zriaďovatelia!$C27)*(školy!K$4:K$103))-I27</f>
        <v>7</v>
      </c>
      <c r="G27" s="35">
        <f t="shared" si="0"/>
        <v>945</v>
      </c>
      <c r="H27" s="5">
        <f t="array" ref="H27">SUM((školy!$C$4:$C$103=zriaďovatelia!$C27)*(školy!Z$4:Z$103))</f>
        <v>945</v>
      </c>
      <c r="I27" s="63">
        <f t="array" ref="I27">SUM((školy!$C$4:$C$103=zriaďovatelia!$C27)*(školy!L$4:L$103))</f>
        <v>0</v>
      </c>
      <c r="J27" s="35">
        <f t="shared" si="1"/>
        <v>0</v>
      </c>
      <c r="K27" s="5">
        <f t="array" ref="K27">SUM((školy!$C$4:$C$103=zriaďovatelia!$C27)*(školy!AA$4:AA$103))</f>
        <v>0</v>
      </c>
      <c r="L27" s="66">
        <f t="array" ref="L27">SUM((školy!$C$4:$C$103=zriaďovatelia!$C27)*(školy!$Y$4:$Y$103))</f>
        <v>945</v>
      </c>
      <c r="N27" s="73"/>
    </row>
    <row r="28" spans="1:14" x14ac:dyDescent="0.25">
      <c r="A28" s="6" t="s">
        <v>5</v>
      </c>
      <c r="B28" s="2" t="s">
        <v>13</v>
      </c>
      <c r="C28" s="2" t="s">
        <v>41</v>
      </c>
      <c r="D28" s="2">
        <v>317748</v>
      </c>
      <c r="E28" s="91" t="s">
        <v>42</v>
      </c>
      <c r="F28" s="63">
        <f t="array" ref="F28">SUM((školy!$C$4:$C$103=zriaďovatelia!$C28)*(školy!K$4:K$103))-I28</f>
        <v>18</v>
      </c>
      <c r="G28" s="35">
        <f t="shared" si="0"/>
        <v>2968</v>
      </c>
      <c r="H28" s="5">
        <f t="array" ref="H28">SUM((školy!$C$4:$C$103=zriaďovatelia!$C28)*(školy!Z$4:Z$103))</f>
        <v>2968</v>
      </c>
      <c r="I28" s="63">
        <f t="array" ref="I28">SUM((školy!$C$4:$C$103=zriaďovatelia!$C28)*(školy!L$4:L$103))</f>
        <v>0</v>
      </c>
      <c r="J28" s="35">
        <f t="shared" si="1"/>
        <v>0</v>
      </c>
      <c r="K28" s="5">
        <f t="array" ref="K28">SUM((školy!$C$4:$C$103=zriaďovatelia!$C28)*(školy!AA$4:AA$103))</f>
        <v>0</v>
      </c>
      <c r="L28" s="66">
        <f t="array" ref="L28">SUM((školy!$C$4:$C$103=zriaďovatelia!$C28)*(školy!$Y$4:$Y$103))</f>
        <v>2968</v>
      </c>
      <c r="N28" s="73"/>
    </row>
    <row r="29" spans="1:14" x14ac:dyDescent="0.25">
      <c r="A29" s="6" t="s">
        <v>5</v>
      </c>
      <c r="B29" s="2" t="s">
        <v>13</v>
      </c>
      <c r="C29" s="2" t="s">
        <v>49</v>
      </c>
      <c r="D29" s="2">
        <v>312045</v>
      </c>
      <c r="E29" s="91" t="s">
        <v>50</v>
      </c>
      <c r="F29" s="63">
        <f t="array" ref="F29">SUM((školy!$C$4:$C$103=zriaďovatelia!$C29)*(školy!K$4:K$103))-I29</f>
        <v>8</v>
      </c>
      <c r="G29" s="35">
        <f t="shared" si="0"/>
        <v>787</v>
      </c>
      <c r="H29" s="5">
        <f t="array" ref="H29">SUM((školy!$C$4:$C$103=zriaďovatelia!$C29)*(školy!Z$4:Z$103))</f>
        <v>787</v>
      </c>
      <c r="I29" s="63">
        <f t="array" ref="I29">SUM((školy!$C$4:$C$103=zriaďovatelia!$C29)*(školy!L$4:L$103))</f>
        <v>0</v>
      </c>
      <c r="J29" s="35">
        <f t="shared" si="1"/>
        <v>0</v>
      </c>
      <c r="K29" s="5">
        <f t="array" ref="K29">SUM((školy!$C$4:$C$103=zriaďovatelia!$C29)*(školy!AA$4:AA$103))</f>
        <v>0</v>
      </c>
      <c r="L29" s="66">
        <f t="array" ref="L29">SUM((školy!$C$4:$C$103=zriaďovatelia!$C29)*(školy!$Y$4:$Y$103))</f>
        <v>787</v>
      </c>
      <c r="N29" s="73"/>
    </row>
    <row r="30" spans="1:14" x14ac:dyDescent="0.25">
      <c r="A30" s="6" t="s">
        <v>5</v>
      </c>
      <c r="B30" s="2" t="s">
        <v>13</v>
      </c>
      <c r="C30" s="2" t="s">
        <v>51</v>
      </c>
      <c r="D30" s="2">
        <v>312070</v>
      </c>
      <c r="E30" s="91" t="s">
        <v>52</v>
      </c>
      <c r="F30" s="63">
        <f t="array" ref="F30">SUM((školy!$C$4:$C$103=zriaďovatelia!$C30)*(školy!K$4:K$103))-I30</f>
        <v>8</v>
      </c>
      <c r="G30" s="35">
        <f t="shared" si="0"/>
        <v>383</v>
      </c>
      <c r="H30" s="5">
        <f t="array" ref="H30">SUM((školy!$C$4:$C$103=zriaďovatelia!$C30)*(školy!Z$4:Z$103))</f>
        <v>383</v>
      </c>
      <c r="I30" s="63">
        <f t="array" ref="I30">SUM((školy!$C$4:$C$103=zriaďovatelia!$C30)*(školy!L$4:L$103))</f>
        <v>0</v>
      </c>
      <c r="J30" s="35">
        <f t="shared" si="1"/>
        <v>0</v>
      </c>
      <c r="K30" s="5">
        <f t="array" ref="K30">SUM((školy!$C$4:$C$103=zriaďovatelia!$C30)*(školy!AA$4:AA$103))</f>
        <v>0</v>
      </c>
      <c r="L30" s="66">
        <f t="array" ref="L30">SUM((školy!$C$4:$C$103=zriaďovatelia!$C30)*(školy!$Y$4:$Y$103))</f>
        <v>383</v>
      </c>
      <c r="N30" s="73"/>
    </row>
    <row r="31" spans="1:14" x14ac:dyDescent="0.25">
      <c r="A31" s="6" t="s">
        <v>6</v>
      </c>
      <c r="B31" s="2" t="s">
        <v>13</v>
      </c>
      <c r="C31" s="2" t="s">
        <v>53</v>
      </c>
      <c r="D31" s="2">
        <v>308307</v>
      </c>
      <c r="E31" s="91" t="s">
        <v>54</v>
      </c>
      <c r="F31" s="63">
        <f t="array" ref="F31">SUM((školy!$C$4:$C$103=zriaďovatelia!$C31)*(školy!K$4:K$103))-I31</f>
        <v>115</v>
      </c>
      <c r="G31" s="35">
        <f t="shared" si="0"/>
        <v>2677</v>
      </c>
      <c r="H31" s="5">
        <f t="array" ref="H31">SUM((školy!$C$4:$C$103=zriaďovatelia!$C31)*(školy!Z$4:Z$103))</f>
        <v>2677</v>
      </c>
      <c r="I31" s="63">
        <f t="array" ref="I31">SUM((školy!$C$4:$C$103=zriaďovatelia!$C31)*(školy!L$4:L$103))</f>
        <v>1</v>
      </c>
      <c r="J31" s="35">
        <f t="shared" si="1"/>
        <v>143</v>
      </c>
      <c r="K31" s="5">
        <f t="array" ref="K31">SUM((školy!$C$4:$C$103=zriaďovatelia!$C31)*(školy!AA$4:AA$103))</f>
        <v>143</v>
      </c>
      <c r="L31" s="66">
        <f t="array" ref="L31">SUM((školy!$C$4:$C$103=zriaďovatelia!$C31)*(školy!$Y$4:$Y$103))</f>
        <v>2820</v>
      </c>
      <c r="N31" s="73"/>
    </row>
    <row r="32" spans="1:14" x14ac:dyDescent="0.25">
      <c r="A32" s="6" t="s">
        <v>6</v>
      </c>
      <c r="B32" s="2" t="s">
        <v>13</v>
      </c>
      <c r="C32" s="2" t="s">
        <v>55</v>
      </c>
      <c r="D32" s="2">
        <v>800236</v>
      </c>
      <c r="E32" s="91" t="s">
        <v>56</v>
      </c>
      <c r="F32" s="63">
        <f t="array" ref="F32">SUM((školy!$C$4:$C$103=zriaďovatelia!$C32)*(školy!K$4:K$103))-I32</f>
        <v>8</v>
      </c>
      <c r="G32" s="35">
        <f t="shared" si="0"/>
        <v>597</v>
      </c>
      <c r="H32" s="5">
        <f t="array" ref="H32">SUM((školy!$C$4:$C$103=zriaďovatelia!$C32)*(školy!Z$4:Z$103))</f>
        <v>597</v>
      </c>
      <c r="I32" s="63">
        <f t="array" ref="I32">SUM((školy!$C$4:$C$103=zriaďovatelia!$C32)*(školy!L$4:L$103))</f>
        <v>0</v>
      </c>
      <c r="J32" s="35">
        <f t="shared" si="1"/>
        <v>0</v>
      </c>
      <c r="K32" s="5">
        <f t="array" ref="K32">SUM((školy!$C$4:$C$103=zriaďovatelia!$C32)*(školy!AA$4:AA$103))</f>
        <v>0</v>
      </c>
      <c r="L32" s="66">
        <f t="array" ref="L32">SUM((školy!$C$4:$C$103=zriaďovatelia!$C32)*(školy!$Y$4:$Y$103))</f>
        <v>597</v>
      </c>
      <c r="N32" s="73"/>
    </row>
    <row r="33" spans="1:14" x14ac:dyDescent="0.25">
      <c r="A33" s="6" t="s">
        <v>7</v>
      </c>
      <c r="B33" s="2" t="s">
        <v>13</v>
      </c>
      <c r="C33" s="2" t="s">
        <v>57</v>
      </c>
      <c r="D33" s="2">
        <v>313271</v>
      </c>
      <c r="E33" s="91" t="s">
        <v>58</v>
      </c>
      <c r="F33" s="63">
        <f t="array" ref="F33">SUM((školy!$C$4:$C$103=zriaďovatelia!$C33)*(školy!K$4:K$103))-I33</f>
        <v>50</v>
      </c>
      <c r="G33" s="35">
        <f t="shared" si="0"/>
        <v>1642</v>
      </c>
      <c r="H33" s="5">
        <f t="array" ref="H33">SUM((školy!$C$4:$C$103=zriaďovatelia!$C33)*(školy!Z$4:Z$103))</f>
        <v>1642</v>
      </c>
      <c r="I33" s="63">
        <f t="array" ref="I33">SUM((školy!$C$4:$C$103=zriaďovatelia!$C33)*(školy!L$4:L$103))</f>
        <v>0</v>
      </c>
      <c r="J33" s="35">
        <f t="shared" si="1"/>
        <v>0</v>
      </c>
      <c r="K33" s="5">
        <f t="array" ref="K33">SUM((školy!$C$4:$C$103=zriaďovatelia!$C33)*(školy!AA$4:AA$103))</f>
        <v>0</v>
      </c>
      <c r="L33" s="66">
        <f t="array" ref="L33">SUM((školy!$C$4:$C$103=zriaďovatelia!$C33)*(školy!$Y$4:$Y$103))</f>
        <v>1642</v>
      </c>
      <c r="N33" s="73"/>
    </row>
    <row r="34" spans="1:14" x14ac:dyDescent="0.25">
      <c r="A34" s="6" t="s">
        <v>7</v>
      </c>
      <c r="B34" s="2" t="s">
        <v>13</v>
      </c>
      <c r="C34" s="2" t="s">
        <v>59</v>
      </c>
      <c r="D34" s="2">
        <v>320501</v>
      </c>
      <c r="E34" s="91" t="s">
        <v>60</v>
      </c>
      <c r="F34" s="63">
        <f t="array" ref="F34">SUM((školy!$C$4:$C$103=zriaďovatelia!$C34)*(školy!K$4:K$103))-I34</f>
        <v>12</v>
      </c>
      <c r="G34" s="35">
        <f t="shared" si="0"/>
        <v>675</v>
      </c>
      <c r="H34" s="5">
        <f t="array" ref="H34">SUM((školy!$C$4:$C$103=zriaďovatelia!$C34)*(školy!Z$4:Z$103))</f>
        <v>675</v>
      </c>
      <c r="I34" s="63">
        <f t="array" ref="I34">SUM((školy!$C$4:$C$103=zriaďovatelia!$C34)*(školy!L$4:L$103))</f>
        <v>0</v>
      </c>
      <c r="J34" s="35">
        <f t="shared" si="1"/>
        <v>0</v>
      </c>
      <c r="K34" s="5">
        <f t="array" ref="K34">SUM((školy!$C$4:$C$103=zriaďovatelia!$C34)*(školy!AA$4:AA$103))</f>
        <v>0</v>
      </c>
      <c r="L34" s="66">
        <f t="array" ref="L34">SUM((školy!$C$4:$C$103=zriaďovatelia!$C34)*(školy!$Y$4:$Y$103))</f>
        <v>675</v>
      </c>
      <c r="N34" s="73"/>
    </row>
    <row r="35" spans="1:14" x14ac:dyDescent="0.25">
      <c r="A35" s="6" t="s">
        <v>7</v>
      </c>
      <c r="B35" s="2" t="s">
        <v>13</v>
      </c>
      <c r="C35" s="2" t="s">
        <v>77</v>
      </c>
      <c r="D35" s="2">
        <v>319759</v>
      </c>
      <c r="E35" s="91" t="s">
        <v>78</v>
      </c>
      <c r="F35" s="63">
        <f t="array" ref="F35">SUM((školy!$C$4:$C$103=zriaďovatelia!$C35)*(školy!K$4:K$103))-I35</f>
        <v>4</v>
      </c>
      <c r="G35" s="35">
        <f t="shared" si="0"/>
        <v>252</v>
      </c>
      <c r="H35" s="5">
        <f t="array" ref="H35">SUM((školy!$C$4:$C$103=zriaďovatelia!$C35)*(školy!Z$4:Z$103))</f>
        <v>252</v>
      </c>
      <c r="I35" s="63">
        <f t="array" ref="I35">SUM((školy!$C$4:$C$103=zriaďovatelia!$C35)*(školy!L$4:L$103))</f>
        <v>0</v>
      </c>
      <c r="J35" s="35">
        <f t="shared" si="1"/>
        <v>0</v>
      </c>
      <c r="K35" s="5">
        <f t="array" ref="K35">SUM((školy!$C$4:$C$103=zriaďovatelia!$C35)*(školy!AA$4:AA$103))</f>
        <v>0</v>
      </c>
      <c r="L35" s="66">
        <f t="array" ref="L35">SUM((školy!$C$4:$C$103=zriaďovatelia!$C35)*(školy!$Y$4:$Y$103))</f>
        <v>252</v>
      </c>
      <c r="N35" s="73"/>
    </row>
    <row r="36" spans="1:14" x14ac:dyDescent="0.25">
      <c r="A36" s="6" t="s">
        <v>7</v>
      </c>
      <c r="B36" s="2" t="s">
        <v>13</v>
      </c>
      <c r="C36" s="2" t="s">
        <v>61</v>
      </c>
      <c r="D36" s="2">
        <v>320056</v>
      </c>
      <c r="E36" s="91" t="s">
        <v>62</v>
      </c>
      <c r="F36" s="63">
        <f t="array" ref="F36">SUM((školy!$C$4:$C$103=zriaďovatelia!$C36)*(školy!K$4:K$103))-I36</f>
        <v>29</v>
      </c>
      <c r="G36" s="35">
        <f t="shared" si="0"/>
        <v>703</v>
      </c>
      <c r="H36" s="5">
        <f t="array" ref="H36">SUM((školy!$C$4:$C$103=zriaďovatelia!$C36)*(školy!Z$4:Z$103))</f>
        <v>703</v>
      </c>
      <c r="I36" s="63">
        <f t="array" ref="I36">SUM((školy!$C$4:$C$103=zriaďovatelia!$C36)*(školy!L$4:L$103))</f>
        <v>0</v>
      </c>
      <c r="J36" s="35">
        <f t="shared" si="1"/>
        <v>0</v>
      </c>
      <c r="K36" s="5">
        <f t="array" ref="K36">SUM((školy!$C$4:$C$103=zriaďovatelia!$C36)*(školy!AA$4:AA$103))</f>
        <v>0</v>
      </c>
      <c r="L36" s="66">
        <f t="array" ref="L36">SUM((školy!$C$4:$C$103=zriaďovatelia!$C36)*(školy!$Y$4:$Y$103))</f>
        <v>703</v>
      </c>
      <c r="N36" s="73"/>
    </row>
    <row r="37" spans="1:14" x14ac:dyDescent="0.25">
      <c r="A37" s="6" t="s">
        <v>7</v>
      </c>
      <c r="B37" s="2" t="s">
        <v>13</v>
      </c>
      <c r="C37" s="2" t="s">
        <v>63</v>
      </c>
      <c r="D37" s="2">
        <v>316181</v>
      </c>
      <c r="E37" s="91" t="s">
        <v>64</v>
      </c>
      <c r="F37" s="63">
        <f t="array" ref="F37">SUM((školy!$C$4:$C$103=zriaďovatelia!$C37)*(školy!K$4:K$103))-I37</f>
        <v>14</v>
      </c>
      <c r="G37" s="35">
        <f t="shared" si="0"/>
        <v>850</v>
      </c>
      <c r="H37" s="5">
        <f t="array" ref="H37">SUM((školy!$C$4:$C$103=zriaďovatelia!$C37)*(školy!Z$4:Z$103))</f>
        <v>850</v>
      </c>
      <c r="I37" s="63">
        <f t="array" ref="I37">SUM((školy!$C$4:$C$103=zriaďovatelia!$C37)*(školy!L$4:L$103))</f>
        <v>1</v>
      </c>
      <c r="J37" s="35">
        <f t="shared" si="1"/>
        <v>117</v>
      </c>
      <c r="K37" s="5">
        <f t="array" ref="K37">SUM((školy!$C$4:$C$103=zriaďovatelia!$C37)*(školy!AA$4:AA$103))</f>
        <v>117</v>
      </c>
      <c r="L37" s="66">
        <f t="array" ref="L37">SUM((školy!$C$4:$C$103=zriaďovatelia!$C37)*(školy!$Y$4:$Y$103))</f>
        <v>967</v>
      </c>
      <c r="N37" s="73"/>
    </row>
    <row r="38" spans="1:14" x14ac:dyDescent="0.25">
      <c r="A38" s="6" t="s">
        <v>7</v>
      </c>
      <c r="B38" s="2" t="s">
        <v>13</v>
      </c>
      <c r="C38" s="2" t="s">
        <v>65</v>
      </c>
      <c r="D38" s="2">
        <v>320897</v>
      </c>
      <c r="E38" s="91" t="s">
        <v>66</v>
      </c>
      <c r="F38" s="63">
        <f t="array" ref="F38">SUM((školy!$C$4:$C$103=zriaďovatelia!$C38)*(školy!K$4:K$103))-I38</f>
        <v>19</v>
      </c>
      <c r="G38" s="35">
        <f t="shared" si="0"/>
        <v>1092</v>
      </c>
      <c r="H38" s="5">
        <f t="array" ref="H38">SUM((školy!$C$4:$C$103=zriaďovatelia!$C38)*(školy!Z$4:Z$103))</f>
        <v>1092</v>
      </c>
      <c r="I38" s="63">
        <f t="array" ref="I38">SUM((školy!$C$4:$C$103=zriaďovatelia!$C38)*(školy!L$4:L$103))</f>
        <v>0</v>
      </c>
      <c r="J38" s="35">
        <f t="shared" si="1"/>
        <v>0</v>
      </c>
      <c r="K38" s="5">
        <f t="array" ref="K38">SUM((školy!$C$4:$C$103=zriaďovatelia!$C38)*(školy!AA$4:AA$103))</f>
        <v>0</v>
      </c>
      <c r="L38" s="66">
        <f t="array" ref="L38">SUM((školy!$C$4:$C$103=zriaďovatelia!$C38)*(školy!$Y$4:$Y$103))</f>
        <v>1092</v>
      </c>
      <c r="N38" s="73"/>
    </row>
    <row r="39" spans="1:14" x14ac:dyDescent="0.25">
      <c r="A39" s="6" t="s">
        <v>7</v>
      </c>
      <c r="B39" s="2" t="s">
        <v>13</v>
      </c>
      <c r="C39" s="2" t="s">
        <v>67</v>
      </c>
      <c r="D39" s="2">
        <v>319031</v>
      </c>
      <c r="E39" s="91" t="s">
        <v>68</v>
      </c>
      <c r="F39" s="63">
        <f t="array" ref="F39">SUM((školy!$C$4:$C$103=zriaďovatelia!$C39)*(školy!K$4:K$103))-I39</f>
        <v>14</v>
      </c>
      <c r="G39" s="35">
        <f t="shared" si="0"/>
        <v>279</v>
      </c>
      <c r="H39" s="5">
        <f t="array" ref="H39">SUM((školy!$C$4:$C$103=zriaďovatelia!$C39)*(školy!Z$4:Z$103))</f>
        <v>279</v>
      </c>
      <c r="I39" s="63">
        <f t="array" ref="I39">SUM((školy!$C$4:$C$103=zriaďovatelia!$C39)*(školy!L$4:L$103))</f>
        <v>0</v>
      </c>
      <c r="J39" s="35">
        <f t="shared" si="1"/>
        <v>0</v>
      </c>
      <c r="K39" s="5">
        <f t="array" ref="K39">SUM((školy!$C$4:$C$103=zriaďovatelia!$C39)*(školy!AA$4:AA$103))</f>
        <v>0</v>
      </c>
      <c r="L39" s="66">
        <f t="array" ref="L39">SUM((školy!$C$4:$C$103=zriaďovatelia!$C39)*(školy!$Y$4:$Y$103))</f>
        <v>279</v>
      </c>
      <c r="N39" s="73"/>
    </row>
    <row r="40" spans="1:14" x14ac:dyDescent="0.25">
      <c r="A40" s="6" t="s">
        <v>7</v>
      </c>
      <c r="B40" s="2" t="s">
        <v>13</v>
      </c>
      <c r="C40" s="2" t="s">
        <v>69</v>
      </c>
      <c r="D40" s="2">
        <v>319651</v>
      </c>
      <c r="E40" s="91" t="s">
        <v>70</v>
      </c>
      <c r="F40" s="63">
        <f t="array" ref="F40">SUM((školy!$C$4:$C$103=zriaďovatelia!$C40)*(školy!K$4:K$103))-I40</f>
        <v>1</v>
      </c>
      <c r="G40" s="35">
        <f t="shared" si="0"/>
        <v>45</v>
      </c>
      <c r="H40" s="5">
        <f t="array" ref="H40">SUM((školy!$C$4:$C$103=zriaďovatelia!$C40)*(školy!Z$4:Z$103))</f>
        <v>45</v>
      </c>
      <c r="I40" s="63">
        <f t="array" ref="I40">SUM((školy!$C$4:$C$103=zriaďovatelia!$C40)*(školy!L$4:L$103))</f>
        <v>0</v>
      </c>
      <c r="J40" s="35">
        <f t="shared" si="1"/>
        <v>0</v>
      </c>
      <c r="K40" s="5">
        <f t="array" ref="K40">SUM((školy!$C$4:$C$103=zriaďovatelia!$C40)*(školy!AA$4:AA$103))</f>
        <v>0</v>
      </c>
      <c r="L40" s="66">
        <f t="array" ref="L40">SUM((školy!$C$4:$C$103=zriaďovatelia!$C40)*(školy!$Y$4:$Y$103))</f>
        <v>45</v>
      </c>
      <c r="N40" s="73"/>
    </row>
    <row r="41" spans="1:14" x14ac:dyDescent="0.25">
      <c r="A41" s="6" t="s">
        <v>7</v>
      </c>
      <c r="B41" s="2" t="s">
        <v>13</v>
      </c>
      <c r="C41" s="2" t="s">
        <v>71</v>
      </c>
      <c r="D41" s="2">
        <v>320439</v>
      </c>
      <c r="E41" s="91" t="s">
        <v>72</v>
      </c>
      <c r="F41" s="63">
        <f t="array" ref="F41">SUM((školy!$C$4:$C$103=zriaďovatelia!$C41)*(školy!K$4:K$103))-I41</f>
        <v>26</v>
      </c>
      <c r="G41" s="35">
        <f t="shared" si="0"/>
        <v>507</v>
      </c>
      <c r="H41" s="5">
        <f t="array" ref="H41">SUM((školy!$C$4:$C$103=zriaďovatelia!$C41)*(školy!Z$4:Z$103))</f>
        <v>507</v>
      </c>
      <c r="I41" s="63">
        <f t="array" ref="I41">SUM((školy!$C$4:$C$103=zriaďovatelia!$C41)*(školy!L$4:L$103))</f>
        <v>0</v>
      </c>
      <c r="J41" s="35">
        <f t="shared" si="1"/>
        <v>0</v>
      </c>
      <c r="K41" s="5">
        <f t="array" ref="K41">SUM((školy!$C$4:$C$103=zriaďovatelia!$C41)*(školy!AA$4:AA$103))</f>
        <v>0</v>
      </c>
      <c r="L41" s="66">
        <f t="array" ref="L41">SUM((školy!$C$4:$C$103=zriaďovatelia!$C41)*(školy!$Y$4:$Y$103))</f>
        <v>507</v>
      </c>
      <c r="N41" s="73"/>
    </row>
    <row r="42" spans="1:14" x14ac:dyDescent="0.25">
      <c r="A42" s="6" t="s">
        <v>7</v>
      </c>
      <c r="B42" s="2" t="s">
        <v>13</v>
      </c>
      <c r="C42" s="2" t="s">
        <v>73</v>
      </c>
      <c r="D42" s="2">
        <v>321117</v>
      </c>
      <c r="E42" s="91" t="s">
        <v>74</v>
      </c>
      <c r="F42" s="63">
        <f t="array" ref="F42">SUM((školy!$C$4:$C$103=zriaďovatelia!$C42)*(školy!K$4:K$103))-I42</f>
        <v>7</v>
      </c>
      <c r="G42" s="35">
        <f t="shared" si="0"/>
        <v>193</v>
      </c>
      <c r="H42" s="5">
        <f t="array" ref="H42">SUM((školy!$C$4:$C$103=zriaďovatelia!$C42)*(školy!Z$4:Z$103))</f>
        <v>193</v>
      </c>
      <c r="I42" s="63">
        <f t="array" ref="I42">SUM((školy!$C$4:$C$103=zriaďovatelia!$C42)*(školy!L$4:L$103))</f>
        <v>0</v>
      </c>
      <c r="J42" s="35">
        <f t="shared" si="1"/>
        <v>0</v>
      </c>
      <c r="K42" s="5">
        <f t="array" ref="K42">SUM((školy!$C$4:$C$103=zriaďovatelia!$C42)*(školy!AA$4:AA$103))</f>
        <v>0</v>
      </c>
      <c r="L42" s="66">
        <f t="array" ref="L42">SUM((školy!$C$4:$C$103=zriaďovatelia!$C42)*(školy!$Y$4:$Y$103))</f>
        <v>193</v>
      </c>
      <c r="N42" s="73"/>
    </row>
    <row r="43" spans="1:14" x14ac:dyDescent="0.25">
      <c r="A43" s="6" t="s">
        <v>7</v>
      </c>
      <c r="B43" s="2" t="s">
        <v>13</v>
      </c>
      <c r="C43" s="2" t="s">
        <v>75</v>
      </c>
      <c r="D43" s="2">
        <v>321125</v>
      </c>
      <c r="E43" s="91" t="s">
        <v>76</v>
      </c>
      <c r="F43" s="63">
        <f t="array" ref="F43">SUM((školy!$C$4:$C$103=zriaďovatelia!$C43)*(školy!K$4:K$103))-I43</f>
        <v>9</v>
      </c>
      <c r="G43" s="35">
        <f t="shared" si="0"/>
        <v>507</v>
      </c>
      <c r="H43" s="5">
        <f t="array" ref="H43">SUM((školy!$C$4:$C$103=zriaďovatelia!$C43)*(školy!Z$4:Z$103))</f>
        <v>507</v>
      </c>
      <c r="I43" s="63">
        <f t="array" ref="I43">SUM((školy!$C$4:$C$103=zriaďovatelia!$C43)*(školy!L$4:L$103))</f>
        <v>0</v>
      </c>
      <c r="J43" s="35">
        <f t="shared" si="1"/>
        <v>0</v>
      </c>
      <c r="K43" s="5">
        <f t="array" ref="K43">SUM((školy!$C$4:$C$103=zriaďovatelia!$C43)*(školy!AA$4:AA$103))</f>
        <v>0</v>
      </c>
      <c r="L43" s="66">
        <f t="array" ref="L43">SUM((školy!$C$4:$C$103=zriaďovatelia!$C43)*(školy!$Y$4:$Y$103))</f>
        <v>507</v>
      </c>
      <c r="N43" s="73"/>
    </row>
    <row r="44" spans="1:14" x14ac:dyDescent="0.25">
      <c r="A44" s="6" t="s">
        <v>7</v>
      </c>
      <c r="B44" s="2" t="s">
        <v>13</v>
      </c>
      <c r="C44" s="2" t="s">
        <v>79</v>
      </c>
      <c r="D44" s="2">
        <v>321133</v>
      </c>
      <c r="E44" s="91" t="s">
        <v>80</v>
      </c>
      <c r="F44" s="63">
        <f t="array" ref="F44">SUM((školy!$C$4:$C$103=zriaďovatelia!$C44)*(školy!K$4:K$103))-I44</f>
        <v>10</v>
      </c>
      <c r="G44" s="35">
        <f t="shared" si="0"/>
        <v>598</v>
      </c>
      <c r="H44" s="5">
        <f t="array" ref="H44">SUM((školy!$C$4:$C$103=zriaďovatelia!$C44)*(školy!Z$4:Z$103))</f>
        <v>598</v>
      </c>
      <c r="I44" s="63">
        <f t="array" ref="I44">SUM((školy!$C$4:$C$103=zriaďovatelia!$C44)*(školy!L$4:L$103))</f>
        <v>0</v>
      </c>
      <c r="J44" s="35">
        <f t="shared" si="1"/>
        <v>0</v>
      </c>
      <c r="K44" s="5">
        <f t="array" ref="K44">SUM((školy!$C$4:$C$103=zriaďovatelia!$C44)*(školy!AA$4:AA$103))</f>
        <v>0</v>
      </c>
      <c r="L44" s="66">
        <f t="array" ref="L44">SUM((školy!$C$4:$C$103=zriaďovatelia!$C44)*(školy!$Y$4:$Y$103))</f>
        <v>598</v>
      </c>
      <c r="N44" s="73"/>
    </row>
    <row r="45" spans="1:14" x14ac:dyDescent="0.25">
      <c r="A45" s="6" t="s">
        <v>8</v>
      </c>
      <c r="B45" s="2" t="s">
        <v>13</v>
      </c>
      <c r="C45" s="2" t="s">
        <v>81</v>
      </c>
      <c r="D45" s="2">
        <v>321842</v>
      </c>
      <c r="E45" s="91" t="s">
        <v>82</v>
      </c>
      <c r="F45" s="63">
        <f t="array" ref="F45">SUM((školy!$C$4:$C$103=zriaďovatelia!$C45)*(školy!K$4:K$103))-I45</f>
        <v>0</v>
      </c>
      <c r="G45" s="35">
        <f t="shared" si="0"/>
        <v>0</v>
      </c>
      <c r="H45" s="5">
        <f t="array" ref="H45">SUM((školy!$C$4:$C$103=zriaďovatelia!$C45)*(školy!Z$4:Z$103))</f>
        <v>0</v>
      </c>
      <c r="I45" s="63">
        <f t="array" ref="I45">SUM((školy!$C$4:$C$103=zriaďovatelia!$C45)*(školy!L$4:L$103))</f>
        <v>0</v>
      </c>
      <c r="J45" s="35">
        <f t="shared" si="1"/>
        <v>0</v>
      </c>
      <c r="K45" s="5">
        <f t="array" ref="K45">SUM((školy!$C$4:$C$103=zriaďovatelia!$C45)*(školy!AA$4:AA$103))</f>
        <v>0</v>
      </c>
      <c r="L45" s="66">
        <f t="array" ref="L45">SUM((školy!$C$4:$C$103=zriaďovatelia!$C45)*(školy!$Y$4:$Y$103))</f>
        <v>0</v>
      </c>
      <c r="N45" s="73"/>
    </row>
    <row r="46" spans="1:14" x14ac:dyDescent="0.25">
      <c r="A46" s="6" t="s">
        <v>8</v>
      </c>
      <c r="B46" s="2" t="s">
        <v>13</v>
      </c>
      <c r="C46" s="2" t="s">
        <v>83</v>
      </c>
      <c r="D46" s="2">
        <v>332399</v>
      </c>
      <c r="E46" s="91" t="s">
        <v>84</v>
      </c>
      <c r="F46" s="63">
        <f t="array" ref="F46">SUM((školy!$C$4:$C$103=zriaďovatelia!$C46)*(školy!K$4:K$103))-I46</f>
        <v>14</v>
      </c>
      <c r="G46" s="35">
        <f t="shared" si="0"/>
        <v>156</v>
      </c>
      <c r="H46" s="5">
        <f t="array" ref="H46">SUM((školy!$C$4:$C$103=zriaďovatelia!$C46)*(školy!Z$4:Z$103))</f>
        <v>156</v>
      </c>
      <c r="I46" s="63">
        <f t="array" ref="I46">SUM((školy!$C$4:$C$103=zriaďovatelia!$C46)*(školy!L$4:L$103))</f>
        <v>0</v>
      </c>
      <c r="J46" s="35">
        <f t="shared" si="1"/>
        <v>0</v>
      </c>
      <c r="K46" s="5">
        <f t="array" ref="K46">SUM((školy!$C$4:$C$103=zriaďovatelia!$C46)*(školy!AA$4:AA$103))</f>
        <v>0</v>
      </c>
      <c r="L46" s="66">
        <f t="array" ref="L46">SUM((školy!$C$4:$C$103=zriaďovatelia!$C46)*(školy!$Y$4:$Y$103))</f>
        <v>156</v>
      </c>
      <c r="N46" s="73"/>
    </row>
    <row r="47" spans="1:14" x14ac:dyDescent="0.25">
      <c r="A47" s="6" t="s">
        <v>8</v>
      </c>
      <c r="B47" s="2" t="s">
        <v>13</v>
      </c>
      <c r="C47" s="2" t="s">
        <v>85</v>
      </c>
      <c r="D47" s="2">
        <v>326607</v>
      </c>
      <c r="E47" s="91" t="s">
        <v>86</v>
      </c>
      <c r="F47" s="63">
        <f t="array" ref="F47">SUM((školy!$C$4:$C$103=zriaďovatelia!$C47)*(školy!K$4:K$103))-I47</f>
        <v>12</v>
      </c>
      <c r="G47" s="35">
        <f t="shared" si="0"/>
        <v>135</v>
      </c>
      <c r="H47" s="5">
        <f t="array" ref="H47">SUM((školy!$C$4:$C$103=zriaďovatelia!$C47)*(školy!Z$4:Z$103))</f>
        <v>135</v>
      </c>
      <c r="I47" s="63">
        <f t="array" ref="I47">SUM((školy!$C$4:$C$103=zriaďovatelia!$C47)*(školy!L$4:L$103))</f>
        <v>0</v>
      </c>
      <c r="J47" s="35">
        <f t="shared" si="1"/>
        <v>0</v>
      </c>
      <c r="K47" s="5">
        <f t="array" ref="K47">SUM((školy!$C$4:$C$103=zriaďovatelia!$C47)*(školy!AA$4:AA$103))</f>
        <v>0</v>
      </c>
      <c r="L47" s="66">
        <f t="array" ref="L47">SUM((školy!$C$4:$C$103=zriaďovatelia!$C47)*(školy!$Y$4:$Y$103))</f>
        <v>135</v>
      </c>
    </row>
    <row r="48" spans="1:14" x14ac:dyDescent="0.25">
      <c r="A48" s="6" t="s">
        <v>8</v>
      </c>
      <c r="B48" s="2" t="s">
        <v>13</v>
      </c>
      <c r="C48" s="2" t="s">
        <v>87</v>
      </c>
      <c r="D48" s="2">
        <v>326615</v>
      </c>
      <c r="E48" s="91" t="s">
        <v>88</v>
      </c>
      <c r="F48" s="63">
        <f t="array" ref="F48">SUM((školy!$C$4:$C$103=zriaďovatelia!$C48)*(školy!K$4:K$103))-I48</f>
        <v>13</v>
      </c>
      <c r="G48" s="35">
        <f t="shared" si="0"/>
        <v>292</v>
      </c>
      <c r="H48" s="5">
        <f t="array" ref="H48">SUM((školy!$C$4:$C$103=zriaďovatelia!$C48)*(školy!Z$4:Z$103))</f>
        <v>292</v>
      </c>
      <c r="I48" s="63">
        <f t="array" ref="I48">SUM((školy!$C$4:$C$103=zriaďovatelia!$C48)*(školy!L$4:L$103))</f>
        <v>0</v>
      </c>
      <c r="J48" s="35">
        <f t="shared" si="1"/>
        <v>0</v>
      </c>
      <c r="K48" s="5">
        <f t="array" ref="K48">SUM((školy!$C$4:$C$103=zriaďovatelia!$C48)*(školy!AA$4:AA$103))</f>
        <v>0</v>
      </c>
      <c r="L48" s="66">
        <f t="array" ref="L48">SUM((školy!$C$4:$C$103=zriaďovatelia!$C48)*(školy!$Y$4:$Y$103))</f>
        <v>292</v>
      </c>
    </row>
    <row r="49" spans="1:14" x14ac:dyDescent="0.25">
      <c r="A49" s="6" t="s">
        <v>8</v>
      </c>
      <c r="B49" s="2" t="s">
        <v>13</v>
      </c>
      <c r="C49" s="2" t="s">
        <v>89</v>
      </c>
      <c r="D49" s="2">
        <v>326666</v>
      </c>
      <c r="E49" s="91" t="s">
        <v>90</v>
      </c>
      <c r="F49" s="63">
        <f t="array" ref="F49">SUM((školy!$C$4:$C$103=zriaďovatelia!$C49)*(školy!K$4:K$103))-I49</f>
        <v>17</v>
      </c>
      <c r="G49" s="35">
        <f t="shared" si="0"/>
        <v>596</v>
      </c>
      <c r="H49" s="5">
        <f t="array" ref="H49">SUM((školy!$C$4:$C$103=zriaďovatelia!$C49)*(školy!Z$4:Z$103))</f>
        <v>596</v>
      </c>
      <c r="I49" s="63">
        <f t="array" ref="I49">SUM((školy!$C$4:$C$103=zriaďovatelia!$C49)*(školy!L$4:L$103))</f>
        <v>0</v>
      </c>
      <c r="J49" s="35">
        <f t="shared" si="1"/>
        <v>0</v>
      </c>
      <c r="K49" s="5">
        <f t="array" ref="K49">SUM((školy!$C$4:$C$103=zriaďovatelia!$C49)*(školy!AA$4:AA$103))</f>
        <v>0</v>
      </c>
      <c r="L49" s="66">
        <f t="array" ref="L49">SUM((školy!$C$4:$C$103=zriaďovatelia!$C49)*(školy!$Y$4:$Y$103))</f>
        <v>596</v>
      </c>
    </row>
    <row r="50" spans="1:14" ht="30" x14ac:dyDescent="0.25">
      <c r="A50" s="6" t="s">
        <v>8</v>
      </c>
      <c r="B50" s="2" t="s">
        <v>103</v>
      </c>
      <c r="C50" s="2" t="s">
        <v>110</v>
      </c>
      <c r="D50" s="2">
        <v>179124</v>
      </c>
      <c r="E50" s="91" t="s">
        <v>111</v>
      </c>
      <c r="F50" s="63">
        <f t="array" ref="F50">SUM((školy!$C$4:$C$103=zriaďovatelia!$C50)*(školy!K$4:K$103))-I50</f>
        <v>23</v>
      </c>
      <c r="G50" s="35">
        <f t="shared" si="0"/>
        <v>1154</v>
      </c>
      <c r="H50" s="5">
        <f t="array" ref="H50">SUM((školy!$C$4:$C$103=zriaďovatelia!$C50)*(školy!Z$4:Z$103))</f>
        <v>1154</v>
      </c>
      <c r="I50" s="63">
        <f t="array" ref="I50">SUM((školy!$C$4:$C$103=zriaďovatelia!$C50)*(školy!L$4:L$103))</f>
        <v>0</v>
      </c>
      <c r="J50" s="35">
        <f t="shared" si="1"/>
        <v>0</v>
      </c>
      <c r="K50" s="5">
        <f t="array" ref="K50">SUM((školy!$C$4:$C$103=zriaďovatelia!$C50)*(školy!AA$4:AA$103))</f>
        <v>0</v>
      </c>
      <c r="L50" s="66">
        <f t="array" ref="L50">SUM((školy!$C$4:$C$103=zriaďovatelia!$C50)*(školy!$Y$4:$Y$103))</f>
        <v>1154</v>
      </c>
    </row>
    <row r="51" spans="1:14" x14ac:dyDescent="0.25">
      <c r="A51" s="6" t="s">
        <v>9</v>
      </c>
      <c r="B51" s="2" t="s">
        <v>13</v>
      </c>
      <c r="C51" s="2" t="s">
        <v>97</v>
      </c>
      <c r="D51" s="2">
        <v>324060</v>
      </c>
      <c r="E51" s="91" t="s">
        <v>98</v>
      </c>
      <c r="F51" s="63">
        <f t="array" ref="F51">SUM((školy!$C$4:$C$103=zriaďovatelia!$C51)*(školy!K$4:K$103))-I51</f>
        <v>1</v>
      </c>
      <c r="G51" s="35">
        <f t="shared" si="0"/>
        <v>202</v>
      </c>
      <c r="H51" s="5">
        <f t="array" ref="H51">SUM((školy!$C$4:$C$103=zriaďovatelia!$C51)*(školy!Z$4:Z$103))</f>
        <v>202</v>
      </c>
      <c r="I51" s="63">
        <f t="array" ref="I51">SUM((školy!$C$4:$C$103=zriaďovatelia!$C51)*(školy!L$4:L$103))</f>
        <v>0</v>
      </c>
      <c r="J51" s="35">
        <f t="shared" si="1"/>
        <v>0</v>
      </c>
      <c r="K51" s="5">
        <f t="array" ref="K51">SUM((školy!$C$4:$C$103=zriaďovatelia!$C51)*(školy!AA$4:AA$103))</f>
        <v>0</v>
      </c>
      <c r="L51" s="66">
        <f t="array" ref="L51">SUM((školy!$C$4:$C$103=zriaďovatelia!$C51)*(školy!$Y$4:$Y$103))</f>
        <v>202</v>
      </c>
    </row>
    <row r="52" spans="1:14" x14ac:dyDescent="0.25">
      <c r="A52" s="6" t="s">
        <v>9</v>
      </c>
      <c r="B52" s="2" t="s">
        <v>13</v>
      </c>
      <c r="C52" s="2" t="s">
        <v>91</v>
      </c>
      <c r="D52" s="2">
        <v>691135</v>
      </c>
      <c r="E52" s="91" t="s">
        <v>92</v>
      </c>
      <c r="F52" s="63">
        <f t="array" ref="F52">SUM((školy!$C$4:$C$103=zriaďovatelia!$C52)*(školy!K$4:K$103))-I52</f>
        <v>236</v>
      </c>
      <c r="G52" s="35">
        <f t="shared" si="0"/>
        <v>9164</v>
      </c>
      <c r="H52" s="5">
        <f t="array" ref="H52">SUM((školy!$C$4:$C$103=zriaďovatelia!$C52)*(školy!Z$4:Z$103))</f>
        <v>9164</v>
      </c>
      <c r="I52" s="63">
        <f t="array" ref="I52">SUM((školy!$C$4:$C$103=zriaďovatelia!$C52)*(školy!L$4:L$103))</f>
        <v>6</v>
      </c>
      <c r="J52" s="35">
        <f t="shared" si="1"/>
        <v>484</v>
      </c>
      <c r="K52" s="5">
        <f t="array" ref="K52">SUM((školy!$C$4:$C$103=zriaďovatelia!$C52)*(školy!AA$4:AA$103))</f>
        <v>484</v>
      </c>
      <c r="L52" s="66">
        <f t="array" ref="L52">SUM((školy!$C$4:$C$103=zriaďovatelia!$C52)*(školy!$Y$4:$Y$103))</f>
        <v>9648</v>
      </c>
    </row>
    <row r="53" spans="1:14" x14ac:dyDescent="0.25">
      <c r="A53" s="6" t="s">
        <v>9</v>
      </c>
      <c r="B53" s="2" t="s">
        <v>13</v>
      </c>
      <c r="C53" s="2" t="s">
        <v>93</v>
      </c>
      <c r="D53" s="2">
        <v>325490</v>
      </c>
      <c r="E53" s="91" t="s">
        <v>94</v>
      </c>
      <c r="F53" s="63">
        <f t="array" ref="F53">SUM((školy!$C$4:$C$103=zriaďovatelia!$C53)*(školy!K$4:K$103))-I53</f>
        <v>6</v>
      </c>
      <c r="G53" s="35">
        <f t="shared" si="0"/>
        <v>292</v>
      </c>
      <c r="H53" s="5">
        <f t="array" ref="H53">SUM((školy!$C$4:$C$103=zriaďovatelia!$C53)*(školy!Z$4:Z$103))</f>
        <v>292</v>
      </c>
      <c r="I53" s="63">
        <f t="array" ref="I53">SUM((školy!$C$4:$C$103=zriaďovatelia!$C53)*(školy!L$4:L$103))</f>
        <v>0</v>
      </c>
      <c r="J53" s="35">
        <f t="shared" si="1"/>
        <v>0</v>
      </c>
      <c r="K53" s="5">
        <f t="array" ref="K53">SUM((školy!$C$4:$C$103=zriaďovatelia!$C53)*(školy!AA$4:AA$103))</f>
        <v>0</v>
      </c>
      <c r="L53" s="66">
        <f t="array" ref="L53">SUM((školy!$C$4:$C$103=zriaďovatelia!$C53)*(školy!$Y$4:$Y$103))</f>
        <v>292</v>
      </c>
    </row>
    <row r="54" spans="1:14" x14ac:dyDescent="0.25">
      <c r="A54" s="6" t="s">
        <v>9</v>
      </c>
      <c r="B54" s="2" t="s">
        <v>13</v>
      </c>
      <c r="C54" s="2" t="s">
        <v>99</v>
      </c>
      <c r="D54" s="2">
        <v>329517</v>
      </c>
      <c r="E54" s="91" t="s">
        <v>100</v>
      </c>
      <c r="F54" s="63">
        <f t="array" ref="F54">SUM((školy!$C$4:$C$103=zriaďovatelia!$C54)*(školy!K$4:K$103))-I54</f>
        <v>3</v>
      </c>
      <c r="G54" s="35">
        <f t="shared" si="0"/>
        <v>263</v>
      </c>
      <c r="H54" s="5">
        <f t="array" ref="H54">SUM((školy!$C$4:$C$103=zriaďovatelia!$C54)*(školy!Z$4:Z$103))</f>
        <v>263</v>
      </c>
      <c r="I54" s="63">
        <f t="array" ref="I54">SUM((školy!$C$4:$C$103=zriaďovatelia!$C54)*(školy!L$4:L$103))</f>
        <v>0</v>
      </c>
      <c r="J54" s="35">
        <f t="shared" si="1"/>
        <v>0</v>
      </c>
      <c r="K54" s="5">
        <f t="array" ref="K54">SUM((školy!$C$4:$C$103=zriaďovatelia!$C54)*(školy!AA$4:AA$103))</f>
        <v>0</v>
      </c>
      <c r="L54" s="66">
        <f t="array" ref="L54">SUM((školy!$C$4:$C$103=zriaďovatelia!$C54)*(školy!$Y$4:$Y$103))</f>
        <v>263</v>
      </c>
    </row>
    <row r="55" spans="1:14" x14ac:dyDescent="0.25">
      <c r="A55" s="6" t="s">
        <v>9</v>
      </c>
      <c r="B55" s="2" t="s">
        <v>13</v>
      </c>
      <c r="C55" s="2" t="s">
        <v>95</v>
      </c>
      <c r="D55" s="2">
        <v>328758</v>
      </c>
      <c r="E55" s="91" t="s">
        <v>96</v>
      </c>
      <c r="F55" s="63">
        <f t="array" ref="F55">SUM((školy!$C$4:$C$103=zriaďovatelia!$C55)*(školy!K$4:K$103))-I55</f>
        <v>7</v>
      </c>
      <c r="G55" s="35">
        <f t="shared" si="0"/>
        <v>646</v>
      </c>
      <c r="H55" s="5">
        <f t="array" ref="H55">SUM((školy!$C$4:$C$103=zriaďovatelia!$C55)*(školy!Z$4:Z$103))</f>
        <v>646</v>
      </c>
      <c r="I55" s="63">
        <f t="array" ref="I55">SUM((školy!$C$4:$C$103=zriaďovatelia!$C55)*(školy!L$4:L$103))</f>
        <v>0</v>
      </c>
      <c r="J55" s="35">
        <f t="shared" si="1"/>
        <v>0</v>
      </c>
      <c r="K55" s="5">
        <f t="array" ref="K55">SUM((školy!$C$4:$C$103=zriaďovatelia!$C55)*(školy!AA$4:AA$103))</f>
        <v>0</v>
      </c>
      <c r="L55" s="66">
        <f t="array" ref="L55">SUM((školy!$C$4:$C$103=zriaďovatelia!$C55)*(školy!$Y$4:$Y$103))</f>
        <v>646</v>
      </c>
    </row>
    <row r="56" spans="1:14" x14ac:dyDescent="0.25">
      <c r="A56" s="6" t="s">
        <v>9</v>
      </c>
      <c r="B56" s="2" t="s">
        <v>13</v>
      </c>
      <c r="C56" s="2" t="s">
        <v>101</v>
      </c>
      <c r="D56" s="2">
        <v>691721</v>
      </c>
      <c r="E56" s="91" t="s">
        <v>102</v>
      </c>
      <c r="F56" s="63">
        <f t="array" ref="F56">SUM((školy!$C$4:$C$103=zriaďovatelia!$C56)*(školy!K$4:K$103))-I56</f>
        <v>6</v>
      </c>
      <c r="G56" s="35">
        <f t="shared" si="0"/>
        <v>120</v>
      </c>
      <c r="H56" s="5">
        <f t="array" ref="H56">SUM((školy!$C$4:$C$103=zriaďovatelia!$C56)*(školy!Z$4:Z$103))</f>
        <v>120</v>
      </c>
      <c r="I56" s="63">
        <f t="array" ref="I56">SUM((školy!$C$4:$C$103=zriaďovatelia!$C56)*(školy!L$4:L$103))</f>
        <v>0</v>
      </c>
      <c r="J56" s="35">
        <f t="shared" si="1"/>
        <v>0</v>
      </c>
      <c r="K56" s="5">
        <f t="array" ref="K56">SUM((školy!$C$4:$C$103=zriaďovatelia!$C56)*(školy!AA$4:AA$103))</f>
        <v>0</v>
      </c>
      <c r="L56" s="66">
        <f t="array" ref="L56">SUM((školy!$C$4:$C$103=zriaďovatelia!$C56)*(školy!$Y$4:$Y$103))</f>
        <v>120</v>
      </c>
    </row>
    <row r="57" spans="1:14" s="7" customFormat="1" ht="15.75" thickBot="1" x14ac:dyDescent="0.3">
      <c r="A57" s="61"/>
      <c r="B57" s="62"/>
      <c r="C57" s="62"/>
      <c r="D57" s="62"/>
      <c r="E57" s="64" t="s">
        <v>127</v>
      </c>
      <c r="F57" s="36">
        <f t="shared" ref="F57:L57" si="2">SUM(F4:F56)</f>
        <v>1027</v>
      </c>
      <c r="G57" s="37">
        <f t="shared" si="2"/>
        <v>49847</v>
      </c>
      <c r="H57" s="38">
        <f t="shared" si="2"/>
        <v>49847</v>
      </c>
      <c r="I57" s="18">
        <f t="shared" si="2"/>
        <v>26</v>
      </c>
      <c r="J57" s="72">
        <f t="shared" si="2"/>
        <v>1428</v>
      </c>
      <c r="K57" s="9">
        <f t="shared" si="2"/>
        <v>1428</v>
      </c>
      <c r="L57" s="67">
        <f t="shared" si="2"/>
        <v>51275</v>
      </c>
      <c r="N57" s="92"/>
    </row>
    <row r="58" spans="1:14" x14ac:dyDescent="0.25">
      <c r="I58" s="73"/>
    </row>
    <row r="59" spans="1:14" hidden="1" x14ac:dyDescent="0.25">
      <c r="F59" s="73" t="e">
        <f>školy!#REF!-školy!#REF!</f>
        <v>#REF!</v>
      </c>
      <c r="G59" s="73" t="e">
        <f>školy!#REF!</f>
        <v>#REF!</v>
      </c>
      <c r="I59" s="73" t="e">
        <f>školy!#REF!</f>
        <v>#REF!</v>
      </c>
      <c r="J59" s="73" t="e">
        <f>školy!#REF!</f>
        <v>#REF!</v>
      </c>
    </row>
    <row r="60" spans="1:14" hidden="1" x14ac:dyDescent="0.25">
      <c r="F60" t="e">
        <f>F59=F57</f>
        <v>#REF!</v>
      </c>
      <c r="G60" t="e">
        <f>G59=G57</f>
        <v>#REF!</v>
      </c>
      <c r="I60" t="e">
        <f>I59=I57</f>
        <v>#REF!</v>
      </c>
      <c r="J60" t="e">
        <f>J59=J57</f>
        <v>#REF!</v>
      </c>
    </row>
  </sheetData>
  <autoFilter ref="A3:L58" xr:uid="{97BD735C-EEB7-4C07-8F6D-182B2B0BBE95}"/>
  <pageMargins left="0.70866141732283472" right="0.70866141732283472" top="0.74803149606299213" bottom="0.74803149606299213" header="0.31496062992125984" footer="0.31496062992125984"/>
  <pageSetup paperSize="9" scale="75" fitToHeight="24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školy</vt:lpstr>
      <vt:lpstr>zriaďovatelia</vt:lpstr>
      <vt:lpstr>zriaďovatelia!Názvy_tlače</vt:lpstr>
      <vt:lpstr>školy!Oblasť_tlače</vt:lpstr>
      <vt:lpstr>zriaďovatelia!Oblasť_tlače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2022-09-05T08:24:50Z</dcterms:modified>
</cp:coreProperties>
</file>