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609B9506-F4D3-4428-944B-71C40E9783BD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Databáza zriaďovatelia" sheetId="5" r:id="rId1"/>
    <sheet name="databáza školy" sheetId="1" r:id="rId2"/>
  </sheets>
  <definedNames>
    <definedName name="_xlnm._FilterDatabase" localSheetId="1" hidden="1">'databáza školy'!$A$3:$AA$64</definedName>
    <definedName name="_xlnm._FilterDatabase" localSheetId="0" hidden="1">'Databáza zriaďovatelia'!$A$3:$K$34</definedName>
    <definedName name="_xlnm.Print_Area" localSheetId="0">'Databáza zriaďovatelia'!$A$1:$J$35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K3" i="1"/>
  <c r="G34" i="5" l="1"/>
  <c r="H34" i="5"/>
  <c r="I34" i="5"/>
  <c r="J34" i="5"/>
  <c r="F34" i="5"/>
  <c r="V65" i="1" l="1"/>
  <c r="U65" i="1"/>
  <c r="R65" i="1"/>
  <c r="Q65" i="1"/>
  <c r="P65" i="1"/>
  <c r="O65" i="1"/>
  <c r="N65" i="1"/>
  <c r="M65" i="1"/>
  <c r="L65" i="1"/>
  <c r="K65" i="1"/>
  <c r="J65" i="1"/>
  <c r="S53" i="1" l="1"/>
  <c r="W53" i="1"/>
  <c r="X53" i="1"/>
  <c r="AA53" i="1" s="1"/>
  <c r="S54" i="1"/>
  <c r="T54" i="1"/>
  <c r="W54" i="1"/>
  <c r="X54" i="1"/>
  <c r="AA54" i="1" s="1"/>
  <c r="S55" i="1"/>
  <c r="W55" i="1"/>
  <c r="X55" i="1"/>
  <c r="AA55" i="1" s="1"/>
  <c r="S56" i="1"/>
  <c r="W56" i="1"/>
  <c r="X56" i="1"/>
  <c r="AA56" i="1" s="1"/>
  <c r="S57" i="1"/>
  <c r="W57" i="1"/>
  <c r="X57" i="1"/>
  <c r="AA57" i="1" s="1"/>
  <c r="S58" i="1"/>
  <c r="W58" i="1"/>
  <c r="X58" i="1"/>
  <c r="AA58" i="1" s="1"/>
  <c r="S59" i="1"/>
  <c r="W59" i="1"/>
  <c r="X59" i="1"/>
  <c r="AA59" i="1" s="1"/>
  <c r="S60" i="1"/>
  <c r="W60" i="1"/>
  <c r="X60" i="1"/>
  <c r="AA60" i="1" s="1"/>
  <c r="S61" i="1"/>
  <c r="W61" i="1"/>
  <c r="X61" i="1"/>
  <c r="AA61" i="1" s="1"/>
  <c r="S62" i="1"/>
  <c r="T62" i="1"/>
  <c r="W62" i="1"/>
  <c r="X62" i="1"/>
  <c r="AA62" i="1" s="1"/>
  <c r="S63" i="1"/>
  <c r="W63" i="1"/>
  <c r="X63" i="1"/>
  <c r="AA63" i="1" s="1"/>
  <c r="S64" i="1"/>
  <c r="W64" i="1"/>
  <c r="X64" i="1"/>
  <c r="AA64" i="1" s="1"/>
  <c r="Y64" i="1" l="1"/>
  <c r="Y62" i="1"/>
  <c r="Z62" i="1" s="1"/>
  <c r="Y61" i="1"/>
  <c r="Z61" i="1" s="1"/>
  <c r="Y59" i="1"/>
  <c r="Z59" i="1" s="1"/>
  <c r="Y57" i="1"/>
  <c r="Z57" i="1" s="1"/>
  <c r="Y55" i="1"/>
  <c r="Z55" i="1" s="1"/>
  <c r="Y63" i="1"/>
  <c r="Y60" i="1"/>
  <c r="Z60" i="1" s="1"/>
  <c r="Y58" i="1"/>
  <c r="Z58" i="1" s="1"/>
  <c r="Y56" i="1"/>
  <c r="Z56" i="1" s="1"/>
  <c r="Y54" i="1"/>
  <c r="Z54" i="1" s="1"/>
  <c r="Y53" i="1"/>
  <c r="Z53" i="1" s="1"/>
  <c r="Z63" i="1"/>
  <c r="Z64" i="1"/>
  <c r="X52" i="1" l="1"/>
  <c r="AA52" i="1" s="1"/>
  <c r="W52" i="1"/>
  <c r="X51" i="1"/>
  <c r="AA51" i="1" s="1"/>
  <c r="W51" i="1"/>
  <c r="X50" i="1"/>
  <c r="AA50" i="1" s="1"/>
  <c r="W50" i="1"/>
  <c r="X49" i="1"/>
  <c r="AA49" i="1" s="1"/>
  <c r="W49" i="1"/>
  <c r="X48" i="1"/>
  <c r="AA48" i="1" s="1"/>
  <c r="W48" i="1"/>
  <c r="X47" i="1"/>
  <c r="AA47" i="1" s="1"/>
  <c r="W47" i="1"/>
  <c r="X46" i="1"/>
  <c r="AA46" i="1" s="1"/>
  <c r="W46" i="1"/>
  <c r="X45" i="1"/>
  <c r="AA45" i="1" s="1"/>
  <c r="W45" i="1"/>
  <c r="X44" i="1"/>
  <c r="AA44" i="1" s="1"/>
  <c r="W44" i="1"/>
  <c r="X43" i="1"/>
  <c r="AA43" i="1" s="1"/>
  <c r="W43" i="1"/>
  <c r="X42" i="1"/>
  <c r="AA42" i="1" s="1"/>
  <c r="W42" i="1"/>
  <c r="X41" i="1"/>
  <c r="AA41" i="1" s="1"/>
  <c r="W41" i="1"/>
  <c r="X40" i="1"/>
  <c r="AA40" i="1" s="1"/>
  <c r="W40" i="1"/>
  <c r="X39" i="1"/>
  <c r="AA39" i="1" s="1"/>
  <c r="W39" i="1"/>
  <c r="X38" i="1"/>
  <c r="AA38" i="1" s="1"/>
  <c r="W38" i="1"/>
  <c r="X37" i="1"/>
  <c r="AA37" i="1" s="1"/>
  <c r="W37" i="1"/>
  <c r="X36" i="1"/>
  <c r="AA36" i="1" s="1"/>
  <c r="W36" i="1"/>
  <c r="X35" i="1"/>
  <c r="AA35" i="1" s="1"/>
  <c r="W35" i="1"/>
  <c r="X34" i="1"/>
  <c r="AA34" i="1" s="1"/>
  <c r="W34" i="1"/>
  <c r="X33" i="1"/>
  <c r="AA33" i="1" s="1"/>
  <c r="W33" i="1"/>
  <c r="X32" i="1"/>
  <c r="AA32" i="1" s="1"/>
  <c r="W32" i="1"/>
  <c r="X31" i="1"/>
  <c r="AA31" i="1" s="1"/>
  <c r="W31" i="1"/>
  <c r="X30" i="1"/>
  <c r="AA30" i="1" s="1"/>
  <c r="W30" i="1"/>
  <c r="X29" i="1"/>
  <c r="AA29" i="1" s="1"/>
  <c r="W29" i="1"/>
  <c r="X28" i="1"/>
  <c r="AA28" i="1" s="1"/>
  <c r="W28" i="1"/>
  <c r="X27" i="1"/>
  <c r="AA27" i="1" s="1"/>
  <c r="W27" i="1"/>
  <c r="X26" i="1"/>
  <c r="AA26" i="1" s="1"/>
  <c r="W26" i="1"/>
  <c r="X25" i="1"/>
  <c r="AA25" i="1" s="1"/>
  <c r="W25" i="1"/>
  <c r="X24" i="1"/>
  <c r="AA24" i="1" s="1"/>
  <c r="W24" i="1"/>
  <c r="X23" i="1"/>
  <c r="AA23" i="1" s="1"/>
  <c r="W23" i="1"/>
  <c r="X22" i="1"/>
  <c r="AA22" i="1" s="1"/>
  <c r="W22" i="1"/>
  <c r="X21" i="1"/>
  <c r="AA21" i="1" s="1"/>
  <c r="W21" i="1"/>
  <c r="X20" i="1"/>
  <c r="AA20" i="1" s="1"/>
  <c r="W20" i="1"/>
  <c r="X19" i="1"/>
  <c r="AA19" i="1" s="1"/>
  <c r="W19" i="1"/>
  <c r="X18" i="1"/>
  <c r="AA18" i="1" s="1"/>
  <c r="W18" i="1"/>
  <c r="X17" i="1"/>
  <c r="AA17" i="1" s="1"/>
  <c r="W17" i="1"/>
  <c r="X16" i="1"/>
  <c r="AA16" i="1" s="1"/>
  <c r="W16" i="1"/>
  <c r="X15" i="1"/>
  <c r="AA15" i="1" s="1"/>
  <c r="W15" i="1"/>
  <c r="X14" i="1"/>
  <c r="AA14" i="1" s="1"/>
  <c r="W14" i="1"/>
  <c r="X13" i="1"/>
  <c r="AA13" i="1" s="1"/>
  <c r="W13" i="1"/>
  <c r="X12" i="1"/>
  <c r="AA12" i="1" s="1"/>
  <c r="W12" i="1"/>
  <c r="X11" i="1"/>
  <c r="AA11" i="1" s="1"/>
  <c r="W11" i="1"/>
  <c r="X10" i="1"/>
  <c r="AA10" i="1" s="1"/>
  <c r="W10" i="1"/>
  <c r="X9" i="1"/>
  <c r="AA9" i="1" s="1"/>
  <c r="W9" i="1"/>
  <c r="X8" i="1"/>
  <c r="AA8" i="1" s="1"/>
  <c r="W8" i="1"/>
  <c r="X7" i="1"/>
  <c r="AA7" i="1" s="1"/>
  <c r="W7" i="1"/>
  <c r="X6" i="1"/>
  <c r="AA6" i="1" s="1"/>
  <c r="W6" i="1"/>
  <c r="X5" i="1"/>
  <c r="AA5" i="1" s="1"/>
  <c r="W5" i="1"/>
  <c r="X4" i="1"/>
  <c r="AA4" i="1" s="1"/>
  <c r="W4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T20" i="1"/>
  <c r="S21" i="1"/>
  <c r="S22" i="1"/>
  <c r="S23" i="1"/>
  <c r="S24" i="1"/>
  <c r="S25" i="1"/>
  <c r="S26" i="1"/>
  <c r="T26" i="1"/>
  <c r="S27" i="1"/>
  <c r="T27" i="1"/>
  <c r="S28" i="1"/>
  <c r="S29" i="1"/>
  <c r="S30" i="1"/>
  <c r="T30" i="1"/>
  <c r="S31" i="1"/>
  <c r="S32" i="1"/>
  <c r="S33" i="1"/>
  <c r="S34" i="1"/>
  <c r="S35" i="1"/>
  <c r="S36" i="1"/>
  <c r="S37" i="1"/>
  <c r="S38" i="1"/>
  <c r="S39" i="1"/>
  <c r="T39" i="1"/>
  <c r="S40" i="1"/>
  <c r="S41" i="1"/>
  <c r="S42" i="1"/>
  <c r="S43" i="1"/>
  <c r="T43" i="1"/>
  <c r="S44" i="1"/>
  <c r="S45" i="1"/>
  <c r="S46" i="1"/>
  <c r="S47" i="1"/>
  <c r="S48" i="1"/>
  <c r="S49" i="1"/>
  <c r="S50" i="1"/>
  <c r="S51" i="1"/>
  <c r="S52" i="1"/>
  <c r="Y39" i="1" l="1"/>
  <c r="Y42" i="1"/>
  <c r="Y44" i="1"/>
  <c r="Z44" i="1" s="1"/>
  <c r="Y45" i="1"/>
  <c r="Y46" i="1"/>
  <c r="Z46" i="1" s="1"/>
  <c r="Y50" i="1"/>
  <c r="Z50" i="1" s="1"/>
  <c r="Y52" i="1"/>
  <c r="Y40" i="1"/>
  <c r="Z40" i="1" s="1"/>
  <c r="Y43" i="1"/>
  <c r="Z43" i="1" s="1"/>
  <c r="Y47" i="1"/>
  <c r="Y51" i="1"/>
  <c r="Z51" i="1" s="1"/>
  <c r="Y38" i="1"/>
  <c r="Z38" i="1" s="1"/>
  <c r="Y41" i="1"/>
  <c r="Y48" i="1"/>
  <c r="Y49" i="1"/>
  <c r="Z49" i="1" s="1"/>
  <c r="Y6" i="1"/>
  <c r="Z6" i="1" s="1"/>
  <c r="Y8" i="1"/>
  <c r="Z8" i="1" s="1"/>
  <c r="Y13" i="1"/>
  <c r="Z13" i="1" s="1"/>
  <c r="Y15" i="1"/>
  <c r="Z15" i="1" s="1"/>
  <c r="Y20" i="1"/>
  <c r="Y24" i="1"/>
  <c r="Y25" i="1"/>
  <c r="Z25" i="1" s="1"/>
  <c r="Y27" i="1"/>
  <c r="Z27" i="1" s="1"/>
  <c r="Y29" i="1"/>
  <c r="Z29" i="1" s="1"/>
  <c r="Y31" i="1"/>
  <c r="Z31" i="1" s="1"/>
  <c r="Y32" i="1"/>
  <c r="Y34" i="1"/>
  <c r="Y37" i="1"/>
  <c r="Z37" i="1" s="1"/>
  <c r="Y5" i="1"/>
  <c r="Z5" i="1" s="1"/>
  <c r="Y7" i="1"/>
  <c r="Z7" i="1" s="1"/>
  <c r="Y9" i="1"/>
  <c r="Z9" i="1" s="1"/>
  <c r="Y10" i="1"/>
  <c r="Z10" i="1" s="1"/>
  <c r="Y16" i="1"/>
  <c r="Z16" i="1" s="1"/>
  <c r="Y19" i="1"/>
  <c r="Z19" i="1" s="1"/>
  <c r="Y21" i="1"/>
  <c r="Z21" i="1" s="1"/>
  <c r="Y28" i="1"/>
  <c r="Z28" i="1" s="1"/>
  <c r="Y30" i="1"/>
  <c r="Z30" i="1" s="1"/>
  <c r="Y35" i="1"/>
  <c r="Z35" i="1" s="1"/>
  <c r="Y36" i="1"/>
  <c r="Z36" i="1" s="1"/>
  <c r="Y4" i="1"/>
  <c r="Z4" i="1" s="1"/>
  <c r="Y11" i="1"/>
  <c r="Z11" i="1" s="1"/>
  <c r="Y12" i="1"/>
  <c r="Z12" i="1" s="1"/>
  <c r="Y14" i="1"/>
  <c r="Y17" i="1"/>
  <c r="Z17" i="1" s="1"/>
  <c r="Y18" i="1"/>
  <c r="Z18" i="1" s="1"/>
  <c r="Y22" i="1"/>
  <c r="Y23" i="1"/>
  <c r="Z23" i="1" s="1"/>
  <c r="Y26" i="1"/>
  <c r="Z26" i="1" s="1"/>
  <c r="Y33" i="1"/>
  <c r="Z20" i="1"/>
  <c r="Z24" i="1"/>
  <c r="Z32" i="1"/>
  <c r="Z34" i="1"/>
  <c r="Z14" i="1"/>
  <c r="Z22" i="1"/>
  <c r="Z39" i="1"/>
  <c r="Z42" i="1"/>
  <c r="Z45" i="1"/>
  <c r="Z33" i="1"/>
  <c r="Z52" i="1"/>
  <c r="Z47" i="1"/>
  <c r="Z41" i="1"/>
  <c r="Z48" i="1"/>
  <c r="AA65" i="1"/>
  <c r="W65" i="1"/>
  <c r="X65" i="1"/>
  <c r="T65" i="1"/>
  <c r="S65" i="1"/>
  <c r="Y65" i="1" l="1"/>
  <c r="Z65" i="1"/>
</calcChain>
</file>

<file path=xl/sharedStrings.xml><?xml version="1.0" encoding="utf-8"?>
<sst xmlns="http://schemas.openxmlformats.org/spreadsheetml/2006/main" count="594" uniqueCount="225">
  <si>
    <t>Typ zriaď.</t>
  </si>
  <si>
    <t>Kraj sídla zriaď.</t>
  </si>
  <si>
    <t>Názov zriaďovateľa</t>
  </si>
  <si>
    <t>K</t>
  </si>
  <si>
    <t>BA</t>
  </si>
  <si>
    <t>TV</t>
  </si>
  <si>
    <t>TC</t>
  </si>
  <si>
    <t>NR</t>
  </si>
  <si>
    <t>BB</t>
  </si>
  <si>
    <t>PO</t>
  </si>
  <si>
    <t>KKE</t>
  </si>
  <si>
    <t>KE</t>
  </si>
  <si>
    <t>V</t>
  </si>
  <si>
    <t>VBA</t>
  </si>
  <si>
    <t>Bratislavský samosprávny kraj</t>
  </si>
  <si>
    <t>VBB</t>
  </si>
  <si>
    <t>Banskobystrický samosprávny kraj</t>
  </si>
  <si>
    <t>O</t>
  </si>
  <si>
    <t>O508063</t>
  </si>
  <si>
    <t>Mesto Malacky</t>
  </si>
  <si>
    <t>O508101</t>
  </si>
  <si>
    <t>Mesto Modra</t>
  </si>
  <si>
    <t>O529389</t>
  </si>
  <si>
    <t>Mestská časť Bratislava - Dúbravka</t>
  </si>
  <si>
    <t>O529443</t>
  </si>
  <si>
    <t>Mestská časť Bratislava - Jarovce</t>
  </si>
  <si>
    <t>O529346</t>
  </si>
  <si>
    <t>Mestská časť Bratislava - Nové Mesto</t>
  </si>
  <si>
    <t>O529460</t>
  </si>
  <si>
    <t>Mestská časť Bratislava - Petržalka</t>
  </si>
  <si>
    <t>O529427</t>
  </si>
  <si>
    <t>O506745</t>
  </si>
  <si>
    <t>Mesto Trnava</t>
  </si>
  <si>
    <t>O555789</t>
  </si>
  <si>
    <t>Obec Dolná Streda</t>
  </si>
  <si>
    <t>O507768</t>
  </si>
  <si>
    <t>Obec Zavar</t>
  </si>
  <si>
    <t>O512842</t>
  </si>
  <si>
    <t>Mesto Považská Bystrica</t>
  </si>
  <si>
    <t>O513008</t>
  </si>
  <si>
    <t>Obec Domaniža</t>
  </si>
  <si>
    <t>O506567</t>
  </si>
  <si>
    <t>Obec Trenčianska Turná</t>
  </si>
  <si>
    <t>O504971</t>
  </si>
  <si>
    <t>Obec Vrbovce</t>
  </si>
  <si>
    <t>O500011</t>
  </si>
  <si>
    <t>Mesto Nitra</t>
  </si>
  <si>
    <t>O508438</t>
  </si>
  <si>
    <t>Mesto Banská Bystrica</t>
  </si>
  <si>
    <t>O516643</t>
  </si>
  <si>
    <t>Mesto Banská Štiavnica</t>
  </si>
  <si>
    <t>O518557</t>
  </si>
  <si>
    <t>Mesto Krupina</t>
  </si>
  <si>
    <t>O518158</t>
  </si>
  <si>
    <t>Mesto Zvolen</t>
  </si>
  <si>
    <t>O517283</t>
  </si>
  <si>
    <t>Obec Štiavnické Bane</t>
  </si>
  <si>
    <t>O526941</t>
  </si>
  <si>
    <t>Obec Orlov</t>
  </si>
  <si>
    <t>C</t>
  </si>
  <si>
    <t>C58</t>
  </si>
  <si>
    <t>Rímskokatolícka cirkev, Bratislavská arcidiecéza</t>
  </si>
  <si>
    <t>C23</t>
  </si>
  <si>
    <t>Západný dištrikt Evanjelickej cirkvi a. v. na Slovensku</t>
  </si>
  <si>
    <t>S</t>
  </si>
  <si>
    <t>S095</t>
  </si>
  <si>
    <t>COOP Jednota Slovensko, spotrebné družstvo</t>
  </si>
  <si>
    <t>S126</t>
  </si>
  <si>
    <t>Súkromná stredná odborná škola HOST, s.r.o.</t>
  </si>
  <si>
    <t>S915</t>
  </si>
  <si>
    <t>ADVENTIM n.o.</t>
  </si>
  <si>
    <t>S471</t>
  </si>
  <si>
    <t>Mgr. Boris Šabo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</si>
  <si>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</si>
  <si>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</si>
  <si>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</si>
  <si>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</si>
  <si>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</si>
  <si>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</si>
  <si>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</si>
  <si>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</si>
  <si>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</si>
  <si>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</si>
  <si>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</si>
  <si>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</si>
  <si>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Gymnázium</t>
  </si>
  <si>
    <t>Spojená škola</t>
  </si>
  <si>
    <t>Gymnázium Milana Rastislava Štefánika</t>
  </si>
  <si>
    <t>Základná škola</t>
  </si>
  <si>
    <t>Stredná odborná škola pedagogická</t>
  </si>
  <si>
    <t>Gymnázium Alberta Einsteina</t>
  </si>
  <si>
    <t>Konzervatórium</t>
  </si>
  <si>
    <t>Stredná odborná škola elektrotechnická</t>
  </si>
  <si>
    <t>Stredná odborná škola obchodu a služieb Samuela Jurkoviča</t>
  </si>
  <si>
    <t>Stredná odborná škola technická</t>
  </si>
  <si>
    <t>Stredná odborná škola beauty služieb</t>
  </si>
  <si>
    <t>Stredná priemyselná škola elektrotechnická</t>
  </si>
  <si>
    <t>Obchodná akadémia</t>
  </si>
  <si>
    <t>Gymnázium Ivana Horvátha</t>
  </si>
  <si>
    <t>Tanečné konzervatórium Evy Jaczovej</t>
  </si>
  <si>
    <t>Škola umeleckého priemyslu Josefa Vydru</t>
  </si>
  <si>
    <t>Hotelová akadémia</t>
  </si>
  <si>
    <t>Základná škola kráľa Svätopluka</t>
  </si>
  <si>
    <t>Základná škola s materskou školou</t>
  </si>
  <si>
    <t>Základná škola kniežaťa Pribinu</t>
  </si>
  <si>
    <t>Základná škola Jozefa Cígera Hronského</t>
  </si>
  <si>
    <t>Základná škola Ľudovíta Štúra</t>
  </si>
  <si>
    <t>Základná škola s materskou školou Samuela Timona</t>
  </si>
  <si>
    <t>Základná škola Dr. Jozefa Dérera</t>
  </si>
  <si>
    <t>Základná škola Jozefa Horáka</t>
  </si>
  <si>
    <t>Základná škola s materskou školou Maximiliána Hella</t>
  </si>
  <si>
    <t>Základná škola Jána Majku</t>
  </si>
  <si>
    <t>Evanjelické gymnázium</t>
  </si>
  <si>
    <t xml:space="preserve">Spojená škola sv. Vincenta de Paul  </t>
  </si>
  <si>
    <t>Spojená škola sv. Františka z Assisi</t>
  </si>
  <si>
    <t>Súkromná základná škola</t>
  </si>
  <si>
    <t>Súkromná hotelová akadémia SD Jednota</t>
  </si>
  <si>
    <t>Súkromná stredná odborná škola HOST</t>
  </si>
  <si>
    <t>Súkromná stredná odborná škola ADVENTIM - Magán Szakközépiskola ADVENTIM</t>
  </si>
  <si>
    <t>Názov právneho subjektu</t>
  </si>
  <si>
    <t>Ulica</t>
  </si>
  <si>
    <t>Bratislava-Dúbravka</t>
  </si>
  <si>
    <t>Bratislava-Nové Mesto</t>
  </si>
  <si>
    <t>Bratislava-Karlova Ves</t>
  </si>
  <si>
    <t>Bratislava-Petržalka</t>
  </si>
  <si>
    <t>Bratislava-Staré Mesto</t>
  </si>
  <si>
    <t>Malacky</t>
  </si>
  <si>
    <t>Bratislava-Ružinov</t>
  </si>
  <si>
    <t>Nevädzová 3</t>
  </si>
  <si>
    <t>Dunajská Streda</t>
  </si>
  <si>
    <t>Trnava</t>
  </si>
  <si>
    <t>Šamorín</t>
  </si>
  <si>
    <t>Považská Bystrica</t>
  </si>
  <si>
    <t>Nitra</t>
  </si>
  <si>
    <t>Banská Bystrica</t>
  </si>
  <si>
    <t>Mládežnícka 51</t>
  </si>
  <si>
    <t>Krupina</t>
  </si>
  <si>
    <t>Banská Štiavnica</t>
  </si>
  <si>
    <t>Zvolen</t>
  </si>
  <si>
    <t>Detva</t>
  </si>
  <si>
    <t>Košice-Staré Mesto</t>
  </si>
  <si>
    <t>Nám. L. Novomeského 4</t>
  </si>
  <si>
    <t>Školská 10</t>
  </si>
  <si>
    <t>Odborárska 2</t>
  </si>
  <si>
    <t>Modra</t>
  </si>
  <si>
    <t>Einsteinova 35</t>
  </si>
  <si>
    <t>Tolstého 11</t>
  </si>
  <si>
    <t>Bratislava-Vajnory</t>
  </si>
  <si>
    <t>Rybničná 59</t>
  </si>
  <si>
    <t>Sklenárova 1</t>
  </si>
  <si>
    <t>Vranovská 4</t>
  </si>
  <si>
    <t>Račianska 105</t>
  </si>
  <si>
    <t>Ivana Horvátha 14</t>
  </si>
  <si>
    <t>Grösslingová 18</t>
  </si>
  <si>
    <t>Gorazdova 20</t>
  </si>
  <si>
    <t>Dúbravská cesta 11</t>
  </si>
  <si>
    <t>Zochova 9</t>
  </si>
  <si>
    <t>Bullova 2</t>
  </si>
  <si>
    <t>Dudova 4</t>
  </si>
  <si>
    <t>Mikovíniho 1</t>
  </si>
  <si>
    <t>Ostredková 10</t>
  </si>
  <si>
    <t>Štúrova 848</t>
  </si>
  <si>
    <t>Dražovská 6</t>
  </si>
  <si>
    <t>Andreja Šulgana 1</t>
  </si>
  <si>
    <t>Komenského ulica 1219/1</t>
  </si>
  <si>
    <t>Vrbovce</t>
  </si>
  <si>
    <t>Vrbovce 147</t>
  </si>
  <si>
    <t>Trenčianska Turná</t>
  </si>
  <si>
    <t>Trenčianska Turná 30</t>
  </si>
  <si>
    <t>Vančurova 38</t>
  </si>
  <si>
    <t>Andreja Kubinu 34</t>
  </si>
  <si>
    <t>Ulica Jána Bottu 27</t>
  </si>
  <si>
    <t>Atómová 1</t>
  </si>
  <si>
    <t>Nám.Slov.uč.tovarišstva 15</t>
  </si>
  <si>
    <t>Spartakovská 5</t>
  </si>
  <si>
    <t>Zavar</t>
  </si>
  <si>
    <t>Športová 33</t>
  </si>
  <si>
    <t>Záhorácka 95</t>
  </si>
  <si>
    <t>Gen. M. R. Štefánika 7</t>
  </si>
  <si>
    <t>Štúrova 142/A</t>
  </si>
  <si>
    <t>Komenského 1/A</t>
  </si>
  <si>
    <t>Vajanského 93</t>
  </si>
  <si>
    <t>Moskovská 2</t>
  </si>
  <si>
    <t>Sitnianska 32</t>
  </si>
  <si>
    <t>Slov. partizánov 1133/53</t>
  </si>
  <si>
    <t>Domaniža</t>
  </si>
  <si>
    <t>Domaniža 103</t>
  </si>
  <si>
    <t>P. Dobšinského 17</t>
  </si>
  <si>
    <t>Štiavnické Bane</t>
  </si>
  <si>
    <t>Štiavnické Bane 128</t>
  </si>
  <si>
    <t>Námestie mládeže 587/17</t>
  </si>
  <si>
    <t>J. Alexyho 1941/1</t>
  </si>
  <si>
    <t>Orlov</t>
  </si>
  <si>
    <t>Orlov 5</t>
  </si>
  <si>
    <t>Za kasárňou 2</t>
  </si>
  <si>
    <t>Cádrova 23</t>
  </si>
  <si>
    <t>Pri kríži 11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</si>
  <si>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</si>
  <si>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</si>
  <si>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</si>
  <si>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</si>
  <si>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</si>
  <si>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Černyševského 8</t>
  </si>
  <si>
    <t>Holíčska 50</t>
  </si>
  <si>
    <t>Pankúchova 4</t>
  </si>
  <si>
    <t>Dolná Streda</t>
  </si>
  <si>
    <t>Dolná Streda 695</t>
  </si>
  <si>
    <t>Skuteckého 5</t>
  </si>
  <si>
    <t>Bachova 4</t>
  </si>
  <si>
    <t>Karloveská 32</t>
  </si>
  <si>
    <t>Vinohradská 48</t>
  </si>
  <si>
    <t>Pionierska 15</t>
  </si>
  <si>
    <t>IČO školy</t>
  </si>
  <si>
    <t>Názov obce, v ktorej škola sídli</t>
  </si>
  <si>
    <t>Regionálny úrad školskej správy v Košiciach</t>
  </si>
  <si>
    <t>Počet žiakov školy k 15.9.2022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</si>
  <si>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</si>
  <si>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</si>
  <si>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</si>
  <si>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</si>
  <si>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</si>
  <si>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</si>
  <si>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</si>
  <si>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Dohodovacie konanie na zabezpečenie jazykového kurzu pre deti cudzincov - január 2023</t>
  </si>
  <si>
    <t>Celkový súčet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</si>
</sst>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3" fontId="0" fillId="0" borderId="6" xfId="0" applyNumberFormat="1" applyBorder="1"/>
    <xf numFmtId="0" fontId="0" fillId="0" borderId="5" xfId="0" applyBorder="1" applyAlignment="1">
      <alignment horizontal="center"/>
    </xf>
    <xf numFmtId="0" fontId="3" fillId="0" borderId="0" xfId="0" applyFont="1"/>
    <xf numFmtId="3" fontId="3" fillId="0" borderId="6" xfId="0" applyNumberFormat="1" applyFont="1" applyBorder="1"/>
    <xf numFmtId="3" fontId="3" fillId="2" borderId="9" xfId="0" applyNumberFormat="1" applyFont="1" applyFill="1" applyBorder="1"/>
    <xf numFmtId="0" fontId="0" fillId="2" borderId="11" xfId="0" applyFill="1" applyBorder="1" applyAlignment="1">
      <alignment horizontal="center" vertical="center" wrapText="1"/>
    </xf>
    <xf numFmtId="3" fontId="0" fillId="0" borderId="11" xfId="0" applyNumberFormat="1" applyBorder="1"/>
    <xf numFmtId="3" fontId="3" fillId="2" borderId="12" xfId="0" applyNumberFormat="1" applyFont="1" applyFill="1" applyBorder="1"/>
    <xf numFmtId="0" fontId="0" fillId="2" borderId="14" xfId="0" applyFill="1" applyBorder="1" applyAlignment="1">
      <alignment horizontal="center" vertical="center" wrapText="1"/>
    </xf>
    <xf numFmtId="3" fontId="0" fillId="0" borderId="14" xfId="0" applyNumberFormat="1" applyBorder="1"/>
    <xf numFmtId="3" fontId="3" fillId="2" borderId="15" xfId="0" applyNumberFormat="1" applyFont="1" applyFill="1" applyBorder="1"/>
    <xf numFmtId="0" fontId="0" fillId="2" borderId="5" xfId="0" applyFill="1" applyBorder="1" applyAlignment="1">
      <alignment horizontal="center" vertical="center" wrapText="1"/>
    </xf>
    <xf numFmtId="3" fontId="0" fillId="0" borderId="5" xfId="0" applyNumberFormat="1" applyBorder="1"/>
    <xf numFmtId="3" fontId="3" fillId="2" borderId="7" xfId="0" applyNumberFormat="1" applyFont="1" applyFill="1" applyBorder="1"/>
    <xf numFmtId="3" fontId="3" fillId="0" borderId="5" xfId="0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3" fontId="3" fillId="2" borderId="1" xfId="0" applyNumberFormat="1" applyFont="1" applyFill="1" applyBorder="1"/>
    <xf numFmtId="3" fontId="3" fillId="2" borderId="6" xfId="0" applyNumberFormat="1" applyFont="1" applyFill="1" applyBorder="1"/>
    <xf numFmtId="0" fontId="0" fillId="0" borderId="1" xfId="0" applyBorder="1"/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/>
    <xf numFmtId="3" fontId="3" fillId="2" borderId="19" xfId="0" applyNumberFormat="1" applyFont="1" applyFill="1" applyBorder="1"/>
    <xf numFmtId="0" fontId="0" fillId="2" borderId="2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3" fontId="0" fillId="0" borderId="20" xfId="0" applyNumberFormat="1" applyBorder="1"/>
    <xf numFmtId="0" fontId="0" fillId="2" borderId="4" xfId="0" applyFill="1" applyBorder="1" applyAlignment="1">
      <alignment vertical="center" wrapText="1"/>
    </xf>
    <xf numFmtId="0" fontId="0" fillId="0" borderId="6" xfId="0" applyBorder="1"/>
    <xf numFmtId="0" fontId="3" fillId="2" borderId="1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9" xfId="0" applyFont="1" applyFill="1" applyBorder="1"/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/>
    <xf numFmtId="3" fontId="0" fillId="0" borderId="1" xfId="0" applyNumberFormat="1" applyBorder="1"/>
    <xf numFmtId="0" fontId="0" fillId="0" borderId="5" xfId="0" applyBorder="1"/>
    <xf numFmtId="0" fontId="0" fillId="0" borderId="28" xfId="0" applyBorder="1"/>
    <xf numFmtId="0" fontId="0" fillId="5" borderId="21" xfId="0" applyFill="1" applyBorder="1" applyAlignment="1">
      <alignment horizontal="center" vertical="center" wrapText="1"/>
    </xf>
    <xf numFmtId="0" fontId="0" fillId="5" borderId="22" xfId="0" applyFill="1" applyBorder="1" applyAlignment="1">
      <alignment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3" xfId="0" applyFill="1" applyBorder="1" applyAlignment="1">
      <alignment vertical="center" wrapText="1"/>
    </xf>
    <xf numFmtId="0" fontId="0" fillId="0" borderId="29" xfId="0" applyBorder="1"/>
    <xf numFmtId="0" fontId="0" fillId="4" borderId="21" xfId="0" applyFill="1" applyBorder="1" applyAlignment="1">
      <alignment horizontal="center" vertical="center" wrapText="1"/>
    </xf>
    <xf numFmtId="3" fontId="1" fillId="4" borderId="23" xfId="0" applyNumberFormat="1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3" fontId="3" fillId="5" borderId="27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2" xfId="0" applyNumberFormat="1" applyBorder="1"/>
    <xf numFmtId="3" fontId="3" fillId="0" borderId="33" xfId="0" applyNumberFormat="1" applyFont="1" applyBorder="1"/>
    <xf numFmtId="3" fontId="3" fillId="0" borderId="34" xfId="0" applyNumberFormat="1" applyFon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26" xfId="0" applyNumberFormat="1" applyBorder="1"/>
    <xf numFmtId="3" fontId="3" fillId="0" borderId="36" xfId="0" applyNumberFormat="1" applyFont="1" applyBorder="1"/>
    <xf numFmtId="0" fontId="3" fillId="4" borderId="21" xfId="0" applyFont="1" applyFill="1" applyBorder="1"/>
    <xf numFmtId="0" fontId="3" fillId="4" borderId="22" xfId="0" applyFont="1" applyFill="1" applyBorder="1"/>
    <xf numFmtId="0" fontId="3" fillId="4" borderId="23" xfId="0" applyFont="1" applyFill="1" applyBorder="1"/>
    <xf numFmtId="3" fontId="3" fillId="4" borderId="21" xfId="0" applyNumberFormat="1" applyFont="1" applyFill="1" applyBorder="1"/>
    <xf numFmtId="3" fontId="3" fillId="2" borderId="21" xfId="0" applyNumberFormat="1" applyFont="1" applyFill="1" applyBorder="1"/>
    <xf numFmtId="0" fontId="0" fillId="0" borderId="3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5" xfId="0" applyBorder="1" applyAlignment="1">
      <alignment wrapText="1"/>
    </xf>
    <xf numFmtId="0" fontId="4" fillId="0" borderId="0" xfId="0" applyFont="1" applyAlignment="1"/>
    <xf numFmtId="3" fontId="3" fillId="5" borderId="27" xfId="0" applyNumberFormat="1" applyFont="1" applyFill="1" applyBorder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6" xfId="0" applyNumberFormat="1" applyFont="1" applyFill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L35"/>
  <sheetViews>
    <sheetView workbookViewId="0">
      <selection activeCell="E13" sqref="E13"/>
    </sheetView>
  </sheetViews>
  <sheetFormatPr defaultRowHeight="15" x14ac:dyDescent="0.25"/>
  <cols>
    <col min="1" max="1" width="6.28515625" customWidth="1"/>
    <col min="2" max="2" width="7.28515625" customWidth="1"/>
    <col min="5" max="5" width="43.28515625" customWidth="1"/>
    <col min="6" max="10" width="13.5703125" customWidth="1"/>
  </cols>
  <sheetData>
    <row r="1" spans="1:12" ht="19.5" customHeight="1" x14ac:dyDescent="0.25">
      <c r="A1" s="81" t="s">
        <v>223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19.5" thickBot="1" x14ac:dyDescent="0.35">
      <c r="A2" s="82"/>
      <c r="B2" s="82"/>
      <c r="C2" s="82"/>
      <c r="D2" s="82"/>
      <c r="E2" s="82"/>
      <c r="F2" s="82"/>
      <c r="G2" s="82"/>
      <c r="H2" s="82"/>
      <c r="I2" s="82"/>
      <c r="J2" s="82"/>
      <c r="K2" s="74"/>
      <c r="L2" s="74"/>
    </row>
    <row r="3" spans="1:12" ht="93" customHeight="1" thickBot="1" x14ac:dyDescent="0.3">
      <c r="A3" s="45" t="s">
        <v>1</v>
      </c>
      <c r="B3" s="46" t="s">
        <v>0</v>
      </c>
      <c r="C3" s="47" t="s">
        <v>82</v>
      </c>
      <c r="D3" s="46" t="s">
        <v>84</v>
      </c>
      <c r="E3" s="48" t="s">
        <v>2</v>
      </c>
      <c r="F3" s="50" t="s">
        <v>219</v>
      </c>
      <c r="G3" s="51" t="s">
        <v>220</v>
      </c>
      <c r="H3" s="52" t="s">
        <v>221</v>
      </c>
      <c r="I3" s="53" t="s">
        <v>222</v>
      </c>
      <c r="J3" s="54" t="s">
        <v>81</v>
      </c>
    </row>
    <row r="4" spans="1:12" ht="20.25" customHeight="1" x14ac:dyDescent="0.25">
      <c r="A4" s="49" t="s">
        <v>4</v>
      </c>
      <c r="B4" s="44" t="s">
        <v>12</v>
      </c>
      <c r="C4" s="44" t="s">
        <v>13</v>
      </c>
      <c r="D4" s="44">
        <v>36063606</v>
      </c>
      <c r="E4" s="71" t="s">
        <v>14</v>
      </c>
      <c r="F4" s="57">
        <v>84</v>
      </c>
      <c r="G4" s="58">
        <v>6273</v>
      </c>
      <c r="H4" s="57">
        <v>0</v>
      </c>
      <c r="I4" s="59">
        <v>0</v>
      </c>
      <c r="J4" s="60">
        <v>6273</v>
      </c>
    </row>
    <row r="5" spans="1:12" ht="20.25" customHeight="1" x14ac:dyDescent="0.25">
      <c r="A5" s="43" t="s">
        <v>4</v>
      </c>
      <c r="B5" s="24" t="s">
        <v>17</v>
      </c>
      <c r="C5" s="24" t="s">
        <v>18</v>
      </c>
      <c r="D5" s="24">
        <v>304913</v>
      </c>
      <c r="E5" s="72" t="s">
        <v>19</v>
      </c>
      <c r="F5" s="17">
        <v>32</v>
      </c>
      <c r="G5" s="5">
        <v>991</v>
      </c>
      <c r="H5" s="17">
        <v>2</v>
      </c>
      <c r="I5" s="11">
        <v>193</v>
      </c>
      <c r="J5" s="61">
        <v>1184</v>
      </c>
    </row>
    <row r="6" spans="1:12" ht="20.25" customHeight="1" x14ac:dyDescent="0.25">
      <c r="A6" s="43" t="s">
        <v>4</v>
      </c>
      <c r="B6" s="24" t="s">
        <v>17</v>
      </c>
      <c r="C6" s="24" t="s">
        <v>20</v>
      </c>
      <c r="D6" s="24">
        <v>304956</v>
      </c>
      <c r="E6" s="72" t="s">
        <v>21</v>
      </c>
      <c r="F6" s="17">
        <v>9</v>
      </c>
      <c r="G6" s="5">
        <v>325</v>
      </c>
      <c r="H6" s="17">
        <v>0</v>
      </c>
      <c r="I6" s="11">
        <v>0</v>
      </c>
      <c r="J6" s="61">
        <v>325</v>
      </c>
    </row>
    <row r="7" spans="1:12" ht="20.25" customHeight="1" x14ac:dyDescent="0.25">
      <c r="A7" s="43" t="s">
        <v>4</v>
      </c>
      <c r="B7" s="24" t="s">
        <v>17</v>
      </c>
      <c r="C7" s="24" t="s">
        <v>26</v>
      </c>
      <c r="D7" s="24">
        <v>603317</v>
      </c>
      <c r="E7" s="72" t="s">
        <v>27</v>
      </c>
      <c r="F7" s="17">
        <v>38</v>
      </c>
      <c r="G7" s="5">
        <v>2220</v>
      </c>
      <c r="H7" s="17">
        <v>20</v>
      </c>
      <c r="I7" s="11">
        <v>499</v>
      </c>
      <c r="J7" s="61">
        <v>2719</v>
      </c>
    </row>
    <row r="8" spans="1:12" ht="20.25" customHeight="1" x14ac:dyDescent="0.25">
      <c r="A8" s="43" t="s">
        <v>4</v>
      </c>
      <c r="B8" s="24" t="s">
        <v>17</v>
      </c>
      <c r="C8" s="24" t="s">
        <v>22</v>
      </c>
      <c r="D8" s="24">
        <v>603406</v>
      </c>
      <c r="E8" s="72" t="s">
        <v>23</v>
      </c>
      <c r="F8" s="17">
        <v>22</v>
      </c>
      <c r="G8" s="5">
        <v>464</v>
      </c>
      <c r="H8" s="17">
        <v>0</v>
      </c>
      <c r="I8" s="11">
        <v>0</v>
      </c>
      <c r="J8" s="61">
        <v>464</v>
      </c>
    </row>
    <row r="9" spans="1:12" ht="20.25" customHeight="1" x14ac:dyDescent="0.25">
      <c r="A9" s="43" t="s">
        <v>4</v>
      </c>
      <c r="B9" s="24" t="s">
        <v>17</v>
      </c>
      <c r="C9" s="24" t="s">
        <v>30</v>
      </c>
      <c r="D9" s="24">
        <v>604887</v>
      </c>
      <c r="E9" s="72" t="s">
        <v>197</v>
      </c>
      <c r="F9" s="17">
        <v>10</v>
      </c>
      <c r="G9" s="5">
        <v>779</v>
      </c>
      <c r="H9" s="17">
        <v>0</v>
      </c>
      <c r="I9" s="11">
        <v>0</v>
      </c>
      <c r="J9" s="61">
        <v>779</v>
      </c>
    </row>
    <row r="10" spans="1:12" ht="20.25" customHeight="1" x14ac:dyDescent="0.25">
      <c r="A10" s="43" t="s">
        <v>4</v>
      </c>
      <c r="B10" s="24" t="s">
        <v>17</v>
      </c>
      <c r="C10" s="24" t="s">
        <v>24</v>
      </c>
      <c r="D10" s="24">
        <v>304603</v>
      </c>
      <c r="E10" s="72" t="s">
        <v>25</v>
      </c>
      <c r="F10" s="17">
        <v>6</v>
      </c>
      <c r="G10" s="5">
        <v>151</v>
      </c>
      <c r="H10" s="17">
        <v>2</v>
      </c>
      <c r="I10" s="11">
        <v>76</v>
      </c>
      <c r="J10" s="61">
        <v>227</v>
      </c>
    </row>
    <row r="11" spans="1:12" ht="20.25" customHeight="1" x14ac:dyDescent="0.25">
      <c r="A11" s="43" t="s">
        <v>4</v>
      </c>
      <c r="B11" s="24" t="s">
        <v>17</v>
      </c>
      <c r="C11" s="24" t="s">
        <v>28</v>
      </c>
      <c r="D11" s="24">
        <v>603201</v>
      </c>
      <c r="E11" s="72" t="s">
        <v>29</v>
      </c>
      <c r="F11" s="17">
        <v>34</v>
      </c>
      <c r="G11" s="5">
        <v>1795</v>
      </c>
      <c r="H11" s="17">
        <v>0</v>
      </c>
      <c r="I11" s="11">
        <v>0</v>
      </c>
      <c r="J11" s="61">
        <v>1795</v>
      </c>
    </row>
    <row r="12" spans="1:12" ht="20.25" customHeight="1" x14ac:dyDescent="0.25">
      <c r="A12" s="43" t="s">
        <v>4</v>
      </c>
      <c r="B12" s="24" t="s">
        <v>59</v>
      </c>
      <c r="C12" s="24" t="s">
        <v>60</v>
      </c>
      <c r="D12" s="24">
        <v>42131685</v>
      </c>
      <c r="E12" s="72" t="s">
        <v>61</v>
      </c>
      <c r="F12" s="17">
        <v>37</v>
      </c>
      <c r="G12" s="5">
        <v>994</v>
      </c>
      <c r="H12" s="17">
        <v>0</v>
      </c>
      <c r="I12" s="11">
        <v>0</v>
      </c>
      <c r="J12" s="61">
        <v>994</v>
      </c>
    </row>
    <row r="13" spans="1:12" ht="20.25" customHeight="1" x14ac:dyDescent="0.25">
      <c r="A13" s="43" t="s">
        <v>4</v>
      </c>
      <c r="B13" s="24" t="s">
        <v>64</v>
      </c>
      <c r="C13" s="24" t="s">
        <v>65</v>
      </c>
      <c r="D13" s="24">
        <v>35697547</v>
      </c>
      <c r="E13" s="72" t="s">
        <v>66</v>
      </c>
      <c r="F13" s="17">
        <v>8</v>
      </c>
      <c r="G13" s="5">
        <v>273</v>
      </c>
      <c r="H13" s="17">
        <v>0</v>
      </c>
      <c r="I13" s="11">
        <v>0</v>
      </c>
      <c r="J13" s="61">
        <v>273</v>
      </c>
    </row>
    <row r="14" spans="1:12" ht="20.25" customHeight="1" x14ac:dyDescent="0.25">
      <c r="A14" s="43" t="s">
        <v>4</v>
      </c>
      <c r="B14" s="24" t="s">
        <v>64</v>
      </c>
      <c r="C14" s="24" t="s">
        <v>67</v>
      </c>
      <c r="D14" s="24">
        <v>35839236</v>
      </c>
      <c r="E14" s="72" t="s">
        <v>68</v>
      </c>
      <c r="F14" s="17">
        <v>6</v>
      </c>
      <c r="G14" s="5">
        <v>270</v>
      </c>
      <c r="H14" s="17">
        <v>0</v>
      </c>
      <c r="I14" s="11">
        <v>0</v>
      </c>
      <c r="J14" s="61">
        <v>270</v>
      </c>
    </row>
    <row r="15" spans="1:12" ht="20.25" customHeight="1" x14ac:dyDescent="0.25">
      <c r="A15" s="43" t="s">
        <v>5</v>
      </c>
      <c r="B15" s="24" t="s">
        <v>17</v>
      </c>
      <c r="C15" s="24" t="s">
        <v>31</v>
      </c>
      <c r="D15" s="24">
        <v>313114</v>
      </c>
      <c r="E15" s="72" t="s">
        <v>32</v>
      </c>
      <c r="F15" s="17">
        <v>78</v>
      </c>
      <c r="G15" s="5">
        <v>1198</v>
      </c>
      <c r="H15" s="17">
        <v>10</v>
      </c>
      <c r="I15" s="11">
        <v>371</v>
      </c>
      <c r="J15" s="61">
        <v>1569</v>
      </c>
    </row>
    <row r="16" spans="1:12" ht="20.25" customHeight="1" x14ac:dyDescent="0.25">
      <c r="A16" s="43" t="s">
        <v>5</v>
      </c>
      <c r="B16" s="24" t="s">
        <v>17</v>
      </c>
      <c r="C16" s="24" t="s">
        <v>35</v>
      </c>
      <c r="D16" s="24">
        <v>313203</v>
      </c>
      <c r="E16" s="72" t="s">
        <v>36</v>
      </c>
      <c r="F16" s="17">
        <v>1</v>
      </c>
      <c r="G16" s="5">
        <v>144</v>
      </c>
      <c r="H16" s="17">
        <v>0</v>
      </c>
      <c r="I16" s="11">
        <v>0</v>
      </c>
      <c r="J16" s="61">
        <v>144</v>
      </c>
    </row>
    <row r="17" spans="1:10" ht="20.25" customHeight="1" x14ac:dyDescent="0.25">
      <c r="A17" s="43" t="s">
        <v>5</v>
      </c>
      <c r="B17" s="24" t="s">
        <v>17</v>
      </c>
      <c r="C17" s="24" t="s">
        <v>33</v>
      </c>
      <c r="D17" s="24">
        <v>611638</v>
      </c>
      <c r="E17" s="72" t="s">
        <v>34</v>
      </c>
      <c r="F17" s="17">
        <v>3</v>
      </c>
      <c r="G17" s="5">
        <v>60</v>
      </c>
      <c r="H17" s="17">
        <v>0</v>
      </c>
      <c r="I17" s="11">
        <v>0</v>
      </c>
      <c r="J17" s="61">
        <v>60</v>
      </c>
    </row>
    <row r="18" spans="1:10" ht="20.25" customHeight="1" x14ac:dyDescent="0.25">
      <c r="A18" s="43" t="s">
        <v>5</v>
      </c>
      <c r="B18" s="24" t="s">
        <v>64</v>
      </c>
      <c r="C18" s="24" t="s">
        <v>69</v>
      </c>
      <c r="D18" s="24">
        <v>50456458</v>
      </c>
      <c r="E18" s="72" t="s">
        <v>70</v>
      </c>
      <c r="F18" s="17">
        <v>10</v>
      </c>
      <c r="G18" s="5">
        <v>201</v>
      </c>
      <c r="H18" s="17">
        <v>0</v>
      </c>
      <c r="I18" s="11">
        <v>0</v>
      </c>
      <c r="J18" s="61">
        <v>201</v>
      </c>
    </row>
    <row r="19" spans="1:10" ht="20.25" customHeight="1" x14ac:dyDescent="0.25">
      <c r="A19" s="43" t="s">
        <v>6</v>
      </c>
      <c r="B19" s="24" t="s">
        <v>17</v>
      </c>
      <c r="C19" s="24" t="s">
        <v>43</v>
      </c>
      <c r="D19" s="24">
        <v>310140</v>
      </c>
      <c r="E19" s="72" t="s">
        <v>44</v>
      </c>
      <c r="F19" s="17">
        <v>2</v>
      </c>
      <c r="G19" s="5">
        <v>587</v>
      </c>
      <c r="H19" s="17">
        <v>0</v>
      </c>
      <c r="I19" s="11">
        <v>0</v>
      </c>
      <c r="J19" s="61">
        <v>587</v>
      </c>
    </row>
    <row r="20" spans="1:10" ht="20.25" customHeight="1" x14ac:dyDescent="0.25">
      <c r="A20" s="43" t="s">
        <v>6</v>
      </c>
      <c r="B20" s="24" t="s">
        <v>17</v>
      </c>
      <c r="C20" s="24" t="s">
        <v>41</v>
      </c>
      <c r="D20" s="24">
        <v>312053</v>
      </c>
      <c r="E20" s="72" t="s">
        <v>42</v>
      </c>
      <c r="F20" s="17">
        <v>5</v>
      </c>
      <c r="G20" s="5">
        <v>1667</v>
      </c>
      <c r="H20" s="17">
        <v>0</v>
      </c>
      <c r="I20" s="11">
        <v>0</v>
      </c>
      <c r="J20" s="61">
        <v>1667</v>
      </c>
    </row>
    <row r="21" spans="1:10" ht="20.25" customHeight="1" x14ac:dyDescent="0.25">
      <c r="A21" s="43" t="s">
        <v>6</v>
      </c>
      <c r="B21" s="24" t="s">
        <v>17</v>
      </c>
      <c r="C21" s="24" t="s">
        <v>37</v>
      </c>
      <c r="D21" s="24">
        <v>317667</v>
      </c>
      <c r="E21" s="72" t="s">
        <v>38</v>
      </c>
      <c r="F21" s="17">
        <v>2</v>
      </c>
      <c r="G21" s="5">
        <v>681</v>
      </c>
      <c r="H21" s="17">
        <v>0</v>
      </c>
      <c r="I21" s="11">
        <v>0</v>
      </c>
      <c r="J21" s="61">
        <v>681</v>
      </c>
    </row>
    <row r="22" spans="1:10" ht="20.25" customHeight="1" x14ac:dyDescent="0.25">
      <c r="A22" s="43" t="s">
        <v>6</v>
      </c>
      <c r="B22" s="24" t="s">
        <v>17</v>
      </c>
      <c r="C22" s="24" t="s">
        <v>39</v>
      </c>
      <c r="D22" s="24">
        <v>317195</v>
      </c>
      <c r="E22" s="72" t="s">
        <v>40</v>
      </c>
      <c r="F22" s="17">
        <v>2</v>
      </c>
      <c r="G22" s="5">
        <v>616</v>
      </c>
      <c r="H22" s="17">
        <v>0</v>
      </c>
      <c r="I22" s="11">
        <v>0</v>
      </c>
      <c r="J22" s="61">
        <v>616</v>
      </c>
    </row>
    <row r="23" spans="1:10" ht="20.25" customHeight="1" x14ac:dyDescent="0.25">
      <c r="A23" s="43" t="s">
        <v>7</v>
      </c>
      <c r="B23" s="24" t="s">
        <v>17</v>
      </c>
      <c r="C23" s="24" t="s">
        <v>45</v>
      </c>
      <c r="D23" s="24">
        <v>308307</v>
      </c>
      <c r="E23" s="72" t="s">
        <v>46</v>
      </c>
      <c r="F23" s="17">
        <v>32</v>
      </c>
      <c r="G23" s="5">
        <v>536</v>
      </c>
      <c r="H23" s="17">
        <v>0</v>
      </c>
      <c r="I23" s="11">
        <v>0</v>
      </c>
      <c r="J23" s="61">
        <v>536</v>
      </c>
    </row>
    <row r="24" spans="1:10" ht="20.25" customHeight="1" x14ac:dyDescent="0.25">
      <c r="A24" s="43" t="s">
        <v>8</v>
      </c>
      <c r="B24" s="24" t="s">
        <v>12</v>
      </c>
      <c r="C24" s="24" t="s">
        <v>15</v>
      </c>
      <c r="D24" s="24">
        <v>37828100</v>
      </c>
      <c r="E24" s="72" t="s">
        <v>16</v>
      </c>
      <c r="F24" s="17">
        <v>1</v>
      </c>
      <c r="G24" s="5">
        <v>108</v>
      </c>
      <c r="H24" s="17">
        <v>0</v>
      </c>
      <c r="I24" s="11">
        <v>0</v>
      </c>
      <c r="J24" s="61">
        <v>108</v>
      </c>
    </row>
    <row r="25" spans="1:10" ht="20.25" customHeight="1" x14ac:dyDescent="0.25">
      <c r="A25" s="43" t="s">
        <v>8</v>
      </c>
      <c r="B25" s="24" t="s">
        <v>17</v>
      </c>
      <c r="C25" s="24" t="s">
        <v>47</v>
      </c>
      <c r="D25" s="24">
        <v>313271</v>
      </c>
      <c r="E25" s="72" t="s">
        <v>48</v>
      </c>
      <c r="F25" s="17">
        <v>1</v>
      </c>
      <c r="G25" s="5">
        <v>161</v>
      </c>
      <c r="H25" s="17">
        <v>4</v>
      </c>
      <c r="I25" s="11">
        <v>490</v>
      </c>
      <c r="J25" s="61">
        <v>651</v>
      </c>
    </row>
    <row r="26" spans="1:10" ht="20.25" customHeight="1" x14ac:dyDescent="0.25">
      <c r="A26" s="43" t="s">
        <v>8</v>
      </c>
      <c r="B26" s="24" t="s">
        <v>17</v>
      </c>
      <c r="C26" s="24" t="s">
        <v>49</v>
      </c>
      <c r="D26" s="24">
        <v>320501</v>
      </c>
      <c r="E26" s="72" t="s">
        <v>50</v>
      </c>
      <c r="F26" s="17">
        <v>11</v>
      </c>
      <c r="G26" s="5">
        <v>181</v>
      </c>
      <c r="H26" s="17">
        <v>0</v>
      </c>
      <c r="I26" s="11">
        <v>0</v>
      </c>
      <c r="J26" s="61">
        <v>181</v>
      </c>
    </row>
    <row r="27" spans="1:10" ht="20.25" customHeight="1" x14ac:dyDescent="0.25">
      <c r="A27" s="43" t="s">
        <v>8</v>
      </c>
      <c r="B27" s="24" t="s">
        <v>17</v>
      </c>
      <c r="C27" s="24" t="s">
        <v>55</v>
      </c>
      <c r="D27" s="24">
        <v>321028</v>
      </c>
      <c r="E27" s="72" t="s">
        <v>56</v>
      </c>
      <c r="F27" s="17">
        <v>6</v>
      </c>
      <c r="G27" s="5">
        <v>341</v>
      </c>
      <c r="H27" s="17">
        <v>0</v>
      </c>
      <c r="I27" s="11">
        <v>0</v>
      </c>
      <c r="J27" s="61">
        <v>341</v>
      </c>
    </row>
    <row r="28" spans="1:10" ht="20.25" customHeight="1" x14ac:dyDescent="0.25">
      <c r="A28" s="43" t="s">
        <v>8</v>
      </c>
      <c r="B28" s="24" t="s">
        <v>17</v>
      </c>
      <c r="C28" s="24" t="s">
        <v>53</v>
      </c>
      <c r="D28" s="24">
        <v>320439</v>
      </c>
      <c r="E28" s="72" t="s">
        <v>54</v>
      </c>
      <c r="F28" s="17">
        <v>14</v>
      </c>
      <c r="G28" s="5">
        <v>406</v>
      </c>
      <c r="H28" s="17">
        <v>0</v>
      </c>
      <c r="I28" s="11">
        <v>0</v>
      </c>
      <c r="J28" s="61">
        <v>406</v>
      </c>
    </row>
    <row r="29" spans="1:10" ht="20.25" customHeight="1" x14ac:dyDescent="0.25">
      <c r="A29" s="43" t="s">
        <v>8</v>
      </c>
      <c r="B29" s="24" t="s">
        <v>17</v>
      </c>
      <c r="C29" s="24" t="s">
        <v>51</v>
      </c>
      <c r="D29" s="24">
        <v>320056</v>
      </c>
      <c r="E29" s="72" t="s">
        <v>52</v>
      </c>
      <c r="F29" s="17">
        <v>9</v>
      </c>
      <c r="G29" s="5">
        <v>162</v>
      </c>
      <c r="H29" s="17">
        <v>0</v>
      </c>
      <c r="I29" s="11">
        <v>0</v>
      </c>
      <c r="J29" s="61">
        <v>162</v>
      </c>
    </row>
    <row r="30" spans="1:10" ht="20.25" customHeight="1" x14ac:dyDescent="0.25">
      <c r="A30" s="43" t="s">
        <v>8</v>
      </c>
      <c r="B30" s="24" t="s">
        <v>59</v>
      </c>
      <c r="C30" s="24" t="s">
        <v>62</v>
      </c>
      <c r="D30" s="24">
        <v>31933475</v>
      </c>
      <c r="E30" s="72" t="s">
        <v>63</v>
      </c>
      <c r="F30" s="17">
        <v>3</v>
      </c>
      <c r="G30" s="5">
        <v>108</v>
      </c>
      <c r="H30" s="17">
        <v>0</v>
      </c>
      <c r="I30" s="11">
        <v>0</v>
      </c>
      <c r="J30" s="61">
        <v>108</v>
      </c>
    </row>
    <row r="31" spans="1:10" ht="20.25" customHeight="1" x14ac:dyDescent="0.25">
      <c r="A31" s="43" t="s">
        <v>8</v>
      </c>
      <c r="B31" s="24" t="s">
        <v>64</v>
      </c>
      <c r="C31" s="24" t="s">
        <v>71</v>
      </c>
      <c r="D31" s="24">
        <v>90000197</v>
      </c>
      <c r="E31" s="72" t="s">
        <v>72</v>
      </c>
      <c r="F31" s="17">
        <v>2</v>
      </c>
      <c r="G31" s="5">
        <v>213</v>
      </c>
      <c r="H31" s="17">
        <v>1</v>
      </c>
      <c r="I31" s="11">
        <v>71</v>
      </c>
      <c r="J31" s="61">
        <v>284</v>
      </c>
    </row>
    <row r="32" spans="1:10" ht="20.25" customHeight="1" x14ac:dyDescent="0.25">
      <c r="A32" s="43" t="s">
        <v>9</v>
      </c>
      <c r="B32" s="24" t="s">
        <v>17</v>
      </c>
      <c r="C32" s="24" t="s">
        <v>57</v>
      </c>
      <c r="D32" s="24">
        <v>330108</v>
      </c>
      <c r="E32" s="72" t="s">
        <v>58</v>
      </c>
      <c r="F32" s="17">
        <v>4</v>
      </c>
      <c r="G32" s="5">
        <v>210</v>
      </c>
      <c r="H32" s="17">
        <v>0</v>
      </c>
      <c r="I32" s="11">
        <v>0</v>
      </c>
      <c r="J32" s="61">
        <v>210</v>
      </c>
    </row>
    <row r="33" spans="1:12" ht="20.25" customHeight="1" thickBot="1" x14ac:dyDescent="0.3">
      <c r="A33" s="55" t="s">
        <v>11</v>
      </c>
      <c r="B33" s="56" t="s">
        <v>3</v>
      </c>
      <c r="C33" s="56" t="s">
        <v>10</v>
      </c>
      <c r="D33" s="56">
        <v>54131430</v>
      </c>
      <c r="E33" s="73" t="s">
        <v>214</v>
      </c>
      <c r="F33" s="62">
        <v>8</v>
      </c>
      <c r="G33" s="63">
        <v>522</v>
      </c>
      <c r="H33" s="62">
        <v>0</v>
      </c>
      <c r="I33" s="64">
        <v>0</v>
      </c>
      <c r="J33" s="65">
        <v>522</v>
      </c>
    </row>
    <row r="34" spans="1:12" ht="20.25" customHeight="1" thickBot="1" x14ac:dyDescent="0.3">
      <c r="A34" s="66" t="s">
        <v>224</v>
      </c>
      <c r="B34" s="67"/>
      <c r="C34" s="67"/>
      <c r="D34" s="67"/>
      <c r="E34" s="68"/>
      <c r="F34" s="69">
        <f>SUM(F4:F33)</f>
        <v>480</v>
      </c>
      <c r="G34" s="69">
        <f t="shared" ref="G34:J34" si="0">SUM(G4:G33)</f>
        <v>22637</v>
      </c>
      <c r="H34" s="70">
        <f t="shared" si="0"/>
        <v>39</v>
      </c>
      <c r="I34" s="70">
        <f t="shared" si="0"/>
        <v>1700</v>
      </c>
      <c r="J34" s="75">
        <f t="shared" si="0"/>
        <v>24337</v>
      </c>
    </row>
    <row r="35" spans="1:12" x14ac:dyDescent="0.25">
      <c r="L35" s="76"/>
    </row>
  </sheetData>
  <autoFilter ref="A3:K34" xr:uid="{55A4B237-8CEC-4A0B-B412-4F37FCA2AE99}"/>
  <mergeCells count="1">
    <mergeCell ref="A1:J2"/>
  </mergeCells>
  <printOptions horizontalCentered="1"/>
  <pageMargins left="0.31496062992125984" right="0.31496062992125984" top="0.74803149606299213" bottom="0.35433070866141736" header="0.51181102362204722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6"/>
  <sheetViews>
    <sheetView tabSelected="1" workbookViewId="0">
      <pane ySplit="3" topLeftCell="A4" activePane="bottomLeft" state="frozen"/>
      <selection pane="bottomLeft" activeCell="T65" sqref="T65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0" width="10.140625" customWidth="1"/>
    <col min="11" max="12" width="10.7109375" customWidth="1"/>
    <col min="13" max="13" width="14.140625" bestFit="1" customWidth="1"/>
    <col min="17" max="18" width="9.140625" style="7"/>
    <col min="19" max="19" width="9.140625" customWidth="1"/>
    <col min="21" max="22" width="9.140625" style="7"/>
  </cols>
  <sheetData>
    <row r="1" spans="1:27" ht="16.5" customHeight="1" thickBot="1" x14ac:dyDescent="0.3">
      <c r="A1" s="90" t="s">
        <v>223</v>
      </c>
      <c r="B1" s="90"/>
      <c r="C1" s="90"/>
      <c r="D1" s="90"/>
      <c r="E1" s="90"/>
      <c r="F1" s="90"/>
      <c r="G1" s="90"/>
      <c r="H1" s="90"/>
      <c r="I1" s="90"/>
      <c r="J1" s="90"/>
    </row>
    <row r="2" spans="1:27" s="3" customFormat="1" ht="48" customHeight="1" thickBot="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  <c r="K2" s="86" t="s">
        <v>76</v>
      </c>
      <c r="L2" s="87"/>
      <c r="M2" s="88" t="s">
        <v>73</v>
      </c>
      <c r="N2" s="89"/>
      <c r="O2" s="86" t="s">
        <v>74</v>
      </c>
      <c r="P2" s="87"/>
      <c r="Q2" s="92" t="s">
        <v>77</v>
      </c>
      <c r="R2" s="93"/>
      <c r="S2" s="94" t="s">
        <v>75</v>
      </c>
      <c r="T2" s="95"/>
      <c r="U2" s="92" t="s">
        <v>78</v>
      </c>
      <c r="V2" s="93"/>
      <c r="W2" s="96" t="s">
        <v>83</v>
      </c>
      <c r="X2" s="93"/>
      <c r="Y2" s="83" t="s">
        <v>216</v>
      </c>
      <c r="Z2" s="84"/>
      <c r="AA2" s="85"/>
    </row>
    <row r="3" spans="1:27" s="3" customFormat="1" ht="60.75" thickBot="1" x14ac:dyDescent="0.3">
      <c r="A3" s="28" t="s">
        <v>1</v>
      </c>
      <c r="B3" s="20" t="s">
        <v>0</v>
      </c>
      <c r="C3" s="20" t="s">
        <v>82</v>
      </c>
      <c r="D3" s="20" t="s">
        <v>84</v>
      </c>
      <c r="E3" s="21" t="s">
        <v>2</v>
      </c>
      <c r="F3" s="20" t="s">
        <v>212</v>
      </c>
      <c r="G3" s="21" t="s">
        <v>119</v>
      </c>
      <c r="H3" s="21" t="s">
        <v>213</v>
      </c>
      <c r="I3" s="31" t="s">
        <v>120</v>
      </c>
      <c r="J3" s="29" t="s">
        <v>215</v>
      </c>
      <c r="K3" s="97" t="str">
        <f t="shared" ref="K3:L3" si="0">M3</f>
        <v>Spolu</v>
      </c>
      <c r="L3" s="98" t="str">
        <f t="shared" si="0"/>
        <v>z toho: iné deti ako z Ukrajiny</v>
      </c>
      <c r="M3" s="13" t="s">
        <v>79</v>
      </c>
      <c r="N3" s="10" t="s">
        <v>80</v>
      </c>
      <c r="O3" s="16" t="s">
        <v>79</v>
      </c>
      <c r="P3" s="4" t="s">
        <v>80</v>
      </c>
      <c r="Q3" s="99" t="s">
        <v>79</v>
      </c>
      <c r="R3" s="100" t="s">
        <v>80</v>
      </c>
      <c r="S3" s="101" t="s">
        <v>79</v>
      </c>
      <c r="T3" s="102" t="s">
        <v>80</v>
      </c>
      <c r="U3" s="99" t="s">
        <v>79</v>
      </c>
      <c r="V3" s="100" t="s">
        <v>80</v>
      </c>
      <c r="W3" s="103" t="s">
        <v>79</v>
      </c>
      <c r="X3" s="100" t="s">
        <v>80</v>
      </c>
      <c r="Y3" s="38" t="s">
        <v>81</v>
      </c>
      <c r="Z3" s="39" t="s">
        <v>217</v>
      </c>
      <c r="AA3" s="40" t="s">
        <v>218</v>
      </c>
    </row>
    <row r="4" spans="1:27" x14ac:dyDescent="0.25">
      <c r="A4" s="6" t="s">
        <v>4</v>
      </c>
      <c r="B4" s="2" t="s">
        <v>12</v>
      </c>
      <c r="C4" s="2" t="s">
        <v>13</v>
      </c>
      <c r="D4" s="2">
        <v>36063606</v>
      </c>
      <c r="E4" s="24" t="s">
        <v>14</v>
      </c>
      <c r="F4" s="2">
        <v>605760</v>
      </c>
      <c r="G4" s="24" t="s">
        <v>90</v>
      </c>
      <c r="H4" s="24" t="s">
        <v>124</v>
      </c>
      <c r="I4" s="32" t="s">
        <v>145</v>
      </c>
      <c r="J4" s="30">
        <v>476</v>
      </c>
      <c r="K4" s="14">
        <v>34</v>
      </c>
      <c r="L4" s="5">
        <v>0</v>
      </c>
      <c r="M4" s="17">
        <v>2</v>
      </c>
      <c r="N4" s="5">
        <v>0</v>
      </c>
      <c r="O4" s="14">
        <v>47</v>
      </c>
      <c r="P4" s="11">
        <v>0</v>
      </c>
      <c r="Q4" s="19">
        <v>1180.17</v>
      </c>
      <c r="R4" s="8">
        <v>0</v>
      </c>
      <c r="S4" s="14">
        <f t="shared" ref="S4:S16" si="1">Q4/O4</f>
        <v>25.110000000000003</v>
      </c>
      <c r="T4" s="11"/>
      <c r="U4" s="19">
        <v>277</v>
      </c>
      <c r="V4" s="8">
        <v>0</v>
      </c>
      <c r="W4" s="77">
        <f t="shared" ref="W4:W16" si="2">U4+Q4</f>
        <v>1457.17</v>
      </c>
      <c r="X4" s="78">
        <f t="shared" ref="X4:X16" si="3">V4+R4</f>
        <v>0</v>
      </c>
      <c r="Y4" s="41">
        <f t="shared" ref="Y4:Y17" si="4">ROUNDUP(W4,0)</f>
        <v>1458</v>
      </c>
      <c r="Z4" s="42">
        <f t="shared" ref="Z4:Z17" si="5">Y4-AA4</f>
        <v>1458</v>
      </c>
      <c r="AA4" s="5">
        <f t="shared" ref="AA4:AA17" si="6">ROUNDUP(X4,0)</f>
        <v>0</v>
      </c>
    </row>
    <row r="5" spans="1:27" x14ac:dyDescent="0.25">
      <c r="A5" s="6" t="s">
        <v>4</v>
      </c>
      <c r="B5" s="2" t="s">
        <v>12</v>
      </c>
      <c r="C5" s="2" t="s">
        <v>13</v>
      </c>
      <c r="D5" s="2">
        <v>36063606</v>
      </c>
      <c r="E5" s="24" t="s">
        <v>14</v>
      </c>
      <c r="F5" s="2">
        <v>605808</v>
      </c>
      <c r="G5" s="24" t="s">
        <v>91</v>
      </c>
      <c r="H5" s="24" t="s">
        <v>125</v>
      </c>
      <c r="I5" s="32" t="s">
        <v>146</v>
      </c>
      <c r="J5" s="30">
        <v>627</v>
      </c>
      <c r="K5" s="14">
        <v>2</v>
      </c>
      <c r="L5" s="5">
        <v>0</v>
      </c>
      <c r="M5" s="17">
        <v>1</v>
      </c>
      <c r="N5" s="5">
        <v>0</v>
      </c>
      <c r="O5" s="14">
        <v>16</v>
      </c>
      <c r="P5" s="11">
        <v>0</v>
      </c>
      <c r="Q5" s="19">
        <v>211</v>
      </c>
      <c r="R5" s="8">
        <v>0</v>
      </c>
      <c r="S5" s="14">
        <f t="shared" si="1"/>
        <v>13.1875</v>
      </c>
      <c r="T5" s="11"/>
      <c r="U5" s="19">
        <v>66</v>
      </c>
      <c r="V5" s="8">
        <v>0</v>
      </c>
      <c r="W5" s="77">
        <f t="shared" si="2"/>
        <v>277</v>
      </c>
      <c r="X5" s="78">
        <f t="shared" si="3"/>
        <v>0</v>
      </c>
      <c r="Y5" s="41">
        <f t="shared" si="4"/>
        <v>277</v>
      </c>
      <c r="Z5" s="42">
        <f t="shared" si="5"/>
        <v>277</v>
      </c>
      <c r="AA5" s="5">
        <f t="shared" si="6"/>
        <v>0</v>
      </c>
    </row>
    <row r="6" spans="1:27" x14ac:dyDescent="0.25">
      <c r="A6" s="6" t="s">
        <v>4</v>
      </c>
      <c r="B6" s="2" t="s">
        <v>12</v>
      </c>
      <c r="C6" s="2" t="s">
        <v>13</v>
      </c>
      <c r="D6" s="2">
        <v>36063606</v>
      </c>
      <c r="E6" s="24" t="s">
        <v>14</v>
      </c>
      <c r="F6" s="2">
        <v>893161</v>
      </c>
      <c r="G6" s="24" t="s">
        <v>92</v>
      </c>
      <c r="H6" s="24" t="s">
        <v>147</v>
      </c>
      <c r="I6" s="32" t="s">
        <v>148</v>
      </c>
      <c r="J6" s="30">
        <v>100</v>
      </c>
      <c r="K6" s="14">
        <v>1</v>
      </c>
      <c r="L6" s="5">
        <v>0</v>
      </c>
      <c r="M6" s="17">
        <v>1</v>
      </c>
      <c r="N6" s="5">
        <v>0</v>
      </c>
      <c r="O6" s="14">
        <v>16</v>
      </c>
      <c r="P6" s="11">
        <v>0</v>
      </c>
      <c r="Q6" s="19">
        <v>211</v>
      </c>
      <c r="R6" s="8">
        <v>0</v>
      </c>
      <c r="S6" s="14">
        <f t="shared" si="1"/>
        <v>13.1875</v>
      </c>
      <c r="T6" s="11"/>
      <c r="U6" s="19">
        <v>33</v>
      </c>
      <c r="V6" s="8">
        <v>0</v>
      </c>
      <c r="W6" s="77">
        <f t="shared" si="2"/>
        <v>244</v>
      </c>
      <c r="X6" s="78">
        <f t="shared" si="3"/>
        <v>0</v>
      </c>
      <c r="Y6" s="41">
        <f t="shared" si="4"/>
        <v>244</v>
      </c>
      <c r="Z6" s="42">
        <f t="shared" si="5"/>
        <v>244</v>
      </c>
      <c r="AA6" s="5">
        <f t="shared" si="6"/>
        <v>0</v>
      </c>
    </row>
    <row r="7" spans="1:27" x14ac:dyDescent="0.25">
      <c r="A7" s="6" t="s">
        <v>4</v>
      </c>
      <c r="B7" s="2" t="s">
        <v>12</v>
      </c>
      <c r="C7" s="2" t="s">
        <v>13</v>
      </c>
      <c r="D7" s="2">
        <v>36063606</v>
      </c>
      <c r="E7" s="24" t="s">
        <v>14</v>
      </c>
      <c r="F7" s="2">
        <v>893463</v>
      </c>
      <c r="G7" s="24" t="s">
        <v>93</v>
      </c>
      <c r="H7" s="24" t="s">
        <v>127</v>
      </c>
      <c r="I7" s="32" t="s">
        <v>149</v>
      </c>
      <c r="J7" s="30">
        <v>248</v>
      </c>
      <c r="K7" s="14">
        <v>4</v>
      </c>
      <c r="L7" s="5">
        <v>0</v>
      </c>
      <c r="M7" s="17">
        <v>1</v>
      </c>
      <c r="N7" s="5">
        <v>0</v>
      </c>
      <c r="O7" s="14">
        <v>21</v>
      </c>
      <c r="P7" s="11">
        <v>0</v>
      </c>
      <c r="Q7" s="19">
        <v>211</v>
      </c>
      <c r="R7" s="8">
        <v>0</v>
      </c>
      <c r="S7" s="14">
        <f t="shared" si="1"/>
        <v>10.047619047619047</v>
      </c>
      <c r="T7" s="11"/>
      <c r="U7" s="19">
        <v>132</v>
      </c>
      <c r="V7" s="8">
        <v>0</v>
      </c>
      <c r="W7" s="77">
        <f t="shared" si="2"/>
        <v>343</v>
      </c>
      <c r="X7" s="78">
        <f t="shared" si="3"/>
        <v>0</v>
      </c>
      <c r="Y7" s="41">
        <f t="shared" si="4"/>
        <v>343</v>
      </c>
      <c r="Z7" s="42">
        <f t="shared" si="5"/>
        <v>343</v>
      </c>
      <c r="AA7" s="5">
        <f t="shared" si="6"/>
        <v>0</v>
      </c>
    </row>
    <row r="8" spans="1:27" x14ac:dyDescent="0.25">
      <c r="A8" s="6" t="s">
        <v>4</v>
      </c>
      <c r="B8" s="2" t="s">
        <v>12</v>
      </c>
      <c r="C8" s="2" t="s">
        <v>13</v>
      </c>
      <c r="D8" s="2">
        <v>36063606</v>
      </c>
      <c r="E8" s="24" t="s">
        <v>14</v>
      </c>
      <c r="F8" s="2">
        <v>17050332</v>
      </c>
      <c r="G8" s="24" t="s">
        <v>94</v>
      </c>
      <c r="H8" s="24" t="s">
        <v>124</v>
      </c>
      <c r="I8" s="32" t="s">
        <v>150</v>
      </c>
      <c r="J8" s="30">
        <v>150</v>
      </c>
      <c r="K8" s="14">
        <v>14</v>
      </c>
      <c r="L8" s="5">
        <v>0</v>
      </c>
      <c r="M8" s="17">
        <v>1</v>
      </c>
      <c r="N8" s="5">
        <v>0</v>
      </c>
      <c r="O8" s="14">
        <v>16</v>
      </c>
      <c r="P8" s="11">
        <v>0</v>
      </c>
      <c r="Q8" s="19">
        <v>211</v>
      </c>
      <c r="R8" s="8">
        <v>0</v>
      </c>
      <c r="S8" s="14">
        <f t="shared" si="1"/>
        <v>13.1875</v>
      </c>
      <c r="T8" s="11"/>
      <c r="U8" s="19">
        <v>462</v>
      </c>
      <c r="V8" s="8">
        <v>0</v>
      </c>
      <c r="W8" s="77">
        <f t="shared" si="2"/>
        <v>673</v>
      </c>
      <c r="X8" s="78">
        <f t="shared" si="3"/>
        <v>0</v>
      </c>
      <c r="Y8" s="41">
        <f t="shared" si="4"/>
        <v>673</v>
      </c>
      <c r="Z8" s="42">
        <f t="shared" si="5"/>
        <v>673</v>
      </c>
      <c r="AA8" s="5">
        <f t="shared" si="6"/>
        <v>0</v>
      </c>
    </row>
    <row r="9" spans="1:27" x14ac:dyDescent="0.25">
      <c r="A9" s="6" t="s">
        <v>4</v>
      </c>
      <c r="B9" s="2" t="s">
        <v>12</v>
      </c>
      <c r="C9" s="2" t="s">
        <v>13</v>
      </c>
      <c r="D9" s="2">
        <v>36063606</v>
      </c>
      <c r="E9" s="24" t="s">
        <v>14</v>
      </c>
      <c r="F9" s="2">
        <v>17314895</v>
      </c>
      <c r="G9" s="24" t="s">
        <v>95</v>
      </c>
      <c r="H9" s="24" t="s">
        <v>122</v>
      </c>
      <c r="I9" s="32" t="s">
        <v>151</v>
      </c>
      <c r="J9" s="30">
        <v>256</v>
      </c>
      <c r="K9" s="14">
        <v>9</v>
      </c>
      <c r="L9" s="5">
        <v>0</v>
      </c>
      <c r="M9" s="17">
        <v>1</v>
      </c>
      <c r="N9" s="5">
        <v>0</v>
      </c>
      <c r="O9" s="14">
        <v>18</v>
      </c>
      <c r="P9" s="11">
        <v>0</v>
      </c>
      <c r="Q9" s="19">
        <v>211</v>
      </c>
      <c r="R9" s="8">
        <v>0</v>
      </c>
      <c r="S9" s="14">
        <f t="shared" si="1"/>
        <v>11.722222222222221</v>
      </c>
      <c r="T9" s="11"/>
      <c r="U9" s="19">
        <v>297</v>
      </c>
      <c r="V9" s="8">
        <v>0</v>
      </c>
      <c r="W9" s="77">
        <f t="shared" si="2"/>
        <v>508</v>
      </c>
      <c r="X9" s="78">
        <f t="shared" si="3"/>
        <v>0</v>
      </c>
      <c r="Y9" s="41">
        <f t="shared" si="4"/>
        <v>508</v>
      </c>
      <c r="Z9" s="42">
        <f t="shared" si="5"/>
        <v>508</v>
      </c>
      <c r="AA9" s="5">
        <f t="shared" si="6"/>
        <v>0</v>
      </c>
    </row>
    <row r="10" spans="1:27" x14ac:dyDescent="0.25">
      <c r="A10" s="6" t="s">
        <v>4</v>
      </c>
      <c r="B10" s="2" t="s">
        <v>12</v>
      </c>
      <c r="C10" s="2" t="s">
        <v>13</v>
      </c>
      <c r="D10" s="2">
        <v>36063606</v>
      </c>
      <c r="E10" s="24" t="s">
        <v>14</v>
      </c>
      <c r="F10" s="2">
        <v>17327652</v>
      </c>
      <c r="G10" s="24" t="s">
        <v>97</v>
      </c>
      <c r="H10" s="24" t="s">
        <v>127</v>
      </c>
      <c r="I10" s="32" t="s">
        <v>128</v>
      </c>
      <c r="J10" s="30">
        <v>344</v>
      </c>
      <c r="K10" s="14">
        <v>1</v>
      </c>
      <c r="L10" s="5">
        <v>0</v>
      </c>
      <c r="M10" s="17">
        <v>1</v>
      </c>
      <c r="N10" s="5">
        <v>0</v>
      </c>
      <c r="O10" s="14">
        <v>24</v>
      </c>
      <c r="P10" s="11">
        <v>0</v>
      </c>
      <c r="Q10" s="19">
        <v>211</v>
      </c>
      <c r="R10" s="8">
        <v>0</v>
      </c>
      <c r="S10" s="14">
        <f t="shared" si="1"/>
        <v>8.7916666666666661</v>
      </c>
      <c r="T10" s="11"/>
      <c r="U10" s="19">
        <v>33</v>
      </c>
      <c r="V10" s="8">
        <v>0</v>
      </c>
      <c r="W10" s="77">
        <f t="shared" si="2"/>
        <v>244</v>
      </c>
      <c r="X10" s="78">
        <f t="shared" si="3"/>
        <v>0</v>
      </c>
      <c r="Y10" s="41">
        <f t="shared" si="4"/>
        <v>244</v>
      </c>
      <c r="Z10" s="42">
        <f t="shared" si="5"/>
        <v>244</v>
      </c>
      <c r="AA10" s="5">
        <f t="shared" si="6"/>
        <v>0</v>
      </c>
    </row>
    <row r="11" spans="1:27" x14ac:dyDescent="0.25">
      <c r="A11" s="6" t="s">
        <v>4</v>
      </c>
      <c r="B11" s="2" t="s">
        <v>12</v>
      </c>
      <c r="C11" s="2" t="s">
        <v>13</v>
      </c>
      <c r="D11" s="2">
        <v>36063606</v>
      </c>
      <c r="E11" s="24" t="s">
        <v>14</v>
      </c>
      <c r="F11" s="2">
        <v>17337062</v>
      </c>
      <c r="G11" s="24" t="s">
        <v>98</v>
      </c>
      <c r="H11" s="24" t="s">
        <v>127</v>
      </c>
      <c r="I11" s="32" t="s">
        <v>152</v>
      </c>
      <c r="J11" s="30">
        <v>453</v>
      </c>
      <c r="K11" s="14">
        <v>5</v>
      </c>
      <c r="L11" s="5">
        <v>0</v>
      </c>
      <c r="M11" s="17">
        <v>1</v>
      </c>
      <c r="N11" s="5">
        <v>0</v>
      </c>
      <c r="O11" s="14">
        <v>16</v>
      </c>
      <c r="P11" s="11">
        <v>0</v>
      </c>
      <c r="Q11" s="19">
        <v>211</v>
      </c>
      <c r="R11" s="8">
        <v>0</v>
      </c>
      <c r="S11" s="14">
        <f t="shared" si="1"/>
        <v>13.1875</v>
      </c>
      <c r="T11" s="11"/>
      <c r="U11" s="19">
        <v>165</v>
      </c>
      <c r="V11" s="8">
        <v>0</v>
      </c>
      <c r="W11" s="77">
        <f t="shared" si="2"/>
        <v>376</v>
      </c>
      <c r="X11" s="78">
        <f t="shared" si="3"/>
        <v>0</v>
      </c>
      <c r="Y11" s="41">
        <f t="shared" si="4"/>
        <v>376</v>
      </c>
      <c r="Z11" s="42">
        <f t="shared" si="5"/>
        <v>376</v>
      </c>
      <c r="AA11" s="5">
        <f t="shared" si="6"/>
        <v>0</v>
      </c>
    </row>
    <row r="12" spans="1:27" x14ac:dyDescent="0.25">
      <c r="A12" s="6" t="s">
        <v>4</v>
      </c>
      <c r="B12" s="2" t="s">
        <v>12</v>
      </c>
      <c r="C12" s="2" t="s">
        <v>13</v>
      </c>
      <c r="D12" s="2">
        <v>36063606</v>
      </c>
      <c r="E12" s="24" t="s">
        <v>14</v>
      </c>
      <c r="F12" s="2">
        <v>17337101</v>
      </c>
      <c r="G12" s="24" t="s">
        <v>85</v>
      </c>
      <c r="H12" s="24" t="s">
        <v>125</v>
      </c>
      <c r="I12" s="32" t="s">
        <v>153</v>
      </c>
      <c r="J12" s="30">
        <v>664</v>
      </c>
      <c r="K12" s="14">
        <v>1</v>
      </c>
      <c r="L12" s="5">
        <v>0</v>
      </c>
      <c r="M12" s="17">
        <v>1</v>
      </c>
      <c r="N12" s="5">
        <v>0</v>
      </c>
      <c r="O12" s="14">
        <v>16</v>
      </c>
      <c r="P12" s="11">
        <v>0</v>
      </c>
      <c r="Q12" s="19">
        <v>211</v>
      </c>
      <c r="R12" s="8">
        <v>0</v>
      </c>
      <c r="S12" s="14">
        <f t="shared" si="1"/>
        <v>13.1875</v>
      </c>
      <c r="T12" s="11"/>
      <c r="U12" s="19">
        <v>33</v>
      </c>
      <c r="V12" s="8">
        <v>0</v>
      </c>
      <c r="W12" s="77">
        <f t="shared" si="2"/>
        <v>244</v>
      </c>
      <c r="X12" s="78">
        <f t="shared" si="3"/>
        <v>0</v>
      </c>
      <c r="Y12" s="41">
        <f t="shared" si="4"/>
        <v>244</v>
      </c>
      <c r="Z12" s="42">
        <f t="shared" si="5"/>
        <v>244</v>
      </c>
      <c r="AA12" s="5">
        <f t="shared" si="6"/>
        <v>0</v>
      </c>
    </row>
    <row r="13" spans="1:27" x14ac:dyDescent="0.25">
      <c r="A13" s="6" t="s">
        <v>4</v>
      </c>
      <c r="B13" s="2" t="s">
        <v>12</v>
      </c>
      <c r="C13" s="2" t="s">
        <v>13</v>
      </c>
      <c r="D13" s="2">
        <v>36063606</v>
      </c>
      <c r="E13" s="24" t="s">
        <v>14</v>
      </c>
      <c r="F13" s="2">
        <v>30775302</v>
      </c>
      <c r="G13" s="24" t="s">
        <v>99</v>
      </c>
      <c r="H13" s="24" t="s">
        <v>125</v>
      </c>
      <c r="I13" s="32" t="s">
        <v>154</v>
      </c>
      <c r="J13" s="30">
        <v>134</v>
      </c>
      <c r="K13" s="14">
        <v>6</v>
      </c>
      <c r="L13" s="5">
        <v>0</v>
      </c>
      <c r="M13" s="17">
        <v>1</v>
      </c>
      <c r="N13" s="5">
        <v>0</v>
      </c>
      <c r="O13" s="14">
        <v>24</v>
      </c>
      <c r="P13" s="11">
        <v>0</v>
      </c>
      <c r="Q13" s="19">
        <v>211</v>
      </c>
      <c r="R13" s="8">
        <v>0</v>
      </c>
      <c r="S13" s="14">
        <f t="shared" si="1"/>
        <v>8.7916666666666661</v>
      </c>
      <c r="T13" s="11"/>
      <c r="U13" s="19">
        <v>198</v>
      </c>
      <c r="V13" s="8">
        <v>0</v>
      </c>
      <c r="W13" s="77">
        <f t="shared" si="2"/>
        <v>409</v>
      </c>
      <c r="X13" s="78">
        <f t="shared" si="3"/>
        <v>0</v>
      </c>
      <c r="Y13" s="41">
        <f t="shared" si="4"/>
        <v>409</v>
      </c>
      <c r="Z13" s="42">
        <f t="shared" si="5"/>
        <v>409</v>
      </c>
      <c r="AA13" s="5">
        <f t="shared" si="6"/>
        <v>0</v>
      </c>
    </row>
    <row r="14" spans="1:27" x14ac:dyDescent="0.25">
      <c r="A14" s="6" t="s">
        <v>4</v>
      </c>
      <c r="B14" s="2" t="s">
        <v>12</v>
      </c>
      <c r="C14" s="2" t="s">
        <v>13</v>
      </c>
      <c r="D14" s="2">
        <v>36063606</v>
      </c>
      <c r="E14" s="24" t="s">
        <v>14</v>
      </c>
      <c r="F14" s="2">
        <v>30775329</v>
      </c>
      <c r="G14" s="24" t="s">
        <v>100</v>
      </c>
      <c r="H14" s="24" t="s">
        <v>123</v>
      </c>
      <c r="I14" s="32" t="s">
        <v>155</v>
      </c>
      <c r="J14" s="30">
        <v>344</v>
      </c>
      <c r="K14" s="14">
        <v>1</v>
      </c>
      <c r="L14" s="5">
        <v>0</v>
      </c>
      <c r="M14" s="17">
        <v>1</v>
      </c>
      <c r="N14" s="5">
        <v>0</v>
      </c>
      <c r="O14" s="14">
        <v>21</v>
      </c>
      <c r="P14" s="11">
        <v>0</v>
      </c>
      <c r="Q14" s="19">
        <v>211</v>
      </c>
      <c r="R14" s="8">
        <v>0</v>
      </c>
      <c r="S14" s="14">
        <f t="shared" si="1"/>
        <v>10.047619047619047</v>
      </c>
      <c r="T14" s="11"/>
      <c r="U14" s="19">
        <v>33</v>
      </c>
      <c r="V14" s="8">
        <v>0</v>
      </c>
      <c r="W14" s="77">
        <f t="shared" si="2"/>
        <v>244</v>
      </c>
      <c r="X14" s="78">
        <f t="shared" si="3"/>
        <v>0</v>
      </c>
      <c r="Y14" s="41">
        <f t="shared" si="4"/>
        <v>244</v>
      </c>
      <c r="Z14" s="42">
        <f t="shared" si="5"/>
        <v>244</v>
      </c>
      <c r="AA14" s="5">
        <f t="shared" si="6"/>
        <v>0</v>
      </c>
    </row>
    <row r="15" spans="1:27" x14ac:dyDescent="0.25">
      <c r="A15" s="6" t="s">
        <v>4</v>
      </c>
      <c r="B15" s="2" t="s">
        <v>12</v>
      </c>
      <c r="C15" s="2" t="s">
        <v>13</v>
      </c>
      <c r="D15" s="2">
        <v>36063606</v>
      </c>
      <c r="E15" s="24" t="s">
        <v>14</v>
      </c>
      <c r="F15" s="2">
        <v>30775353</v>
      </c>
      <c r="G15" s="24" t="s">
        <v>96</v>
      </c>
      <c r="H15" s="24" t="s">
        <v>125</v>
      </c>
      <c r="I15" s="32" t="s">
        <v>156</v>
      </c>
      <c r="J15" s="30">
        <v>559</v>
      </c>
      <c r="K15" s="14">
        <v>2</v>
      </c>
      <c r="L15" s="5">
        <v>0</v>
      </c>
      <c r="M15" s="17">
        <v>1</v>
      </c>
      <c r="N15" s="5">
        <v>0</v>
      </c>
      <c r="O15" s="14">
        <v>16</v>
      </c>
      <c r="P15" s="11">
        <v>0</v>
      </c>
      <c r="Q15" s="19">
        <v>211</v>
      </c>
      <c r="R15" s="8">
        <v>0</v>
      </c>
      <c r="S15" s="14">
        <f t="shared" si="1"/>
        <v>13.1875</v>
      </c>
      <c r="T15" s="11"/>
      <c r="U15" s="19">
        <v>66</v>
      </c>
      <c r="V15" s="8">
        <v>0</v>
      </c>
      <c r="W15" s="77">
        <f t="shared" si="2"/>
        <v>277</v>
      </c>
      <c r="X15" s="78">
        <f t="shared" si="3"/>
        <v>0</v>
      </c>
      <c r="Y15" s="41">
        <f t="shared" si="4"/>
        <v>277</v>
      </c>
      <c r="Z15" s="42">
        <f t="shared" si="5"/>
        <v>277</v>
      </c>
      <c r="AA15" s="5">
        <f t="shared" si="6"/>
        <v>0</v>
      </c>
    </row>
    <row r="16" spans="1:27" x14ac:dyDescent="0.25">
      <c r="A16" s="6" t="s">
        <v>4</v>
      </c>
      <c r="B16" s="2" t="s">
        <v>12</v>
      </c>
      <c r="C16" s="2" t="s">
        <v>13</v>
      </c>
      <c r="D16" s="2">
        <v>36063606</v>
      </c>
      <c r="E16" s="24" t="s">
        <v>14</v>
      </c>
      <c r="F16" s="2">
        <v>30775361</v>
      </c>
      <c r="G16" s="24" t="s">
        <v>89</v>
      </c>
      <c r="H16" s="24" t="s">
        <v>121</v>
      </c>
      <c r="I16" s="32" t="s">
        <v>157</v>
      </c>
      <c r="J16" s="30">
        <v>459</v>
      </c>
      <c r="K16" s="14">
        <v>1</v>
      </c>
      <c r="L16" s="5">
        <v>0</v>
      </c>
      <c r="M16" s="17">
        <v>1</v>
      </c>
      <c r="N16" s="5">
        <v>0</v>
      </c>
      <c r="O16" s="14">
        <v>16</v>
      </c>
      <c r="P16" s="11">
        <v>0</v>
      </c>
      <c r="Q16" s="19">
        <v>211</v>
      </c>
      <c r="R16" s="8">
        <v>0</v>
      </c>
      <c r="S16" s="14">
        <f t="shared" si="1"/>
        <v>13.1875</v>
      </c>
      <c r="T16" s="11"/>
      <c r="U16" s="19">
        <v>33</v>
      </c>
      <c r="V16" s="8">
        <v>0</v>
      </c>
      <c r="W16" s="77">
        <f t="shared" si="2"/>
        <v>244</v>
      </c>
      <c r="X16" s="78">
        <f t="shared" si="3"/>
        <v>0</v>
      </c>
      <c r="Y16" s="41">
        <f t="shared" si="4"/>
        <v>244</v>
      </c>
      <c r="Z16" s="42">
        <f t="shared" si="5"/>
        <v>244</v>
      </c>
      <c r="AA16" s="5">
        <f t="shared" si="6"/>
        <v>0</v>
      </c>
    </row>
    <row r="17" spans="1:27" x14ac:dyDescent="0.25">
      <c r="A17" s="6" t="s">
        <v>4</v>
      </c>
      <c r="B17" s="2" t="s">
        <v>12</v>
      </c>
      <c r="C17" s="2" t="s">
        <v>13</v>
      </c>
      <c r="D17" s="2">
        <v>36063606</v>
      </c>
      <c r="E17" s="24" t="s">
        <v>14</v>
      </c>
      <c r="F17" s="2">
        <v>30775434</v>
      </c>
      <c r="G17" s="24" t="s">
        <v>97</v>
      </c>
      <c r="H17" s="24" t="s">
        <v>124</v>
      </c>
      <c r="I17" s="32" t="s">
        <v>158</v>
      </c>
      <c r="J17" s="30">
        <v>439</v>
      </c>
      <c r="K17" s="14">
        <v>1</v>
      </c>
      <c r="L17" s="5">
        <v>0</v>
      </c>
      <c r="M17" s="17">
        <v>1</v>
      </c>
      <c r="N17" s="5">
        <v>0</v>
      </c>
      <c r="O17" s="14">
        <v>16</v>
      </c>
      <c r="P17" s="11">
        <v>0</v>
      </c>
      <c r="Q17" s="19">
        <v>211</v>
      </c>
      <c r="R17" s="8">
        <v>0</v>
      </c>
      <c r="S17" s="14">
        <f t="shared" ref="S17:S24" si="7">Q17/O17</f>
        <v>13.1875</v>
      </c>
      <c r="T17" s="11"/>
      <c r="U17" s="19">
        <v>33</v>
      </c>
      <c r="V17" s="8">
        <v>0</v>
      </c>
      <c r="W17" s="77">
        <f t="shared" ref="W17:W24" si="8">U17+Q17</f>
        <v>244</v>
      </c>
      <c r="X17" s="78">
        <f t="shared" ref="X17:X24" si="9">V17+R17</f>
        <v>0</v>
      </c>
      <c r="Y17" s="41">
        <f t="shared" si="4"/>
        <v>244</v>
      </c>
      <c r="Z17" s="42">
        <f t="shared" si="5"/>
        <v>244</v>
      </c>
      <c r="AA17" s="5">
        <f t="shared" si="6"/>
        <v>0</v>
      </c>
    </row>
    <row r="18" spans="1:27" x14ac:dyDescent="0.25">
      <c r="A18" s="6" t="s">
        <v>4</v>
      </c>
      <c r="B18" s="2" t="s">
        <v>12</v>
      </c>
      <c r="C18" s="2" t="s">
        <v>13</v>
      </c>
      <c r="D18" s="2">
        <v>36063606</v>
      </c>
      <c r="E18" s="24" t="s">
        <v>14</v>
      </c>
      <c r="F18" s="2">
        <v>31780466</v>
      </c>
      <c r="G18" s="24" t="s">
        <v>101</v>
      </c>
      <c r="H18" s="24" t="s">
        <v>122</v>
      </c>
      <c r="I18" s="32" t="s">
        <v>159</v>
      </c>
      <c r="J18" s="30">
        <v>523</v>
      </c>
      <c r="K18" s="14">
        <v>1</v>
      </c>
      <c r="L18" s="5">
        <v>0</v>
      </c>
      <c r="M18" s="17">
        <v>1</v>
      </c>
      <c r="N18" s="5">
        <v>0</v>
      </c>
      <c r="O18" s="14">
        <v>16</v>
      </c>
      <c r="P18" s="11">
        <v>0</v>
      </c>
      <c r="Q18" s="19">
        <v>211</v>
      </c>
      <c r="R18" s="8">
        <v>0</v>
      </c>
      <c r="S18" s="14">
        <f t="shared" si="7"/>
        <v>13.1875</v>
      </c>
      <c r="T18" s="11"/>
      <c r="U18" s="19">
        <v>33</v>
      </c>
      <c r="V18" s="8">
        <v>0</v>
      </c>
      <c r="W18" s="77">
        <f t="shared" si="8"/>
        <v>244</v>
      </c>
      <c r="X18" s="78">
        <f t="shared" si="9"/>
        <v>0</v>
      </c>
      <c r="Y18" s="41">
        <f t="shared" ref="Y18:Y24" si="10">ROUNDUP(W18,0)</f>
        <v>244</v>
      </c>
      <c r="Z18" s="42">
        <f t="shared" ref="Z18:Z24" si="11">Y18-AA18</f>
        <v>244</v>
      </c>
      <c r="AA18" s="5">
        <f t="shared" ref="AA18:AA24" si="12">ROUNDUP(X18,0)</f>
        <v>0</v>
      </c>
    </row>
    <row r="19" spans="1:27" x14ac:dyDescent="0.25">
      <c r="A19" s="6" t="s">
        <v>4</v>
      </c>
      <c r="B19" s="2" t="s">
        <v>12</v>
      </c>
      <c r="C19" s="2" t="s">
        <v>13</v>
      </c>
      <c r="D19" s="2">
        <v>36063606</v>
      </c>
      <c r="E19" s="24" t="s">
        <v>14</v>
      </c>
      <c r="F19" s="2">
        <v>53242726</v>
      </c>
      <c r="G19" s="24" t="s">
        <v>86</v>
      </c>
      <c r="H19" s="24" t="s">
        <v>127</v>
      </c>
      <c r="I19" s="32" t="s">
        <v>160</v>
      </c>
      <c r="J19" s="30">
        <v>452</v>
      </c>
      <c r="K19" s="14">
        <v>1</v>
      </c>
      <c r="L19" s="5">
        <v>0</v>
      </c>
      <c r="M19" s="17">
        <v>1</v>
      </c>
      <c r="N19" s="5">
        <v>0</v>
      </c>
      <c r="O19" s="14">
        <v>24</v>
      </c>
      <c r="P19" s="11">
        <v>0</v>
      </c>
      <c r="Q19" s="19">
        <v>211</v>
      </c>
      <c r="R19" s="8">
        <v>0</v>
      </c>
      <c r="S19" s="14">
        <f t="shared" si="7"/>
        <v>8.7916666666666661</v>
      </c>
      <c r="T19" s="11"/>
      <c r="U19" s="19">
        <v>33</v>
      </c>
      <c r="V19" s="8">
        <v>0</v>
      </c>
      <c r="W19" s="77">
        <f t="shared" si="8"/>
        <v>244</v>
      </c>
      <c r="X19" s="78">
        <f t="shared" si="9"/>
        <v>0</v>
      </c>
      <c r="Y19" s="41">
        <f t="shared" si="10"/>
        <v>244</v>
      </c>
      <c r="Z19" s="42">
        <f t="shared" si="11"/>
        <v>244</v>
      </c>
      <c r="AA19" s="5">
        <f t="shared" si="12"/>
        <v>0</v>
      </c>
    </row>
    <row r="20" spans="1:27" x14ac:dyDescent="0.25">
      <c r="A20" s="6" t="s">
        <v>4</v>
      </c>
      <c r="B20" s="2" t="s">
        <v>17</v>
      </c>
      <c r="C20" s="2" t="s">
        <v>18</v>
      </c>
      <c r="D20" s="2">
        <v>304913</v>
      </c>
      <c r="E20" s="24" t="s">
        <v>19</v>
      </c>
      <c r="F20" s="2">
        <v>31773729</v>
      </c>
      <c r="G20" s="24" t="s">
        <v>88</v>
      </c>
      <c r="H20" s="24" t="s">
        <v>126</v>
      </c>
      <c r="I20" s="32" t="s">
        <v>177</v>
      </c>
      <c r="J20" s="30">
        <v>633</v>
      </c>
      <c r="K20" s="14">
        <v>9</v>
      </c>
      <c r="L20" s="5">
        <v>2</v>
      </c>
      <c r="M20" s="17">
        <v>3</v>
      </c>
      <c r="N20" s="5">
        <v>1</v>
      </c>
      <c r="O20" s="14">
        <v>48</v>
      </c>
      <c r="P20" s="11">
        <v>16</v>
      </c>
      <c r="Q20" s="19">
        <v>580</v>
      </c>
      <c r="R20" s="8">
        <v>193</v>
      </c>
      <c r="S20" s="14">
        <f t="shared" si="7"/>
        <v>12.083333333333334</v>
      </c>
      <c r="T20" s="11">
        <f t="shared" ref="T17:T24" si="13">R20/P20</f>
        <v>12.0625</v>
      </c>
      <c r="U20" s="19">
        <v>0</v>
      </c>
      <c r="V20" s="8">
        <v>0</v>
      </c>
      <c r="W20" s="77">
        <f t="shared" si="8"/>
        <v>580</v>
      </c>
      <c r="X20" s="78">
        <f t="shared" si="9"/>
        <v>193</v>
      </c>
      <c r="Y20" s="41">
        <f t="shared" si="10"/>
        <v>580</v>
      </c>
      <c r="Z20" s="42">
        <f t="shared" si="11"/>
        <v>387</v>
      </c>
      <c r="AA20" s="5">
        <f t="shared" si="12"/>
        <v>193</v>
      </c>
    </row>
    <row r="21" spans="1:27" x14ac:dyDescent="0.25">
      <c r="A21" s="6" t="s">
        <v>4</v>
      </c>
      <c r="B21" s="2" t="s">
        <v>17</v>
      </c>
      <c r="C21" s="2" t="s">
        <v>18</v>
      </c>
      <c r="D21" s="2">
        <v>304913</v>
      </c>
      <c r="E21" s="24" t="s">
        <v>19</v>
      </c>
      <c r="F21" s="2">
        <v>31811493</v>
      </c>
      <c r="G21" s="24" t="s">
        <v>108</v>
      </c>
      <c r="H21" s="24" t="s">
        <v>126</v>
      </c>
      <c r="I21" s="32" t="s">
        <v>178</v>
      </c>
      <c r="J21" s="30">
        <v>700</v>
      </c>
      <c r="K21" s="14">
        <v>21</v>
      </c>
      <c r="L21" s="5">
        <v>0</v>
      </c>
      <c r="M21" s="17">
        <v>3</v>
      </c>
      <c r="N21" s="5">
        <v>0</v>
      </c>
      <c r="O21" s="14">
        <v>34</v>
      </c>
      <c r="P21" s="11">
        <v>0</v>
      </c>
      <c r="Q21" s="19">
        <v>490.12</v>
      </c>
      <c r="R21" s="8">
        <v>0</v>
      </c>
      <c r="S21" s="14">
        <f t="shared" si="7"/>
        <v>14.415294117647059</v>
      </c>
      <c r="T21" s="11"/>
      <c r="U21" s="19">
        <v>0</v>
      </c>
      <c r="V21" s="8">
        <v>0</v>
      </c>
      <c r="W21" s="77">
        <f t="shared" si="8"/>
        <v>490.12</v>
      </c>
      <c r="X21" s="78">
        <f t="shared" si="9"/>
        <v>0</v>
      </c>
      <c r="Y21" s="41">
        <f t="shared" si="10"/>
        <v>491</v>
      </c>
      <c r="Z21" s="42">
        <f t="shared" si="11"/>
        <v>491</v>
      </c>
      <c r="AA21" s="5">
        <f t="shared" si="12"/>
        <v>0</v>
      </c>
    </row>
    <row r="22" spans="1:27" x14ac:dyDescent="0.25">
      <c r="A22" s="6" t="s">
        <v>4</v>
      </c>
      <c r="B22" s="2" t="s">
        <v>17</v>
      </c>
      <c r="C22" s="2" t="s">
        <v>18</v>
      </c>
      <c r="D22" s="2">
        <v>304913</v>
      </c>
      <c r="E22" s="24" t="s">
        <v>19</v>
      </c>
      <c r="F22" s="2">
        <v>36064181</v>
      </c>
      <c r="G22" s="24" t="s">
        <v>88</v>
      </c>
      <c r="H22" s="24" t="s">
        <v>126</v>
      </c>
      <c r="I22" s="32" t="s">
        <v>179</v>
      </c>
      <c r="J22" s="30">
        <v>487</v>
      </c>
      <c r="K22" s="14">
        <v>4</v>
      </c>
      <c r="L22" s="5">
        <v>0</v>
      </c>
      <c r="M22" s="17">
        <v>2</v>
      </c>
      <c r="N22" s="5">
        <v>0</v>
      </c>
      <c r="O22" s="14">
        <v>9</v>
      </c>
      <c r="P22" s="11">
        <v>0</v>
      </c>
      <c r="Q22" s="19">
        <v>112.49</v>
      </c>
      <c r="R22" s="8">
        <v>0</v>
      </c>
      <c r="S22" s="14">
        <f t="shared" si="7"/>
        <v>12.498888888888889</v>
      </c>
      <c r="T22" s="11"/>
      <c r="U22" s="19">
        <v>0</v>
      </c>
      <c r="V22" s="8">
        <v>0</v>
      </c>
      <c r="W22" s="77">
        <f t="shared" si="8"/>
        <v>112.49</v>
      </c>
      <c r="X22" s="78">
        <f t="shared" si="9"/>
        <v>0</v>
      </c>
      <c r="Y22" s="41">
        <f t="shared" si="10"/>
        <v>113</v>
      </c>
      <c r="Z22" s="42">
        <f t="shared" si="11"/>
        <v>113</v>
      </c>
      <c r="AA22" s="5">
        <f t="shared" si="12"/>
        <v>0</v>
      </c>
    </row>
    <row r="23" spans="1:27" x14ac:dyDescent="0.25">
      <c r="A23" s="6" t="s">
        <v>4</v>
      </c>
      <c r="B23" s="2" t="s">
        <v>17</v>
      </c>
      <c r="C23" s="2" t="s">
        <v>20</v>
      </c>
      <c r="D23" s="2">
        <v>304956</v>
      </c>
      <c r="E23" s="24" t="s">
        <v>21</v>
      </c>
      <c r="F23" s="2">
        <v>31816681</v>
      </c>
      <c r="G23" s="24" t="s">
        <v>106</v>
      </c>
      <c r="H23" s="24" t="s">
        <v>144</v>
      </c>
      <c r="I23" s="32" t="s">
        <v>180</v>
      </c>
      <c r="J23" s="30">
        <v>509</v>
      </c>
      <c r="K23" s="14">
        <v>1</v>
      </c>
      <c r="L23" s="5">
        <v>0</v>
      </c>
      <c r="M23" s="17">
        <v>1</v>
      </c>
      <c r="N23" s="5">
        <v>0</v>
      </c>
      <c r="O23" s="14">
        <v>7</v>
      </c>
      <c r="P23" s="11">
        <v>0</v>
      </c>
      <c r="Q23" s="19">
        <v>121.46</v>
      </c>
      <c r="R23" s="8">
        <v>0</v>
      </c>
      <c r="S23" s="14">
        <f t="shared" si="7"/>
        <v>17.351428571428571</v>
      </c>
      <c r="T23" s="11"/>
      <c r="U23" s="19">
        <v>0</v>
      </c>
      <c r="V23" s="8">
        <v>0</v>
      </c>
      <c r="W23" s="77">
        <f t="shared" si="8"/>
        <v>121.46</v>
      </c>
      <c r="X23" s="78">
        <f t="shared" si="9"/>
        <v>0</v>
      </c>
      <c r="Y23" s="41">
        <f t="shared" si="10"/>
        <v>122</v>
      </c>
      <c r="Z23" s="42">
        <f t="shared" si="11"/>
        <v>122</v>
      </c>
      <c r="AA23" s="5">
        <f t="shared" si="12"/>
        <v>0</v>
      </c>
    </row>
    <row r="24" spans="1:27" x14ac:dyDescent="0.25">
      <c r="A24" s="6" t="s">
        <v>4</v>
      </c>
      <c r="B24" s="2" t="s">
        <v>17</v>
      </c>
      <c r="C24" s="2" t="s">
        <v>20</v>
      </c>
      <c r="D24" s="2">
        <v>304956</v>
      </c>
      <c r="E24" s="24" t="s">
        <v>21</v>
      </c>
      <c r="F24" s="2">
        <v>36062219</v>
      </c>
      <c r="G24" s="24" t="s">
        <v>88</v>
      </c>
      <c r="H24" s="24" t="s">
        <v>144</v>
      </c>
      <c r="I24" s="32" t="s">
        <v>181</v>
      </c>
      <c r="J24" s="30">
        <v>442</v>
      </c>
      <c r="K24" s="14">
        <v>8</v>
      </c>
      <c r="L24" s="5">
        <v>0</v>
      </c>
      <c r="M24" s="17">
        <v>1</v>
      </c>
      <c r="N24" s="5">
        <v>0</v>
      </c>
      <c r="O24" s="14">
        <v>8</v>
      </c>
      <c r="P24" s="11">
        <v>0</v>
      </c>
      <c r="Q24" s="19">
        <v>202.8</v>
      </c>
      <c r="R24" s="8">
        <v>0</v>
      </c>
      <c r="S24" s="14">
        <f t="shared" si="7"/>
        <v>25.35</v>
      </c>
      <c r="T24" s="11"/>
      <c r="U24" s="19">
        <v>0</v>
      </c>
      <c r="V24" s="8">
        <v>0</v>
      </c>
      <c r="W24" s="77">
        <f t="shared" si="8"/>
        <v>202.8</v>
      </c>
      <c r="X24" s="78">
        <f t="shared" si="9"/>
        <v>0</v>
      </c>
      <c r="Y24" s="41">
        <f t="shared" si="10"/>
        <v>203</v>
      </c>
      <c r="Z24" s="42">
        <f t="shared" si="11"/>
        <v>203</v>
      </c>
      <c r="AA24" s="5">
        <f t="shared" si="12"/>
        <v>0</v>
      </c>
    </row>
    <row r="25" spans="1:27" x14ac:dyDescent="0.25">
      <c r="A25" s="6" t="s">
        <v>4</v>
      </c>
      <c r="B25" s="2" t="s">
        <v>17</v>
      </c>
      <c r="C25" s="2" t="s">
        <v>26</v>
      </c>
      <c r="D25" s="2">
        <v>603317</v>
      </c>
      <c r="E25" s="24" t="s">
        <v>27</v>
      </c>
      <c r="F25" s="2">
        <v>31768989</v>
      </c>
      <c r="G25" s="24" t="s">
        <v>103</v>
      </c>
      <c r="H25" s="24" t="s">
        <v>122</v>
      </c>
      <c r="I25" s="32" t="s">
        <v>194</v>
      </c>
      <c r="J25" s="30">
        <v>825</v>
      </c>
      <c r="K25" s="14">
        <v>23</v>
      </c>
      <c r="L25" s="5">
        <v>0</v>
      </c>
      <c r="M25" s="17">
        <v>3</v>
      </c>
      <c r="N25" s="5">
        <v>0</v>
      </c>
      <c r="O25" s="14">
        <v>72</v>
      </c>
      <c r="P25" s="11">
        <v>0</v>
      </c>
      <c r="Q25" s="19">
        <v>727.31</v>
      </c>
      <c r="R25" s="8">
        <v>0</v>
      </c>
      <c r="S25" s="14">
        <f t="shared" ref="S25:S28" si="14">Q25/O25</f>
        <v>10.101527777777777</v>
      </c>
      <c r="T25" s="11"/>
      <c r="U25" s="19">
        <v>0</v>
      </c>
      <c r="V25" s="8">
        <v>0</v>
      </c>
      <c r="W25" s="77">
        <f t="shared" ref="W25:W28" si="15">U25+Q25</f>
        <v>727.31</v>
      </c>
      <c r="X25" s="78">
        <f t="shared" ref="X25:X28" si="16">V25+R25</f>
        <v>0</v>
      </c>
      <c r="Y25" s="41">
        <f t="shared" ref="Y25:Y30" si="17">ROUNDUP(W25,0)</f>
        <v>728</v>
      </c>
      <c r="Z25" s="42">
        <f t="shared" ref="Z25:Z30" si="18">Y25-AA25</f>
        <v>728</v>
      </c>
      <c r="AA25" s="5">
        <f t="shared" ref="AA25:AA30" si="19">ROUNDUP(X25,0)</f>
        <v>0</v>
      </c>
    </row>
    <row r="26" spans="1:27" x14ac:dyDescent="0.25">
      <c r="A26" s="6" t="s">
        <v>4</v>
      </c>
      <c r="B26" s="2" t="s">
        <v>17</v>
      </c>
      <c r="C26" s="2" t="s">
        <v>26</v>
      </c>
      <c r="D26" s="2">
        <v>603317</v>
      </c>
      <c r="E26" s="24" t="s">
        <v>27</v>
      </c>
      <c r="F26" s="2">
        <v>31785204</v>
      </c>
      <c r="G26" s="24" t="s">
        <v>103</v>
      </c>
      <c r="H26" s="24" t="s">
        <v>122</v>
      </c>
      <c r="I26" s="32" t="s">
        <v>143</v>
      </c>
      <c r="J26" s="30">
        <v>307</v>
      </c>
      <c r="K26" s="14">
        <v>2</v>
      </c>
      <c r="L26" s="5">
        <v>18</v>
      </c>
      <c r="M26" s="17">
        <v>3</v>
      </c>
      <c r="N26" s="5">
        <v>2</v>
      </c>
      <c r="O26" s="14">
        <v>54</v>
      </c>
      <c r="P26" s="11">
        <v>18</v>
      </c>
      <c r="Q26" s="19">
        <v>504.36</v>
      </c>
      <c r="R26" s="8">
        <v>168.12</v>
      </c>
      <c r="S26" s="14">
        <f t="shared" si="14"/>
        <v>9.34</v>
      </c>
      <c r="T26" s="11">
        <f t="shared" ref="T25:T28" si="20">R26/P26</f>
        <v>9.34</v>
      </c>
      <c r="U26" s="19">
        <v>0</v>
      </c>
      <c r="V26" s="8">
        <v>0</v>
      </c>
      <c r="W26" s="77">
        <f t="shared" si="15"/>
        <v>504.36</v>
      </c>
      <c r="X26" s="78">
        <f t="shared" si="16"/>
        <v>168.12</v>
      </c>
      <c r="Y26" s="41">
        <f t="shared" si="17"/>
        <v>505</v>
      </c>
      <c r="Z26" s="42">
        <f t="shared" si="18"/>
        <v>336</v>
      </c>
      <c r="AA26" s="5">
        <f t="shared" si="19"/>
        <v>169</v>
      </c>
    </row>
    <row r="27" spans="1:27" x14ac:dyDescent="0.25">
      <c r="A27" s="6" t="s">
        <v>4</v>
      </c>
      <c r="B27" s="2" t="s">
        <v>17</v>
      </c>
      <c r="C27" s="2" t="s">
        <v>26</v>
      </c>
      <c r="D27" s="2">
        <v>603317</v>
      </c>
      <c r="E27" s="24" t="s">
        <v>27</v>
      </c>
      <c r="F27" s="2">
        <v>31785212</v>
      </c>
      <c r="G27" s="24" t="s">
        <v>103</v>
      </c>
      <c r="H27" s="24" t="s">
        <v>122</v>
      </c>
      <c r="I27" s="32" t="s">
        <v>195</v>
      </c>
      <c r="J27" s="30">
        <v>423</v>
      </c>
      <c r="K27" s="14">
        <v>33</v>
      </c>
      <c r="L27" s="5">
        <v>2</v>
      </c>
      <c r="M27" s="17">
        <v>5</v>
      </c>
      <c r="N27" s="5">
        <v>2</v>
      </c>
      <c r="O27" s="14">
        <v>70</v>
      </c>
      <c r="P27" s="11">
        <v>14</v>
      </c>
      <c r="Q27" s="19">
        <v>864.58500000000004</v>
      </c>
      <c r="R27" s="8">
        <v>172.97</v>
      </c>
      <c r="S27" s="14">
        <f t="shared" si="14"/>
        <v>12.351214285714287</v>
      </c>
      <c r="T27" s="11">
        <f t="shared" si="20"/>
        <v>12.355</v>
      </c>
      <c r="U27" s="19">
        <v>621</v>
      </c>
      <c r="V27" s="8">
        <v>157</v>
      </c>
      <c r="W27" s="77">
        <f t="shared" si="15"/>
        <v>1485.585</v>
      </c>
      <c r="X27" s="78">
        <f t="shared" si="16"/>
        <v>329.97</v>
      </c>
      <c r="Y27" s="41">
        <f t="shared" si="17"/>
        <v>1486</v>
      </c>
      <c r="Z27" s="42">
        <f t="shared" si="18"/>
        <v>1156</v>
      </c>
      <c r="AA27" s="5">
        <f t="shared" si="19"/>
        <v>330</v>
      </c>
    </row>
    <row r="28" spans="1:27" x14ac:dyDescent="0.25">
      <c r="A28" s="6" t="s">
        <v>4</v>
      </c>
      <c r="B28" s="2" t="s">
        <v>17</v>
      </c>
      <c r="C28" s="2" t="s">
        <v>22</v>
      </c>
      <c r="D28" s="2">
        <v>603406</v>
      </c>
      <c r="E28" s="24" t="s">
        <v>23</v>
      </c>
      <c r="F28" s="2">
        <v>36060917</v>
      </c>
      <c r="G28" s="24" t="s">
        <v>88</v>
      </c>
      <c r="H28" s="24" t="s">
        <v>121</v>
      </c>
      <c r="I28" s="32" t="s">
        <v>196</v>
      </c>
      <c r="J28" s="30">
        <v>696</v>
      </c>
      <c r="K28" s="14">
        <v>22</v>
      </c>
      <c r="L28" s="5">
        <v>0</v>
      </c>
      <c r="M28" s="17">
        <v>5</v>
      </c>
      <c r="N28" s="5">
        <v>0</v>
      </c>
      <c r="O28" s="14">
        <v>49</v>
      </c>
      <c r="P28" s="11">
        <v>0</v>
      </c>
      <c r="Q28" s="19">
        <v>463.32029999999997</v>
      </c>
      <c r="R28" s="8">
        <v>0</v>
      </c>
      <c r="S28" s="14">
        <f t="shared" si="14"/>
        <v>9.4555163265306117</v>
      </c>
      <c r="T28" s="11"/>
      <c r="U28" s="19">
        <v>0</v>
      </c>
      <c r="V28" s="8">
        <v>0</v>
      </c>
      <c r="W28" s="77">
        <f t="shared" si="15"/>
        <v>463.32029999999997</v>
      </c>
      <c r="X28" s="78">
        <f t="shared" si="16"/>
        <v>0</v>
      </c>
      <c r="Y28" s="41">
        <f t="shared" si="17"/>
        <v>464</v>
      </c>
      <c r="Z28" s="42">
        <f t="shared" si="18"/>
        <v>464</v>
      </c>
      <c r="AA28" s="5">
        <f t="shared" si="19"/>
        <v>0</v>
      </c>
    </row>
    <row r="29" spans="1:27" x14ac:dyDescent="0.25">
      <c r="A29" s="6" t="s">
        <v>4</v>
      </c>
      <c r="B29" s="2" t="s">
        <v>17</v>
      </c>
      <c r="C29" s="2" t="s">
        <v>30</v>
      </c>
      <c r="D29" s="2">
        <v>604887</v>
      </c>
      <c r="E29" s="24" t="s">
        <v>197</v>
      </c>
      <c r="F29" s="2">
        <v>36070998</v>
      </c>
      <c r="G29" s="24" t="s">
        <v>103</v>
      </c>
      <c r="H29" s="24" t="s">
        <v>198</v>
      </c>
      <c r="I29" s="32" t="s">
        <v>199</v>
      </c>
      <c r="J29" s="30">
        <v>691</v>
      </c>
      <c r="K29" s="14">
        <v>10</v>
      </c>
      <c r="L29" s="5">
        <v>0</v>
      </c>
      <c r="M29" s="17">
        <v>1</v>
      </c>
      <c r="N29" s="5">
        <v>0</v>
      </c>
      <c r="O29" s="14">
        <v>48</v>
      </c>
      <c r="P29" s="11">
        <v>0</v>
      </c>
      <c r="Q29" s="19">
        <v>778.75</v>
      </c>
      <c r="R29" s="8">
        <v>0</v>
      </c>
      <c r="S29" s="14">
        <f t="shared" ref="S29:S37" si="21">Q29/O29</f>
        <v>16.223958333333332</v>
      </c>
      <c r="T29" s="11"/>
      <c r="U29" s="19">
        <v>0</v>
      </c>
      <c r="V29" s="8">
        <v>0</v>
      </c>
      <c r="W29" s="77">
        <f t="shared" ref="W29:W37" si="22">U29+Q29</f>
        <v>778.75</v>
      </c>
      <c r="X29" s="78">
        <f t="shared" ref="X29:X36" si="23">V29+R29</f>
        <v>0</v>
      </c>
      <c r="Y29" s="41">
        <f t="shared" si="17"/>
        <v>779</v>
      </c>
      <c r="Z29" s="42">
        <f t="shared" si="18"/>
        <v>779</v>
      </c>
      <c r="AA29" s="5">
        <f t="shared" si="19"/>
        <v>0</v>
      </c>
    </row>
    <row r="30" spans="1:27" x14ac:dyDescent="0.25">
      <c r="A30" s="6" t="s">
        <v>4</v>
      </c>
      <c r="B30" s="2" t="s">
        <v>17</v>
      </c>
      <c r="C30" s="2" t="s">
        <v>24</v>
      </c>
      <c r="D30" s="2">
        <v>304603</v>
      </c>
      <c r="E30" s="24" t="s">
        <v>25</v>
      </c>
      <c r="F30" s="2">
        <v>31754945</v>
      </c>
      <c r="G30" s="24" t="s">
        <v>103</v>
      </c>
      <c r="H30" s="24" t="s">
        <v>200</v>
      </c>
      <c r="I30" s="32" t="s">
        <v>201</v>
      </c>
      <c r="J30" s="30">
        <v>326</v>
      </c>
      <c r="K30" s="14">
        <v>8</v>
      </c>
      <c r="L30" s="5">
        <v>2</v>
      </c>
      <c r="M30" s="17">
        <v>2</v>
      </c>
      <c r="N30" s="5">
        <v>2</v>
      </c>
      <c r="O30" s="14">
        <v>18</v>
      </c>
      <c r="P30" s="11">
        <v>18</v>
      </c>
      <c r="Q30" s="19">
        <v>226.08</v>
      </c>
      <c r="R30" s="8">
        <v>75.42</v>
      </c>
      <c r="S30" s="14">
        <f t="shared" si="21"/>
        <v>12.56</v>
      </c>
      <c r="T30" s="11">
        <f t="shared" ref="T29:T37" si="24">R30/P30</f>
        <v>4.1900000000000004</v>
      </c>
      <c r="U30" s="19">
        <v>0</v>
      </c>
      <c r="V30" s="8">
        <v>0</v>
      </c>
      <c r="W30" s="77">
        <f t="shared" si="22"/>
        <v>226.08</v>
      </c>
      <c r="X30" s="78">
        <f t="shared" si="23"/>
        <v>75.42</v>
      </c>
      <c r="Y30" s="41">
        <f t="shared" si="17"/>
        <v>227</v>
      </c>
      <c r="Z30" s="42">
        <f t="shared" si="18"/>
        <v>151</v>
      </c>
      <c r="AA30" s="5">
        <f t="shared" si="19"/>
        <v>76</v>
      </c>
    </row>
    <row r="31" spans="1:27" x14ac:dyDescent="0.25">
      <c r="A31" s="6" t="s">
        <v>4</v>
      </c>
      <c r="B31" s="2" t="s">
        <v>17</v>
      </c>
      <c r="C31" s="2" t="s">
        <v>28</v>
      </c>
      <c r="D31" s="2">
        <v>603201</v>
      </c>
      <c r="E31" s="24" t="s">
        <v>29</v>
      </c>
      <c r="F31" s="2">
        <v>31754929</v>
      </c>
      <c r="G31" s="24" t="s">
        <v>88</v>
      </c>
      <c r="H31" s="24" t="s">
        <v>124</v>
      </c>
      <c r="I31" s="32" t="s">
        <v>202</v>
      </c>
      <c r="J31" s="30">
        <v>499</v>
      </c>
      <c r="K31" s="14">
        <v>17</v>
      </c>
      <c r="L31" s="5">
        <v>0</v>
      </c>
      <c r="M31" s="17">
        <v>2</v>
      </c>
      <c r="N31" s="5">
        <v>0</v>
      </c>
      <c r="O31" s="14">
        <v>96</v>
      </c>
      <c r="P31" s="11">
        <v>0</v>
      </c>
      <c r="Q31" s="19">
        <v>1026</v>
      </c>
      <c r="R31" s="8">
        <v>0</v>
      </c>
      <c r="S31" s="14">
        <f t="shared" si="21"/>
        <v>10.6875</v>
      </c>
      <c r="T31" s="11"/>
      <c r="U31" s="19">
        <v>0</v>
      </c>
      <c r="V31" s="8">
        <v>0</v>
      </c>
      <c r="W31" s="77">
        <f t="shared" si="22"/>
        <v>1026</v>
      </c>
      <c r="X31" s="78">
        <f t="shared" si="23"/>
        <v>0</v>
      </c>
      <c r="Y31" s="41">
        <f t="shared" ref="Y31:Y37" si="25">ROUNDUP(W31,0)</f>
        <v>1026</v>
      </c>
      <c r="Z31" s="42">
        <f t="shared" ref="Z31:Z37" si="26">Y31-AA31</f>
        <v>1026</v>
      </c>
      <c r="AA31" s="5">
        <f t="shared" ref="AA31:AA37" si="27">ROUNDUP(X31,0)</f>
        <v>0</v>
      </c>
    </row>
    <row r="32" spans="1:27" x14ac:dyDescent="0.25">
      <c r="A32" s="6" t="s">
        <v>4</v>
      </c>
      <c r="B32" s="2" t="s">
        <v>17</v>
      </c>
      <c r="C32" s="2" t="s">
        <v>28</v>
      </c>
      <c r="D32" s="2">
        <v>603201</v>
      </c>
      <c r="E32" s="24" t="s">
        <v>29</v>
      </c>
      <c r="F32" s="2">
        <v>31780491</v>
      </c>
      <c r="G32" s="24" t="s">
        <v>88</v>
      </c>
      <c r="H32" s="24" t="s">
        <v>124</v>
      </c>
      <c r="I32" s="32" t="s">
        <v>203</v>
      </c>
      <c r="J32" s="30">
        <v>444</v>
      </c>
      <c r="K32" s="14">
        <v>11</v>
      </c>
      <c r="L32" s="5">
        <v>0</v>
      </c>
      <c r="M32" s="17">
        <v>2</v>
      </c>
      <c r="N32" s="5">
        <v>0</v>
      </c>
      <c r="O32" s="14">
        <v>33</v>
      </c>
      <c r="P32" s="11">
        <v>0</v>
      </c>
      <c r="Q32" s="19">
        <v>357.16</v>
      </c>
      <c r="R32" s="8">
        <v>0</v>
      </c>
      <c r="S32" s="14">
        <f t="shared" si="21"/>
        <v>10.823030303030304</v>
      </c>
      <c r="T32" s="11"/>
      <c r="U32" s="19">
        <v>0</v>
      </c>
      <c r="V32" s="8">
        <v>0</v>
      </c>
      <c r="W32" s="77">
        <f t="shared" si="22"/>
        <v>357.16</v>
      </c>
      <c r="X32" s="78">
        <f t="shared" si="23"/>
        <v>0</v>
      </c>
      <c r="Y32" s="41">
        <f t="shared" si="25"/>
        <v>358</v>
      </c>
      <c r="Z32" s="42">
        <f t="shared" si="26"/>
        <v>358</v>
      </c>
      <c r="AA32" s="5">
        <f t="shared" si="27"/>
        <v>0</v>
      </c>
    </row>
    <row r="33" spans="1:27" x14ac:dyDescent="0.25">
      <c r="A33" s="6" t="s">
        <v>4</v>
      </c>
      <c r="B33" s="2" t="s">
        <v>17</v>
      </c>
      <c r="C33" s="2" t="s">
        <v>28</v>
      </c>
      <c r="D33" s="2">
        <v>603201</v>
      </c>
      <c r="E33" s="24" t="s">
        <v>29</v>
      </c>
      <c r="F33" s="2">
        <v>31781853</v>
      </c>
      <c r="G33" s="24" t="s">
        <v>88</v>
      </c>
      <c r="H33" s="24" t="s">
        <v>124</v>
      </c>
      <c r="I33" s="32" t="s">
        <v>204</v>
      </c>
      <c r="J33" s="30">
        <v>705</v>
      </c>
      <c r="K33" s="14">
        <v>6</v>
      </c>
      <c r="L33" s="5">
        <v>0</v>
      </c>
      <c r="M33" s="17">
        <v>1</v>
      </c>
      <c r="N33" s="5">
        <v>0</v>
      </c>
      <c r="O33" s="14">
        <v>40</v>
      </c>
      <c r="P33" s="11">
        <v>0</v>
      </c>
      <c r="Q33" s="19">
        <v>411</v>
      </c>
      <c r="R33" s="8">
        <v>0</v>
      </c>
      <c r="S33" s="14">
        <f t="shared" si="21"/>
        <v>10.275</v>
      </c>
      <c r="T33" s="11"/>
      <c r="U33" s="19">
        <v>0</v>
      </c>
      <c r="V33" s="8">
        <v>0</v>
      </c>
      <c r="W33" s="77">
        <f t="shared" si="22"/>
        <v>411</v>
      </c>
      <c r="X33" s="78">
        <f t="shared" si="23"/>
        <v>0</v>
      </c>
      <c r="Y33" s="41">
        <f t="shared" si="25"/>
        <v>411</v>
      </c>
      <c r="Z33" s="42">
        <f t="shared" si="26"/>
        <v>411</v>
      </c>
      <c r="AA33" s="5">
        <f t="shared" si="27"/>
        <v>0</v>
      </c>
    </row>
    <row r="34" spans="1:27" x14ac:dyDescent="0.25">
      <c r="A34" s="6" t="s">
        <v>4</v>
      </c>
      <c r="B34" s="2" t="s">
        <v>59</v>
      </c>
      <c r="C34" s="2" t="s">
        <v>60</v>
      </c>
      <c r="D34" s="2">
        <v>42131685</v>
      </c>
      <c r="E34" s="24" t="s">
        <v>61</v>
      </c>
      <c r="F34" s="2">
        <v>30852056</v>
      </c>
      <c r="G34" s="24" t="s">
        <v>113</v>
      </c>
      <c r="H34" s="24" t="s">
        <v>127</v>
      </c>
      <c r="I34" s="32" t="s">
        <v>208</v>
      </c>
      <c r="J34" s="30">
        <v>607</v>
      </c>
      <c r="K34" s="14">
        <v>17</v>
      </c>
      <c r="L34" s="5">
        <v>0</v>
      </c>
      <c r="M34" s="17">
        <v>2</v>
      </c>
      <c r="N34" s="5">
        <v>0</v>
      </c>
      <c r="O34" s="14">
        <v>19</v>
      </c>
      <c r="P34" s="11">
        <v>0</v>
      </c>
      <c r="Q34" s="19">
        <v>233</v>
      </c>
      <c r="R34" s="8">
        <v>0</v>
      </c>
      <c r="S34" s="14">
        <f t="shared" si="21"/>
        <v>12.263157894736842</v>
      </c>
      <c r="T34" s="11"/>
      <c r="U34" s="19">
        <v>50</v>
      </c>
      <c r="V34" s="8">
        <v>0</v>
      </c>
      <c r="W34" s="77">
        <f t="shared" si="22"/>
        <v>283</v>
      </c>
      <c r="X34" s="78">
        <f t="shared" si="23"/>
        <v>0</v>
      </c>
      <c r="Y34" s="41">
        <f t="shared" si="25"/>
        <v>283</v>
      </c>
      <c r="Z34" s="42">
        <f t="shared" si="26"/>
        <v>283</v>
      </c>
      <c r="AA34" s="5">
        <f t="shared" si="27"/>
        <v>0</v>
      </c>
    </row>
    <row r="35" spans="1:27" x14ac:dyDescent="0.25">
      <c r="A35" s="6" t="s">
        <v>4</v>
      </c>
      <c r="B35" s="2" t="s">
        <v>59</v>
      </c>
      <c r="C35" s="2" t="s">
        <v>60</v>
      </c>
      <c r="D35" s="2">
        <v>42131685</v>
      </c>
      <c r="E35" s="24" t="s">
        <v>61</v>
      </c>
      <c r="F35" s="2">
        <v>42176182</v>
      </c>
      <c r="G35" s="24" t="s">
        <v>114</v>
      </c>
      <c r="H35" s="24" t="s">
        <v>123</v>
      </c>
      <c r="I35" s="32" t="s">
        <v>209</v>
      </c>
      <c r="J35" s="30">
        <v>725</v>
      </c>
      <c r="K35" s="14">
        <v>20</v>
      </c>
      <c r="L35" s="5">
        <v>0</v>
      </c>
      <c r="M35" s="17">
        <v>3</v>
      </c>
      <c r="N35" s="5">
        <v>0</v>
      </c>
      <c r="O35" s="14">
        <v>28</v>
      </c>
      <c r="P35" s="11">
        <v>0</v>
      </c>
      <c r="Q35" s="19">
        <v>411</v>
      </c>
      <c r="R35" s="8">
        <v>0</v>
      </c>
      <c r="S35" s="14">
        <f t="shared" si="21"/>
        <v>14.678571428571429</v>
      </c>
      <c r="T35" s="11"/>
      <c r="U35" s="19">
        <v>300</v>
      </c>
      <c r="V35" s="8">
        <v>0</v>
      </c>
      <c r="W35" s="77">
        <f t="shared" si="22"/>
        <v>711</v>
      </c>
      <c r="X35" s="78">
        <f t="shared" si="23"/>
        <v>0</v>
      </c>
      <c r="Y35" s="41">
        <f t="shared" si="25"/>
        <v>711</v>
      </c>
      <c r="Z35" s="42">
        <f t="shared" si="26"/>
        <v>711</v>
      </c>
      <c r="AA35" s="5">
        <f t="shared" si="27"/>
        <v>0</v>
      </c>
    </row>
    <row r="36" spans="1:27" x14ac:dyDescent="0.25">
      <c r="A36" s="6" t="s">
        <v>4</v>
      </c>
      <c r="B36" s="2" t="s">
        <v>64</v>
      </c>
      <c r="C36" s="2" t="s">
        <v>65</v>
      </c>
      <c r="D36" s="2">
        <v>35697547</v>
      </c>
      <c r="E36" s="24" t="s">
        <v>66</v>
      </c>
      <c r="F36" s="2">
        <v>36082040</v>
      </c>
      <c r="G36" s="24" t="s">
        <v>116</v>
      </c>
      <c r="H36" s="24" t="s">
        <v>131</v>
      </c>
      <c r="I36" s="32" t="s">
        <v>210</v>
      </c>
      <c r="J36" s="30">
        <v>60</v>
      </c>
      <c r="K36" s="14">
        <v>8</v>
      </c>
      <c r="L36" s="5">
        <v>0</v>
      </c>
      <c r="M36" s="17">
        <v>2</v>
      </c>
      <c r="N36" s="5">
        <v>0</v>
      </c>
      <c r="O36" s="14">
        <v>16</v>
      </c>
      <c r="P36" s="11">
        <v>0</v>
      </c>
      <c r="Q36" s="19">
        <v>273</v>
      </c>
      <c r="R36" s="8">
        <v>0</v>
      </c>
      <c r="S36" s="14">
        <f t="shared" si="21"/>
        <v>17.0625</v>
      </c>
      <c r="T36" s="11"/>
      <c r="U36" s="19">
        <v>0</v>
      </c>
      <c r="V36" s="8">
        <v>0</v>
      </c>
      <c r="W36" s="77">
        <f t="shared" si="22"/>
        <v>273</v>
      </c>
      <c r="X36" s="78">
        <f t="shared" si="23"/>
        <v>0</v>
      </c>
      <c r="Y36" s="41">
        <f t="shared" si="25"/>
        <v>273</v>
      </c>
      <c r="Z36" s="42">
        <f t="shared" si="26"/>
        <v>273</v>
      </c>
      <c r="AA36" s="5">
        <f t="shared" si="27"/>
        <v>0</v>
      </c>
    </row>
    <row r="37" spans="1:27" x14ac:dyDescent="0.25">
      <c r="A37" s="6" t="s">
        <v>4</v>
      </c>
      <c r="B37" s="2" t="s">
        <v>64</v>
      </c>
      <c r="C37" s="2" t="s">
        <v>67</v>
      </c>
      <c r="D37" s="2">
        <v>35839236</v>
      </c>
      <c r="E37" s="24" t="s">
        <v>68</v>
      </c>
      <c r="F37" s="2">
        <v>30792975</v>
      </c>
      <c r="G37" s="24" t="s">
        <v>117</v>
      </c>
      <c r="H37" s="24" t="s">
        <v>122</v>
      </c>
      <c r="I37" s="32" t="s">
        <v>211</v>
      </c>
      <c r="J37" s="30">
        <v>148</v>
      </c>
      <c r="K37" s="14">
        <v>6</v>
      </c>
      <c r="L37" s="5">
        <v>0</v>
      </c>
      <c r="M37" s="17">
        <v>1</v>
      </c>
      <c r="N37" s="5">
        <v>0</v>
      </c>
      <c r="O37" s="14">
        <v>12</v>
      </c>
      <c r="P37" s="11">
        <v>0</v>
      </c>
      <c r="Q37" s="19">
        <v>162</v>
      </c>
      <c r="R37" s="8">
        <v>0</v>
      </c>
      <c r="S37" s="14">
        <f t="shared" si="21"/>
        <v>13.5</v>
      </c>
      <c r="T37" s="11"/>
      <c r="U37" s="19">
        <v>108</v>
      </c>
      <c r="V37" s="8">
        <v>0</v>
      </c>
      <c r="W37" s="77">
        <f t="shared" si="22"/>
        <v>270</v>
      </c>
      <c r="X37" s="78">
        <f t="shared" ref="X37" si="28">V37+R37</f>
        <v>0</v>
      </c>
      <c r="Y37" s="41">
        <f t="shared" si="25"/>
        <v>270</v>
      </c>
      <c r="Z37" s="42">
        <f t="shared" si="26"/>
        <v>270</v>
      </c>
      <c r="AA37" s="5">
        <f t="shared" si="27"/>
        <v>0</v>
      </c>
    </row>
    <row r="38" spans="1:27" x14ac:dyDescent="0.25">
      <c r="A38" s="6" t="s">
        <v>5</v>
      </c>
      <c r="B38" s="2" t="s">
        <v>17</v>
      </c>
      <c r="C38" s="2" t="s">
        <v>31</v>
      </c>
      <c r="D38" s="2">
        <v>313114</v>
      </c>
      <c r="E38" s="24" t="s">
        <v>32</v>
      </c>
      <c r="F38" s="2">
        <v>31875394</v>
      </c>
      <c r="G38" s="24" t="s">
        <v>103</v>
      </c>
      <c r="H38" s="24" t="s">
        <v>130</v>
      </c>
      <c r="I38" s="32" t="s">
        <v>169</v>
      </c>
      <c r="J38" s="30">
        <v>520</v>
      </c>
      <c r="K38" s="14">
        <v>7</v>
      </c>
      <c r="L38" s="5">
        <v>2</v>
      </c>
      <c r="M38" s="17">
        <v>1</v>
      </c>
      <c r="N38" s="5">
        <v>0</v>
      </c>
      <c r="O38" s="14">
        <v>16</v>
      </c>
      <c r="P38" s="11">
        <v>0</v>
      </c>
      <c r="Q38" s="19">
        <v>143.26</v>
      </c>
      <c r="R38" s="8">
        <v>40.96</v>
      </c>
      <c r="S38" s="14">
        <f t="shared" ref="S38:S43" si="29">Q38/O38</f>
        <v>8.9537499999999994</v>
      </c>
      <c r="T38" s="11"/>
      <c r="U38" s="19">
        <v>0</v>
      </c>
      <c r="V38" s="8">
        <v>0</v>
      </c>
      <c r="W38" s="22">
        <f t="shared" ref="W38:W43" si="30">U38+Q38</f>
        <v>143.26</v>
      </c>
      <c r="X38" s="23">
        <f t="shared" ref="X38:X43" si="31">V38+R38</f>
        <v>40.96</v>
      </c>
      <c r="Y38" s="41">
        <f t="shared" ref="Y38:Y43" si="32">ROUNDUP(W38,0)</f>
        <v>144</v>
      </c>
      <c r="Z38" s="42">
        <f t="shared" ref="Z38:Z43" si="33">Y38-AA38</f>
        <v>103</v>
      </c>
      <c r="AA38" s="5">
        <f t="shared" ref="AA38:AA43" si="34">ROUNDUP(X38,0)</f>
        <v>41</v>
      </c>
    </row>
    <row r="39" spans="1:27" x14ac:dyDescent="0.25">
      <c r="A39" s="6" t="s">
        <v>5</v>
      </c>
      <c r="B39" s="2" t="s">
        <v>17</v>
      </c>
      <c r="C39" s="2" t="s">
        <v>31</v>
      </c>
      <c r="D39" s="2">
        <v>313114</v>
      </c>
      <c r="E39" s="24" t="s">
        <v>32</v>
      </c>
      <c r="F39" s="2">
        <v>36080543</v>
      </c>
      <c r="G39" s="24" t="s">
        <v>103</v>
      </c>
      <c r="H39" s="24" t="s">
        <v>130</v>
      </c>
      <c r="I39" s="32" t="s">
        <v>170</v>
      </c>
      <c r="J39" s="30">
        <v>446</v>
      </c>
      <c r="K39" s="14">
        <v>22</v>
      </c>
      <c r="L39" s="5">
        <v>6</v>
      </c>
      <c r="M39" s="17">
        <v>3</v>
      </c>
      <c r="N39" s="5">
        <v>1</v>
      </c>
      <c r="O39" s="14">
        <v>38</v>
      </c>
      <c r="P39" s="11">
        <v>10</v>
      </c>
      <c r="Q39" s="19">
        <v>637</v>
      </c>
      <c r="R39" s="8">
        <v>174</v>
      </c>
      <c r="S39" s="14">
        <f t="shared" si="29"/>
        <v>16.763157894736842</v>
      </c>
      <c r="T39" s="11">
        <f t="shared" ref="T38:T43" si="35">R39/P39</f>
        <v>17.399999999999999</v>
      </c>
      <c r="U39" s="19">
        <v>75</v>
      </c>
      <c r="V39" s="8">
        <v>20</v>
      </c>
      <c r="W39" s="22">
        <f t="shared" si="30"/>
        <v>712</v>
      </c>
      <c r="X39" s="23">
        <f t="shared" si="31"/>
        <v>194</v>
      </c>
      <c r="Y39" s="41">
        <f t="shared" si="32"/>
        <v>712</v>
      </c>
      <c r="Z39" s="42">
        <f t="shared" si="33"/>
        <v>518</v>
      </c>
      <c r="AA39" s="5">
        <f t="shared" si="34"/>
        <v>194</v>
      </c>
    </row>
    <row r="40" spans="1:27" x14ac:dyDescent="0.25">
      <c r="A40" s="6" t="s">
        <v>5</v>
      </c>
      <c r="B40" s="2" t="s">
        <v>17</v>
      </c>
      <c r="C40" s="2" t="s">
        <v>31</v>
      </c>
      <c r="D40" s="2">
        <v>313114</v>
      </c>
      <c r="E40" s="24" t="s">
        <v>32</v>
      </c>
      <c r="F40" s="2">
        <v>36080594</v>
      </c>
      <c r="G40" s="24" t="s">
        <v>103</v>
      </c>
      <c r="H40" s="24" t="s">
        <v>130</v>
      </c>
      <c r="I40" s="32" t="s">
        <v>171</v>
      </c>
      <c r="J40" s="30">
        <v>716</v>
      </c>
      <c r="K40" s="14">
        <v>2</v>
      </c>
      <c r="L40" s="5">
        <v>0</v>
      </c>
      <c r="M40" s="17">
        <v>1</v>
      </c>
      <c r="N40" s="5">
        <v>0</v>
      </c>
      <c r="O40" s="14">
        <v>8</v>
      </c>
      <c r="P40" s="11">
        <v>0</v>
      </c>
      <c r="Q40" s="19">
        <v>166.88</v>
      </c>
      <c r="R40" s="8">
        <v>0</v>
      </c>
      <c r="S40" s="14">
        <f t="shared" si="29"/>
        <v>20.86</v>
      </c>
      <c r="T40" s="11"/>
      <c r="U40" s="19">
        <v>0</v>
      </c>
      <c r="V40" s="8">
        <v>0</v>
      </c>
      <c r="W40" s="22">
        <f t="shared" si="30"/>
        <v>166.88</v>
      </c>
      <c r="X40" s="23">
        <f t="shared" si="31"/>
        <v>0</v>
      </c>
      <c r="Y40" s="41">
        <f t="shared" si="32"/>
        <v>167</v>
      </c>
      <c r="Z40" s="42">
        <f t="shared" si="33"/>
        <v>167</v>
      </c>
      <c r="AA40" s="5">
        <f t="shared" si="34"/>
        <v>0</v>
      </c>
    </row>
    <row r="41" spans="1:27" x14ac:dyDescent="0.25">
      <c r="A41" s="6" t="s">
        <v>5</v>
      </c>
      <c r="B41" s="2" t="s">
        <v>17</v>
      </c>
      <c r="C41" s="2" t="s">
        <v>31</v>
      </c>
      <c r="D41" s="2">
        <v>313114</v>
      </c>
      <c r="E41" s="24" t="s">
        <v>32</v>
      </c>
      <c r="F41" s="2">
        <v>36080756</v>
      </c>
      <c r="G41" s="24" t="s">
        <v>103</v>
      </c>
      <c r="H41" s="24" t="s">
        <v>130</v>
      </c>
      <c r="I41" s="32" t="s">
        <v>172</v>
      </c>
      <c r="J41" s="30">
        <v>504</v>
      </c>
      <c r="K41" s="14">
        <v>22</v>
      </c>
      <c r="L41" s="5">
        <v>0</v>
      </c>
      <c r="M41" s="17">
        <v>2</v>
      </c>
      <c r="N41" s="5">
        <v>0</v>
      </c>
      <c r="O41" s="14">
        <v>7</v>
      </c>
      <c r="P41" s="11">
        <v>0</v>
      </c>
      <c r="Q41" s="19">
        <v>144.80000000000001</v>
      </c>
      <c r="R41" s="8">
        <v>0</v>
      </c>
      <c r="S41" s="14">
        <f t="shared" si="29"/>
        <v>20.685714285714287</v>
      </c>
      <c r="T41" s="11"/>
      <c r="U41" s="19">
        <v>0</v>
      </c>
      <c r="V41" s="8">
        <v>0</v>
      </c>
      <c r="W41" s="22">
        <f t="shared" si="30"/>
        <v>144.80000000000001</v>
      </c>
      <c r="X41" s="23">
        <f t="shared" si="31"/>
        <v>0</v>
      </c>
      <c r="Y41" s="41">
        <f t="shared" si="32"/>
        <v>145</v>
      </c>
      <c r="Z41" s="42">
        <f t="shared" si="33"/>
        <v>145</v>
      </c>
      <c r="AA41" s="5">
        <f t="shared" si="34"/>
        <v>0</v>
      </c>
    </row>
    <row r="42" spans="1:27" x14ac:dyDescent="0.25">
      <c r="A42" s="6" t="s">
        <v>5</v>
      </c>
      <c r="B42" s="2" t="s">
        <v>17</v>
      </c>
      <c r="C42" s="2" t="s">
        <v>31</v>
      </c>
      <c r="D42" s="2">
        <v>313114</v>
      </c>
      <c r="E42" s="24" t="s">
        <v>32</v>
      </c>
      <c r="F42" s="2">
        <v>36080772</v>
      </c>
      <c r="G42" s="24" t="s">
        <v>103</v>
      </c>
      <c r="H42" s="24" t="s">
        <v>130</v>
      </c>
      <c r="I42" s="32" t="s">
        <v>173</v>
      </c>
      <c r="J42" s="30">
        <v>787</v>
      </c>
      <c r="K42" s="14">
        <v>4</v>
      </c>
      <c r="L42" s="5">
        <v>0</v>
      </c>
      <c r="M42" s="17">
        <v>1</v>
      </c>
      <c r="N42" s="5">
        <v>0</v>
      </c>
      <c r="O42" s="14">
        <v>6</v>
      </c>
      <c r="P42" s="11">
        <v>0</v>
      </c>
      <c r="Q42" s="19">
        <v>95.22</v>
      </c>
      <c r="R42" s="8">
        <v>0</v>
      </c>
      <c r="S42" s="14">
        <f t="shared" si="29"/>
        <v>15.87</v>
      </c>
      <c r="T42" s="11"/>
      <c r="U42" s="19">
        <v>0</v>
      </c>
      <c r="V42" s="8">
        <v>0</v>
      </c>
      <c r="W42" s="22">
        <f t="shared" si="30"/>
        <v>95.22</v>
      </c>
      <c r="X42" s="23">
        <f t="shared" si="31"/>
        <v>0</v>
      </c>
      <c r="Y42" s="41">
        <f t="shared" si="32"/>
        <v>96</v>
      </c>
      <c r="Z42" s="42">
        <f t="shared" si="33"/>
        <v>96</v>
      </c>
      <c r="AA42" s="5">
        <f t="shared" si="34"/>
        <v>0</v>
      </c>
    </row>
    <row r="43" spans="1:27" x14ac:dyDescent="0.25">
      <c r="A43" s="6" t="s">
        <v>5</v>
      </c>
      <c r="B43" s="2" t="s">
        <v>17</v>
      </c>
      <c r="C43" s="2" t="s">
        <v>31</v>
      </c>
      <c r="D43" s="2">
        <v>313114</v>
      </c>
      <c r="E43" s="24" t="s">
        <v>32</v>
      </c>
      <c r="F43" s="2">
        <v>37990373</v>
      </c>
      <c r="G43" s="24" t="s">
        <v>103</v>
      </c>
      <c r="H43" s="24" t="s">
        <v>130</v>
      </c>
      <c r="I43" s="32" t="s">
        <v>174</v>
      </c>
      <c r="J43" s="30">
        <v>740</v>
      </c>
      <c r="K43" s="14">
        <v>31</v>
      </c>
      <c r="L43" s="5">
        <v>2</v>
      </c>
      <c r="M43" s="17">
        <v>3</v>
      </c>
      <c r="N43" s="5">
        <v>2</v>
      </c>
      <c r="O43" s="14">
        <v>18</v>
      </c>
      <c r="P43" s="11">
        <v>8</v>
      </c>
      <c r="Q43" s="19">
        <v>304.97000000000003</v>
      </c>
      <c r="R43" s="8">
        <v>135.54</v>
      </c>
      <c r="S43" s="14">
        <f t="shared" si="29"/>
        <v>16.942777777777778</v>
      </c>
      <c r="T43" s="11">
        <f t="shared" si="35"/>
        <v>16.942499999999999</v>
      </c>
      <c r="U43" s="19">
        <v>0</v>
      </c>
      <c r="V43" s="8">
        <v>0</v>
      </c>
      <c r="W43" s="22">
        <f t="shared" si="30"/>
        <v>304.97000000000003</v>
      </c>
      <c r="X43" s="23">
        <f t="shared" si="31"/>
        <v>135.54</v>
      </c>
      <c r="Y43" s="41">
        <f t="shared" si="32"/>
        <v>305</v>
      </c>
      <c r="Z43" s="42">
        <f t="shared" si="33"/>
        <v>169</v>
      </c>
      <c r="AA43" s="5">
        <f t="shared" si="34"/>
        <v>136</v>
      </c>
    </row>
    <row r="44" spans="1:27" x14ac:dyDescent="0.25">
      <c r="A44" s="6" t="s">
        <v>5</v>
      </c>
      <c r="B44" s="2" t="s">
        <v>17</v>
      </c>
      <c r="C44" s="2" t="s">
        <v>35</v>
      </c>
      <c r="D44" s="2">
        <v>313203</v>
      </c>
      <c r="E44" s="24" t="s">
        <v>36</v>
      </c>
      <c r="F44" s="2">
        <v>34017381</v>
      </c>
      <c r="G44" s="24" t="s">
        <v>103</v>
      </c>
      <c r="H44" s="24" t="s">
        <v>175</v>
      </c>
      <c r="I44" s="32" t="s">
        <v>176</v>
      </c>
      <c r="J44" s="30">
        <v>247</v>
      </c>
      <c r="K44" s="14">
        <v>1</v>
      </c>
      <c r="L44" s="5">
        <v>0</v>
      </c>
      <c r="M44" s="17">
        <v>1</v>
      </c>
      <c r="N44" s="5">
        <v>0</v>
      </c>
      <c r="O44" s="14">
        <v>10</v>
      </c>
      <c r="P44" s="11">
        <v>0</v>
      </c>
      <c r="Q44" s="19">
        <v>143.78</v>
      </c>
      <c r="R44" s="8">
        <v>0</v>
      </c>
      <c r="S44" s="14">
        <f t="shared" ref="S44:S45" si="36">Q44/O44</f>
        <v>14.378</v>
      </c>
      <c r="T44" s="11"/>
      <c r="U44" s="19">
        <v>0</v>
      </c>
      <c r="V44" s="8">
        <v>0</v>
      </c>
      <c r="W44" s="22">
        <f t="shared" ref="W44:W45" si="37">U44+Q44</f>
        <v>143.78</v>
      </c>
      <c r="X44" s="23">
        <f t="shared" ref="X44:X45" si="38">V44+R44</f>
        <v>0</v>
      </c>
      <c r="Y44" s="41">
        <f t="shared" ref="Y44:Y45" si="39">ROUNDUP(W44,0)</f>
        <v>144</v>
      </c>
      <c r="Z44" s="42">
        <f t="shared" ref="Z44:Z45" si="40">Y44-AA44</f>
        <v>144</v>
      </c>
      <c r="AA44" s="5">
        <f t="shared" ref="AA44:AA45" si="41">ROUNDUP(X44,0)</f>
        <v>0</v>
      </c>
    </row>
    <row r="45" spans="1:27" x14ac:dyDescent="0.25">
      <c r="A45" s="6" t="s">
        <v>5</v>
      </c>
      <c r="B45" s="2" t="s">
        <v>17</v>
      </c>
      <c r="C45" s="2" t="s">
        <v>33</v>
      </c>
      <c r="D45" s="2">
        <v>611638</v>
      </c>
      <c r="E45" s="24" t="s">
        <v>34</v>
      </c>
      <c r="F45" s="2">
        <v>710056133</v>
      </c>
      <c r="G45" s="24" t="s">
        <v>111</v>
      </c>
      <c r="H45" s="24" t="s">
        <v>205</v>
      </c>
      <c r="I45" s="32" t="s">
        <v>206</v>
      </c>
      <c r="J45" s="30">
        <v>43</v>
      </c>
      <c r="K45" s="14">
        <v>3</v>
      </c>
      <c r="L45" s="5">
        <v>0</v>
      </c>
      <c r="M45" s="17">
        <v>1</v>
      </c>
      <c r="N45" s="5">
        <v>0</v>
      </c>
      <c r="O45" s="14">
        <v>4</v>
      </c>
      <c r="P45" s="11">
        <v>0</v>
      </c>
      <c r="Q45" s="19">
        <v>59.12</v>
      </c>
      <c r="R45" s="8">
        <v>0</v>
      </c>
      <c r="S45" s="14">
        <f t="shared" si="36"/>
        <v>14.78</v>
      </c>
      <c r="T45" s="11"/>
      <c r="U45" s="19">
        <v>0</v>
      </c>
      <c r="V45" s="8">
        <v>0</v>
      </c>
      <c r="W45" s="22">
        <f t="shared" si="37"/>
        <v>59.12</v>
      </c>
      <c r="X45" s="23">
        <f t="shared" si="38"/>
        <v>0</v>
      </c>
      <c r="Y45" s="41">
        <f t="shared" si="39"/>
        <v>60</v>
      </c>
      <c r="Z45" s="42">
        <f t="shared" si="40"/>
        <v>60</v>
      </c>
      <c r="AA45" s="5">
        <f t="shared" si="41"/>
        <v>0</v>
      </c>
    </row>
    <row r="46" spans="1:27" x14ac:dyDescent="0.25">
      <c r="A46" s="6" t="s">
        <v>5</v>
      </c>
      <c r="B46" s="2" t="s">
        <v>64</v>
      </c>
      <c r="C46" s="2" t="s">
        <v>69</v>
      </c>
      <c r="D46" s="2">
        <v>50456458</v>
      </c>
      <c r="E46" s="24" t="s">
        <v>70</v>
      </c>
      <c r="F46" s="2">
        <v>51895951</v>
      </c>
      <c r="G46" s="24" t="s">
        <v>118</v>
      </c>
      <c r="H46" s="24" t="s">
        <v>129</v>
      </c>
      <c r="I46" s="32" t="s">
        <v>164</v>
      </c>
      <c r="J46" s="30">
        <v>192</v>
      </c>
      <c r="K46" s="14">
        <v>10</v>
      </c>
      <c r="L46" s="5">
        <v>0</v>
      </c>
      <c r="M46" s="17">
        <v>1</v>
      </c>
      <c r="N46" s="5">
        <v>0</v>
      </c>
      <c r="O46" s="14">
        <v>9</v>
      </c>
      <c r="P46" s="11">
        <v>0</v>
      </c>
      <c r="Q46" s="19">
        <v>200.7</v>
      </c>
      <c r="R46" s="8">
        <v>0</v>
      </c>
      <c r="S46" s="14">
        <f t="shared" ref="S46" si="42">Q46/O46</f>
        <v>22.299999999999997</v>
      </c>
      <c r="T46" s="11"/>
      <c r="U46" s="19">
        <v>0</v>
      </c>
      <c r="V46" s="8">
        <v>0</v>
      </c>
      <c r="W46" s="22">
        <f t="shared" ref="W46" si="43">U46+Q46</f>
        <v>200.7</v>
      </c>
      <c r="X46" s="23">
        <f t="shared" ref="X46" si="44">V46+R46</f>
        <v>0</v>
      </c>
      <c r="Y46" s="41">
        <f t="shared" ref="Y46" si="45">ROUNDUP(W46,0)</f>
        <v>201</v>
      </c>
      <c r="Z46" s="42">
        <f t="shared" ref="Z46" si="46">Y46-AA46</f>
        <v>201</v>
      </c>
      <c r="AA46" s="5">
        <f t="shared" ref="AA46" si="47">ROUNDUP(X46,0)</f>
        <v>0</v>
      </c>
    </row>
    <row r="47" spans="1:27" x14ac:dyDescent="0.25">
      <c r="A47" s="6" t="s">
        <v>6</v>
      </c>
      <c r="B47" s="2" t="s">
        <v>17</v>
      </c>
      <c r="C47" s="2" t="s">
        <v>43</v>
      </c>
      <c r="D47" s="2">
        <v>310140</v>
      </c>
      <c r="E47" s="24" t="s">
        <v>44</v>
      </c>
      <c r="F47" s="2">
        <v>36127922</v>
      </c>
      <c r="G47" s="24" t="s">
        <v>103</v>
      </c>
      <c r="H47" s="24" t="s">
        <v>165</v>
      </c>
      <c r="I47" s="32" t="s">
        <v>166</v>
      </c>
      <c r="J47" s="30">
        <v>149</v>
      </c>
      <c r="K47" s="14">
        <v>2</v>
      </c>
      <c r="L47" s="5">
        <v>0</v>
      </c>
      <c r="M47" s="17">
        <v>1</v>
      </c>
      <c r="N47" s="5">
        <v>0</v>
      </c>
      <c r="O47" s="14">
        <v>64</v>
      </c>
      <c r="P47" s="11">
        <v>0</v>
      </c>
      <c r="Q47" s="19">
        <v>586.88</v>
      </c>
      <c r="R47" s="8">
        <v>0</v>
      </c>
      <c r="S47" s="14">
        <f t="shared" ref="S47" si="48">Q47/O47</f>
        <v>9.17</v>
      </c>
      <c r="T47" s="11"/>
      <c r="U47" s="19">
        <v>0</v>
      </c>
      <c r="V47" s="8">
        <v>0</v>
      </c>
      <c r="W47" s="22">
        <f t="shared" ref="W47" si="49">U47+Q47</f>
        <v>586.88</v>
      </c>
      <c r="X47" s="23">
        <f t="shared" ref="X47" si="50">V47+R47</f>
        <v>0</v>
      </c>
      <c r="Y47" s="41">
        <f t="shared" ref="Y47" si="51">ROUNDUP(W47,0)</f>
        <v>587</v>
      </c>
      <c r="Z47" s="42">
        <f t="shared" ref="Z47" si="52">Y47-AA47</f>
        <v>587</v>
      </c>
      <c r="AA47" s="5">
        <f t="shared" ref="AA47" si="53">ROUNDUP(X47,0)</f>
        <v>0</v>
      </c>
    </row>
    <row r="48" spans="1:27" x14ac:dyDescent="0.25">
      <c r="A48" s="6" t="s">
        <v>6</v>
      </c>
      <c r="B48" s="2" t="s">
        <v>17</v>
      </c>
      <c r="C48" s="2" t="s">
        <v>41</v>
      </c>
      <c r="D48" s="2">
        <v>312053</v>
      </c>
      <c r="E48" s="24" t="s">
        <v>42</v>
      </c>
      <c r="F48" s="2">
        <v>31201458</v>
      </c>
      <c r="G48" s="24" t="s">
        <v>107</v>
      </c>
      <c r="H48" s="24" t="s">
        <v>167</v>
      </c>
      <c r="I48" s="32" t="s">
        <v>168</v>
      </c>
      <c r="J48" s="30">
        <v>442</v>
      </c>
      <c r="K48" s="14">
        <v>5</v>
      </c>
      <c r="L48" s="5">
        <v>0</v>
      </c>
      <c r="M48" s="17">
        <v>2</v>
      </c>
      <c r="N48" s="5">
        <v>0</v>
      </c>
      <c r="O48" s="14">
        <v>96</v>
      </c>
      <c r="P48" s="11">
        <v>0</v>
      </c>
      <c r="Q48" s="19">
        <v>1482.47</v>
      </c>
      <c r="R48" s="8">
        <v>0</v>
      </c>
      <c r="S48" s="14">
        <f t="shared" ref="S48:S50" si="54">Q48/O48</f>
        <v>15.442395833333334</v>
      </c>
      <c r="T48" s="11"/>
      <c r="U48" s="19">
        <v>184.08</v>
      </c>
      <c r="V48" s="8">
        <v>0</v>
      </c>
      <c r="W48" s="22">
        <f t="shared" ref="W48:W50" si="55">U48+Q48</f>
        <v>1666.55</v>
      </c>
      <c r="X48" s="23">
        <f t="shared" ref="X48:X50" si="56">V48+R48</f>
        <v>0</v>
      </c>
      <c r="Y48" s="41">
        <f t="shared" ref="Y48:Y50" si="57">ROUNDUP(W48,0)</f>
        <v>1667</v>
      </c>
      <c r="Z48" s="42">
        <f t="shared" ref="Z48:Z50" si="58">Y48-AA48</f>
        <v>1667</v>
      </c>
      <c r="AA48" s="5">
        <f t="shared" ref="AA48:AA50" si="59">ROUNDUP(X48,0)</f>
        <v>0</v>
      </c>
    </row>
    <row r="49" spans="1:27" x14ac:dyDescent="0.25">
      <c r="A49" s="6" t="s">
        <v>6</v>
      </c>
      <c r="B49" s="2" t="s">
        <v>17</v>
      </c>
      <c r="C49" s="2" t="s">
        <v>37</v>
      </c>
      <c r="D49" s="2">
        <v>317667</v>
      </c>
      <c r="E49" s="24" t="s">
        <v>38</v>
      </c>
      <c r="F49" s="2">
        <v>31202349</v>
      </c>
      <c r="G49" s="24" t="s">
        <v>88</v>
      </c>
      <c r="H49" s="24" t="s">
        <v>132</v>
      </c>
      <c r="I49" s="32" t="s">
        <v>184</v>
      </c>
      <c r="J49" s="30">
        <v>615</v>
      </c>
      <c r="K49" s="14">
        <v>2</v>
      </c>
      <c r="L49" s="5">
        <v>0</v>
      </c>
      <c r="M49" s="17">
        <v>1</v>
      </c>
      <c r="N49" s="5">
        <v>0</v>
      </c>
      <c r="O49" s="14">
        <v>48</v>
      </c>
      <c r="P49" s="11">
        <v>0</v>
      </c>
      <c r="Q49" s="19">
        <v>680.15</v>
      </c>
      <c r="R49" s="8">
        <v>0</v>
      </c>
      <c r="S49" s="14">
        <f t="shared" si="54"/>
        <v>14.169791666666667</v>
      </c>
      <c r="T49" s="11"/>
      <c r="U49" s="19">
        <v>0</v>
      </c>
      <c r="V49" s="8">
        <v>0</v>
      </c>
      <c r="W49" s="22">
        <f t="shared" si="55"/>
        <v>680.15</v>
      </c>
      <c r="X49" s="23">
        <f t="shared" si="56"/>
        <v>0</v>
      </c>
      <c r="Y49" s="41">
        <f t="shared" si="57"/>
        <v>681</v>
      </c>
      <c r="Z49" s="42">
        <f t="shared" si="58"/>
        <v>681</v>
      </c>
      <c r="AA49" s="5">
        <f t="shared" si="59"/>
        <v>0</v>
      </c>
    </row>
    <row r="50" spans="1:27" x14ac:dyDescent="0.25">
      <c r="A50" s="6" t="s">
        <v>6</v>
      </c>
      <c r="B50" s="2" t="s">
        <v>17</v>
      </c>
      <c r="C50" s="2" t="s">
        <v>39</v>
      </c>
      <c r="D50" s="2">
        <v>317195</v>
      </c>
      <c r="E50" s="24" t="s">
        <v>40</v>
      </c>
      <c r="F50" s="2">
        <v>36125814</v>
      </c>
      <c r="G50" s="24" t="s">
        <v>88</v>
      </c>
      <c r="H50" s="24" t="s">
        <v>185</v>
      </c>
      <c r="I50" s="32" t="s">
        <v>186</v>
      </c>
      <c r="J50" s="30">
        <v>185</v>
      </c>
      <c r="K50" s="14">
        <v>2</v>
      </c>
      <c r="L50" s="5">
        <v>0</v>
      </c>
      <c r="M50" s="17">
        <v>1</v>
      </c>
      <c r="N50" s="5">
        <v>0</v>
      </c>
      <c r="O50" s="14">
        <v>48</v>
      </c>
      <c r="P50" s="11">
        <v>0</v>
      </c>
      <c r="Q50" s="19">
        <v>616</v>
      </c>
      <c r="R50" s="8">
        <v>0</v>
      </c>
      <c r="S50" s="14">
        <f t="shared" si="54"/>
        <v>12.833333333333334</v>
      </c>
      <c r="T50" s="11"/>
      <c r="U50" s="19">
        <v>0</v>
      </c>
      <c r="V50" s="8">
        <v>0</v>
      </c>
      <c r="W50" s="22">
        <f t="shared" si="55"/>
        <v>616</v>
      </c>
      <c r="X50" s="23">
        <f t="shared" si="56"/>
        <v>0</v>
      </c>
      <c r="Y50" s="41">
        <f t="shared" si="57"/>
        <v>616</v>
      </c>
      <c r="Z50" s="42">
        <f t="shared" si="58"/>
        <v>616</v>
      </c>
      <c r="AA50" s="5">
        <f t="shared" si="59"/>
        <v>0</v>
      </c>
    </row>
    <row r="51" spans="1:27" x14ac:dyDescent="0.25">
      <c r="A51" s="6" t="s">
        <v>7</v>
      </c>
      <c r="B51" s="2" t="s">
        <v>17</v>
      </c>
      <c r="C51" s="2" t="s">
        <v>45</v>
      </c>
      <c r="D51" s="2">
        <v>308307</v>
      </c>
      <c r="E51" s="24" t="s">
        <v>46</v>
      </c>
      <c r="F51" s="2">
        <v>37861344</v>
      </c>
      <c r="G51" s="24" t="s">
        <v>102</v>
      </c>
      <c r="H51" s="24" t="s">
        <v>133</v>
      </c>
      <c r="I51" s="32" t="s">
        <v>162</v>
      </c>
      <c r="J51" s="30">
        <v>440</v>
      </c>
      <c r="K51" s="14">
        <v>19</v>
      </c>
      <c r="L51" s="5">
        <v>0</v>
      </c>
      <c r="M51" s="17">
        <v>2</v>
      </c>
      <c r="N51" s="5">
        <v>0</v>
      </c>
      <c r="O51" s="14">
        <v>19</v>
      </c>
      <c r="P51" s="11">
        <v>0</v>
      </c>
      <c r="Q51" s="19">
        <v>385</v>
      </c>
      <c r="R51" s="8">
        <v>0</v>
      </c>
      <c r="S51" s="14">
        <f t="shared" ref="S51:S52" si="60">Q51/O51</f>
        <v>20.263157894736842</v>
      </c>
      <c r="T51" s="11"/>
      <c r="U51" s="19">
        <v>0</v>
      </c>
      <c r="V51" s="8">
        <v>0</v>
      </c>
      <c r="W51" s="22">
        <f t="shared" ref="W51:W52" si="61">U51+Q51</f>
        <v>385</v>
      </c>
      <c r="X51" s="23">
        <f t="shared" ref="X51:X52" si="62">V51+R51</f>
        <v>0</v>
      </c>
      <c r="Y51" s="41">
        <f t="shared" ref="Y51:Y52" si="63">ROUNDUP(W51,0)</f>
        <v>385</v>
      </c>
      <c r="Z51" s="42">
        <f t="shared" ref="Z51:Z52" si="64">Y51-AA51</f>
        <v>385</v>
      </c>
      <c r="AA51" s="5">
        <f t="shared" ref="AA51:AA52" si="65">ROUNDUP(X51,0)</f>
        <v>0</v>
      </c>
    </row>
    <row r="52" spans="1:27" x14ac:dyDescent="0.25">
      <c r="A52" s="6" t="s">
        <v>7</v>
      </c>
      <c r="B52" s="2" t="s">
        <v>17</v>
      </c>
      <c r="C52" s="2" t="s">
        <v>45</v>
      </c>
      <c r="D52" s="2">
        <v>308307</v>
      </c>
      <c r="E52" s="24" t="s">
        <v>46</v>
      </c>
      <c r="F52" s="2">
        <v>37865501</v>
      </c>
      <c r="G52" s="24" t="s">
        <v>104</v>
      </c>
      <c r="H52" s="24" t="s">
        <v>133</v>
      </c>
      <c r="I52" s="32" t="s">
        <v>163</v>
      </c>
      <c r="J52" s="30">
        <v>531</v>
      </c>
      <c r="K52" s="14">
        <v>13</v>
      </c>
      <c r="L52" s="5">
        <v>0</v>
      </c>
      <c r="M52" s="17">
        <v>2</v>
      </c>
      <c r="N52" s="5">
        <v>0</v>
      </c>
      <c r="O52" s="14">
        <v>18</v>
      </c>
      <c r="P52" s="11">
        <v>0</v>
      </c>
      <c r="Q52" s="19">
        <v>0</v>
      </c>
      <c r="R52" s="8">
        <v>0</v>
      </c>
      <c r="S52" s="14">
        <f t="shared" si="60"/>
        <v>0</v>
      </c>
      <c r="T52" s="11"/>
      <c r="U52" s="19">
        <v>151</v>
      </c>
      <c r="V52" s="8">
        <v>0</v>
      </c>
      <c r="W52" s="22">
        <f t="shared" si="61"/>
        <v>151</v>
      </c>
      <c r="X52" s="23">
        <f t="shared" si="62"/>
        <v>0</v>
      </c>
      <c r="Y52" s="41">
        <f t="shared" si="63"/>
        <v>151</v>
      </c>
      <c r="Z52" s="42">
        <f t="shared" si="64"/>
        <v>151</v>
      </c>
      <c r="AA52" s="5">
        <f t="shared" si="65"/>
        <v>0</v>
      </c>
    </row>
    <row r="53" spans="1:27" x14ac:dyDescent="0.25">
      <c r="A53" s="6" t="s">
        <v>8</v>
      </c>
      <c r="B53" s="2" t="s">
        <v>12</v>
      </c>
      <c r="C53" s="2" t="s">
        <v>15</v>
      </c>
      <c r="D53" s="2">
        <v>37828100</v>
      </c>
      <c r="E53" s="24" t="s">
        <v>16</v>
      </c>
      <c r="F53" s="2">
        <v>37956205</v>
      </c>
      <c r="G53" s="24" t="s">
        <v>86</v>
      </c>
      <c r="H53" s="24" t="s">
        <v>139</v>
      </c>
      <c r="I53" s="32" t="s">
        <v>161</v>
      </c>
      <c r="J53" s="30">
        <v>192</v>
      </c>
      <c r="K53" s="14">
        <v>1</v>
      </c>
      <c r="L53" s="5"/>
      <c r="M53" s="17">
        <v>1</v>
      </c>
      <c r="N53" s="5">
        <v>0</v>
      </c>
      <c r="O53" s="14">
        <v>8</v>
      </c>
      <c r="P53" s="11">
        <v>0</v>
      </c>
      <c r="Q53" s="19">
        <v>0</v>
      </c>
      <c r="R53" s="8">
        <v>0</v>
      </c>
      <c r="S53" s="14">
        <f t="shared" ref="S53:S55" si="66">Q53/O53</f>
        <v>0</v>
      </c>
      <c r="T53" s="11"/>
      <c r="U53" s="19">
        <v>108</v>
      </c>
      <c r="V53" s="8">
        <v>0</v>
      </c>
      <c r="W53" s="77">
        <f t="shared" ref="W53:W55" si="67">U53+Q53</f>
        <v>108</v>
      </c>
      <c r="X53" s="78">
        <f t="shared" ref="X53:X55" si="68">V53+R53</f>
        <v>0</v>
      </c>
      <c r="Y53" s="41">
        <f t="shared" ref="Y53" si="69">ROUNDUP(W53,0)</f>
        <v>108</v>
      </c>
      <c r="Z53" s="42">
        <f t="shared" ref="Z53" si="70">Y53-AA53</f>
        <v>108</v>
      </c>
      <c r="AA53" s="5">
        <f t="shared" ref="AA53" si="71">ROUNDUP(X53,0)</f>
        <v>0</v>
      </c>
    </row>
    <row r="54" spans="1:27" x14ac:dyDescent="0.25">
      <c r="A54" s="6" t="s">
        <v>8</v>
      </c>
      <c r="B54" s="2" t="s">
        <v>17</v>
      </c>
      <c r="C54" s="2" t="s">
        <v>47</v>
      </c>
      <c r="D54" s="2">
        <v>313271</v>
      </c>
      <c r="E54" s="24" t="s">
        <v>48</v>
      </c>
      <c r="F54" s="2">
        <v>35677708</v>
      </c>
      <c r="G54" s="24" t="s">
        <v>88</v>
      </c>
      <c r="H54" s="24" t="s">
        <v>134</v>
      </c>
      <c r="I54" s="32" t="s">
        <v>182</v>
      </c>
      <c r="J54" s="30">
        <v>613</v>
      </c>
      <c r="K54" s="14">
        <v>4</v>
      </c>
      <c r="L54" s="5">
        <v>4</v>
      </c>
      <c r="M54" s="17">
        <v>2</v>
      </c>
      <c r="N54" s="5">
        <v>2</v>
      </c>
      <c r="O54" s="14">
        <v>33</v>
      </c>
      <c r="P54" s="11">
        <v>33</v>
      </c>
      <c r="Q54" s="19">
        <v>490</v>
      </c>
      <c r="R54" s="8">
        <v>490</v>
      </c>
      <c r="S54" s="14">
        <f t="shared" si="66"/>
        <v>14.848484848484848</v>
      </c>
      <c r="T54" s="11">
        <f t="shared" ref="T53:T55" si="72">R54/P54</f>
        <v>14.848484848484848</v>
      </c>
      <c r="U54" s="19">
        <v>0</v>
      </c>
      <c r="V54" s="8">
        <v>0</v>
      </c>
      <c r="W54" s="77">
        <f t="shared" si="67"/>
        <v>490</v>
      </c>
      <c r="X54" s="78">
        <f t="shared" si="68"/>
        <v>490</v>
      </c>
      <c r="Y54" s="41">
        <f t="shared" ref="Y54:Y55" si="73">ROUNDUP(W54,0)</f>
        <v>490</v>
      </c>
      <c r="Z54" s="42">
        <f t="shared" ref="Z54:Z55" si="74">Y54-AA54</f>
        <v>0</v>
      </c>
      <c r="AA54" s="5">
        <f t="shared" ref="AA54:AA55" si="75">ROUNDUP(X54,0)</f>
        <v>490</v>
      </c>
    </row>
    <row r="55" spans="1:27" x14ac:dyDescent="0.25">
      <c r="A55" s="6" t="s">
        <v>8</v>
      </c>
      <c r="B55" s="2" t="s">
        <v>17</v>
      </c>
      <c r="C55" s="2" t="s">
        <v>47</v>
      </c>
      <c r="D55" s="2">
        <v>313271</v>
      </c>
      <c r="E55" s="24" t="s">
        <v>48</v>
      </c>
      <c r="F55" s="2">
        <v>35677775</v>
      </c>
      <c r="G55" s="24" t="s">
        <v>88</v>
      </c>
      <c r="H55" s="24" t="s">
        <v>134</v>
      </c>
      <c r="I55" s="32" t="s">
        <v>183</v>
      </c>
      <c r="J55" s="30">
        <v>508</v>
      </c>
      <c r="K55" s="14">
        <v>1</v>
      </c>
      <c r="L55" s="5"/>
      <c r="M55" s="17">
        <v>1</v>
      </c>
      <c r="N55" s="5">
        <v>0</v>
      </c>
      <c r="O55" s="14">
        <v>9</v>
      </c>
      <c r="P55" s="11">
        <v>0</v>
      </c>
      <c r="Q55" s="19">
        <v>161</v>
      </c>
      <c r="R55" s="8">
        <v>0</v>
      </c>
      <c r="S55" s="14">
        <f t="shared" si="66"/>
        <v>17.888888888888889</v>
      </c>
      <c r="T55" s="11"/>
      <c r="U55" s="19">
        <v>0</v>
      </c>
      <c r="V55" s="8">
        <v>0</v>
      </c>
      <c r="W55" s="77">
        <f t="shared" si="67"/>
        <v>161</v>
      </c>
      <c r="X55" s="78">
        <f t="shared" si="68"/>
        <v>0</v>
      </c>
      <c r="Y55" s="41">
        <f t="shared" si="73"/>
        <v>161</v>
      </c>
      <c r="Z55" s="42">
        <f t="shared" si="74"/>
        <v>161</v>
      </c>
      <c r="AA55" s="5">
        <f t="shared" si="75"/>
        <v>0</v>
      </c>
    </row>
    <row r="56" spans="1:27" x14ac:dyDescent="0.25">
      <c r="A56" s="6" t="s">
        <v>8</v>
      </c>
      <c r="B56" s="2" t="s">
        <v>17</v>
      </c>
      <c r="C56" s="2" t="s">
        <v>49</v>
      </c>
      <c r="D56" s="2">
        <v>320501</v>
      </c>
      <c r="E56" s="24" t="s">
        <v>50</v>
      </c>
      <c r="F56" s="2">
        <v>35991496</v>
      </c>
      <c r="G56" s="24" t="s">
        <v>109</v>
      </c>
      <c r="H56" s="24" t="s">
        <v>137</v>
      </c>
      <c r="I56" s="32" t="s">
        <v>187</v>
      </c>
      <c r="J56" s="30">
        <v>382</v>
      </c>
      <c r="K56" s="14">
        <v>11</v>
      </c>
      <c r="L56" s="5"/>
      <c r="M56" s="17">
        <v>3</v>
      </c>
      <c r="N56" s="5">
        <v>0</v>
      </c>
      <c r="O56" s="14">
        <v>13</v>
      </c>
      <c r="P56" s="11">
        <v>0</v>
      </c>
      <c r="Q56" s="19">
        <v>181</v>
      </c>
      <c r="R56" s="8">
        <v>0</v>
      </c>
      <c r="S56" s="14">
        <f t="shared" ref="S56" si="76">Q56/O56</f>
        <v>13.923076923076923</v>
      </c>
      <c r="T56" s="11"/>
      <c r="U56" s="19">
        <v>0</v>
      </c>
      <c r="V56" s="8">
        <v>0</v>
      </c>
      <c r="W56" s="77">
        <f t="shared" ref="W56" si="77">U56+Q56</f>
        <v>181</v>
      </c>
      <c r="X56" s="78">
        <f t="shared" ref="X56" si="78">V56+R56</f>
        <v>0</v>
      </c>
      <c r="Y56" s="41">
        <f t="shared" ref="Y56:Y57" si="79">ROUNDUP(W56,0)</f>
        <v>181</v>
      </c>
      <c r="Z56" s="42">
        <f t="shared" ref="Z56:Z57" si="80">Y56-AA56</f>
        <v>181</v>
      </c>
      <c r="AA56" s="5">
        <f t="shared" ref="AA56:AA57" si="81">ROUNDUP(X56,0)</f>
        <v>0</v>
      </c>
    </row>
    <row r="57" spans="1:27" x14ac:dyDescent="0.25">
      <c r="A57" s="6" t="s">
        <v>8</v>
      </c>
      <c r="B57" s="2" t="s">
        <v>17</v>
      </c>
      <c r="C57" s="2" t="s">
        <v>55</v>
      </c>
      <c r="D57" s="2">
        <v>321028</v>
      </c>
      <c r="E57" s="24" t="s">
        <v>56</v>
      </c>
      <c r="F57" s="2">
        <v>37831127</v>
      </c>
      <c r="G57" s="24" t="s">
        <v>110</v>
      </c>
      <c r="H57" s="24" t="s">
        <v>188</v>
      </c>
      <c r="I57" s="32" t="s">
        <v>189</v>
      </c>
      <c r="J57" s="30">
        <v>182</v>
      </c>
      <c r="K57" s="14">
        <v>6</v>
      </c>
      <c r="L57" s="5"/>
      <c r="M57" s="17">
        <v>2</v>
      </c>
      <c r="N57" s="5">
        <v>0</v>
      </c>
      <c r="O57" s="14">
        <v>28</v>
      </c>
      <c r="P57" s="11">
        <v>0</v>
      </c>
      <c r="Q57" s="19">
        <v>341</v>
      </c>
      <c r="R57" s="8">
        <v>0</v>
      </c>
      <c r="S57" s="14">
        <f t="shared" ref="S57:S60" si="82">Q57/O57</f>
        <v>12.178571428571429</v>
      </c>
      <c r="T57" s="11"/>
      <c r="U57" s="19">
        <v>0</v>
      </c>
      <c r="V57" s="8">
        <v>0</v>
      </c>
      <c r="W57" s="77">
        <f t="shared" ref="W57:W60" si="83">U57+Q57</f>
        <v>341</v>
      </c>
      <c r="X57" s="78">
        <f t="shared" ref="X57:X60" si="84">V57+R57</f>
        <v>0</v>
      </c>
      <c r="Y57" s="41">
        <f t="shared" si="79"/>
        <v>341</v>
      </c>
      <c r="Z57" s="42">
        <f t="shared" si="80"/>
        <v>341</v>
      </c>
      <c r="AA57" s="5">
        <f t="shared" si="81"/>
        <v>0</v>
      </c>
    </row>
    <row r="58" spans="1:27" x14ac:dyDescent="0.25">
      <c r="A58" s="6" t="s">
        <v>8</v>
      </c>
      <c r="B58" s="2" t="s">
        <v>17</v>
      </c>
      <c r="C58" s="2" t="s">
        <v>53</v>
      </c>
      <c r="D58" s="2">
        <v>320439</v>
      </c>
      <c r="E58" s="24" t="s">
        <v>54</v>
      </c>
      <c r="F58" s="2">
        <v>37831232</v>
      </c>
      <c r="G58" s="24" t="s">
        <v>88</v>
      </c>
      <c r="H58" s="24" t="s">
        <v>138</v>
      </c>
      <c r="I58" s="32" t="s">
        <v>190</v>
      </c>
      <c r="J58" s="30">
        <v>719</v>
      </c>
      <c r="K58" s="14">
        <v>4</v>
      </c>
      <c r="L58" s="5"/>
      <c r="M58" s="17">
        <v>4</v>
      </c>
      <c r="N58" s="5">
        <v>0</v>
      </c>
      <c r="O58" s="14">
        <v>22</v>
      </c>
      <c r="P58" s="11">
        <v>0</v>
      </c>
      <c r="Q58" s="19">
        <v>279</v>
      </c>
      <c r="R58" s="8">
        <v>0</v>
      </c>
      <c r="S58" s="14">
        <f t="shared" si="82"/>
        <v>12.681818181818182</v>
      </c>
      <c r="T58" s="11"/>
      <c r="U58" s="19">
        <v>0</v>
      </c>
      <c r="V58" s="8">
        <v>0</v>
      </c>
      <c r="W58" s="77">
        <f t="shared" si="83"/>
        <v>279</v>
      </c>
      <c r="X58" s="78">
        <f t="shared" si="84"/>
        <v>0</v>
      </c>
      <c r="Y58" s="41">
        <f t="shared" ref="Y58:Y60" si="85">ROUNDUP(W58,0)</f>
        <v>279</v>
      </c>
      <c r="Z58" s="42">
        <f t="shared" ref="Z58:Z60" si="86">Y58-AA58</f>
        <v>279</v>
      </c>
      <c r="AA58" s="5">
        <f t="shared" ref="AA58:AA60" si="87">ROUNDUP(X58,0)</f>
        <v>0</v>
      </c>
    </row>
    <row r="59" spans="1:27" x14ac:dyDescent="0.25">
      <c r="A59" s="6" t="s">
        <v>8</v>
      </c>
      <c r="B59" s="2" t="s">
        <v>17</v>
      </c>
      <c r="C59" s="2" t="s">
        <v>53</v>
      </c>
      <c r="D59" s="2">
        <v>320439</v>
      </c>
      <c r="E59" s="24" t="s">
        <v>54</v>
      </c>
      <c r="F59" s="2">
        <v>37888595</v>
      </c>
      <c r="G59" s="24" t="s">
        <v>88</v>
      </c>
      <c r="H59" s="24" t="s">
        <v>138</v>
      </c>
      <c r="I59" s="32" t="s">
        <v>191</v>
      </c>
      <c r="J59" s="30">
        <v>598</v>
      </c>
      <c r="K59" s="14">
        <v>10</v>
      </c>
      <c r="L59" s="5"/>
      <c r="M59" s="17">
        <v>1</v>
      </c>
      <c r="N59" s="5">
        <v>0</v>
      </c>
      <c r="O59" s="14">
        <v>12</v>
      </c>
      <c r="P59" s="11">
        <v>0</v>
      </c>
      <c r="Q59" s="19">
        <v>127</v>
      </c>
      <c r="R59" s="8">
        <v>0</v>
      </c>
      <c r="S59" s="14">
        <f t="shared" si="82"/>
        <v>10.583333333333334</v>
      </c>
      <c r="T59" s="11"/>
      <c r="U59" s="19">
        <v>0</v>
      </c>
      <c r="V59" s="8">
        <v>0</v>
      </c>
      <c r="W59" s="77">
        <f t="shared" si="83"/>
        <v>127</v>
      </c>
      <c r="X59" s="78">
        <f t="shared" si="84"/>
        <v>0</v>
      </c>
      <c r="Y59" s="41">
        <f t="shared" si="85"/>
        <v>127</v>
      </c>
      <c r="Z59" s="42">
        <f t="shared" si="86"/>
        <v>127</v>
      </c>
      <c r="AA59" s="5">
        <f t="shared" si="87"/>
        <v>0</v>
      </c>
    </row>
    <row r="60" spans="1:27" x14ac:dyDescent="0.25">
      <c r="A60" s="6" t="s">
        <v>8</v>
      </c>
      <c r="B60" s="2" t="s">
        <v>17</v>
      </c>
      <c r="C60" s="2" t="s">
        <v>51</v>
      </c>
      <c r="D60" s="2">
        <v>320056</v>
      </c>
      <c r="E60" s="24" t="s">
        <v>52</v>
      </c>
      <c r="F60" s="2">
        <v>37833758</v>
      </c>
      <c r="G60" s="24" t="s">
        <v>105</v>
      </c>
      <c r="H60" s="24" t="s">
        <v>136</v>
      </c>
      <c r="I60" s="32" t="s">
        <v>142</v>
      </c>
      <c r="J60" s="30">
        <v>407</v>
      </c>
      <c r="K60" s="14">
        <v>9</v>
      </c>
      <c r="L60" s="5"/>
      <c r="M60" s="17">
        <v>1</v>
      </c>
      <c r="N60" s="5">
        <v>0</v>
      </c>
      <c r="O60" s="14">
        <v>18</v>
      </c>
      <c r="P60" s="11">
        <v>0</v>
      </c>
      <c r="Q60" s="19">
        <v>162</v>
      </c>
      <c r="R60" s="8">
        <v>0</v>
      </c>
      <c r="S60" s="14">
        <f t="shared" si="82"/>
        <v>9</v>
      </c>
      <c r="T60" s="11"/>
      <c r="U60" s="19">
        <v>0</v>
      </c>
      <c r="V60" s="8">
        <v>0</v>
      </c>
      <c r="W60" s="77">
        <f t="shared" si="83"/>
        <v>162</v>
      </c>
      <c r="X60" s="78">
        <f t="shared" si="84"/>
        <v>0</v>
      </c>
      <c r="Y60" s="41">
        <f t="shared" si="85"/>
        <v>162</v>
      </c>
      <c r="Z60" s="42">
        <f t="shared" si="86"/>
        <v>162</v>
      </c>
      <c r="AA60" s="5">
        <f t="shared" si="87"/>
        <v>0</v>
      </c>
    </row>
    <row r="61" spans="1:27" x14ac:dyDescent="0.25">
      <c r="A61" s="6" t="s">
        <v>8</v>
      </c>
      <c r="B61" s="2" t="s">
        <v>59</v>
      </c>
      <c r="C61" s="2" t="s">
        <v>62</v>
      </c>
      <c r="D61" s="2">
        <v>31933475</v>
      </c>
      <c r="E61" s="24" t="s">
        <v>63</v>
      </c>
      <c r="F61" s="2">
        <v>30232171</v>
      </c>
      <c r="G61" s="24" t="s">
        <v>112</v>
      </c>
      <c r="H61" s="24" t="s">
        <v>134</v>
      </c>
      <c r="I61" s="32" t="s">
        <v>207</v>
      </c>
      <c r="J61" s="30">
        <v>314</v>
      </c>
      <c r="K61" s="14">
        <v>3</v>
      </c>
      <c r="L61" s="5"/>
      <c r="M61" s="17">
        <v>1</v>
      </c>
      <c r="N61" s="5">
        <v>0</v>
      </c>
      <c r="O61" s="14">
        <v>6</v>
      </c>
      <c r="P61" s="11">
        <v>0</v>
      </c>
      <c r="Q61" s="19">
        <v>108</v>
      </c>
      <c r="R61" s="8">
        <v>0</v>
      </c>
      <c r="S61" s="14">
        <f t="shared" ref="S61:S62" si="88">Q61/O61</f>
        <v>18</v>
      </c>
      <c r="T61" s="11"/>
      <c r="U61" s="19">
        <v>0</v>
      </c>
      <c r="V61" s="8">
        <v>0</v>
      </c>
      <c r="W61" s="77">
        <f t="shared" ref="W61:W62" si="89">U61+Q61</f>
        <v>108</v>
      </c>
      <c r="X61" s="78">
        <f t="shared" ref="X61:X62" si="90">V61+R61</f>
        <v>0</v>
      </c>
      <c r="Y61" s="41">
        <f t="shared" ref="Y61:Y62" si="91">ROUNDUP(W61,0)</f>
        <v>108</v>
      </c>
      <c r="Z61" s="42">
        <f t="shared" ref="Z61:Z62" si="92">Y61-AA61</f>
        <v>108</v>
      </c>
      <c r="AA61" s="5">
        <f t="shared" ref="AA61:AA62" si="93">ROUNDUP(X61,0)</f>
        <v>0</v>
      </c>
    </row>
    <row r="62" spans="1:27" x14ac:dyDescent="0.25">
      <c r="A62" s="6" t="s">
        <v>8</v>
      </c>
      <c r="B62" s="2" t="s">
        <v>64</v>
      </c>
      <c r="C62" s="2" t="s">
        <v>71</v>
      </c>
      <c r="D62" s="2">
        <v>90000197</v>
      </c>
      <c r="E62" s="24" t="s">
        <v>72</v>
      </c>
      <c r="F62" s="2">
        <v>42007453</v>
      </c>
      <c r="G62" s="24" t="s">
        <v>115</v>
      </c>
      <c r="H62" s="24" t="s">
        <v>134</v>
      </c>
      <c r="I62" s="32" t="s">
        <v>135</v>
      </c>
      <c r="J62" s="30">
        <v>203</v>
      </c>
      <c r="K62" s="14">
        <v>3</v>
      </c>
      <c r="L62" s="5">
        <v>1</v>
      </c>
      <c r="M62" s="17">
        <v>1</v>
      </c>
      <c r="N62" s="5">
        <v>0</v>
      </c>
      <c r="O62" s="14">
        <v>16</v>
      </c>
      <c r="P62" s="11">
        <v>4</v>
      </c>
      <c r="Q62" s="19">
        <v>284</v>
      </c>
      <c r="R62" s="8">
        <v>71</v>
      </c>
      <c r="S62" s="14">
        <f t="shared" si="88"/>
        <v>17.75</v>
      </c>
      <c r="T62" s="11">
        <f t="shared" ref="T61:T62" si="94">R62/P62</f>
        <v>17.75</v>
      </c>
      <c r="U62" s="19">
        <v>0</v>
      </c>
      <c r="V62" s="8">
        <v>0</v>
      </c>
      <c r="W62" s="77">
        <f t="shared" si="89"/>
        <v>284</v>
      </c>
      <c r="X62" s="78">
        <f t="shared" si="90"/>
        <v>71</v>
      </c>
      <c r="Y62" s="41">
        <f t="shared" si="91"/>
        <v>284</v>
      </c>
      <c r="Z62" s="42">
        <f t="shared" si="92"/>
        <v>213</v>
      </c>
      <c r="AA62" s="5">
        <f t="shared" si="93"/>
        <v>71</v>
      </c>
    </row>
    <row r="63" spans="1:27" x14ac:dyDescent="0.25">
      <c r="A63" s="6" t="s">
        <v>9</v>
      </c>
      <c r="B63" s="2" t="s">
        <v>17</v>
      </c>
      <c r="C63" s="2" t="s">
        <v>57</v>
      </c>
      <c r="D63" s="2">
        <v>330108</v>
      </c>
      <c r="E63" s="24" t="s">
        <v>58</v>
      </c>
      <c r="F63" s="2">
        <v>37876155</v>
      </c>
      <c r="G63" s="24" t="s">
        <v>103</v>
      </c>
      <c r="H63" s="24" t="s">
        <v>192</v>
      </c>
      <c r="I63" s="32" t="s">
        <v>193</v>
      </c>
      <c r="J63" s="30">
        <v>93</v>
      </c>
      <c r="K63" s="14">
        <v>4</v>
      </c>
      <c r="L63" s="5">
        <v>0</v>
      </c>
      <c r="M63" s="17">
        <v>1</v>
      </c>
      <c r="N63" s="5">
        <v>0</v>
      </c>
      <c r="O63" s="14">
        <v>14</v>
      </c>
      <c r="P63" s="11">
        <v>0</v>
      </c>
      <c r="Q63" s="19">
        <v>210</v>
      </c>
      <c r="R63" s="8">
        <v>0</v>
      </c>
      <c r="S63" s="14">
        <f t="shared" ref="S63" si="95">Q63/O63</f>
        <v>15</v>
      </c>
      <c r="T63" s="11"/>
      <c r="U63" s="19"/>
      <c r="V63" s="8"/>
      <c r="W63" s="22">
        <f t="shared" ref="W63" si="96">U63+Q63</f>
        <v>210</v>
      </c>
      <c r="X63" s="23">
        <f t="shared" ref="X63" si="97">V63+R63</f>
        <v>0</v>
      </c>
      <c r="Y63" s="41">
        <f t="shared" ref="Y63" si="98">ROUNDUP(W63,0)</f>
        <v>210</v>
      </c>
      <c r="Z63" s="42">
        <f t="shared" ref="Z63" si="99">Y63-AA63</f>
        <v>210</v>
      </c>
      <c r="AA63" s="5">
        <f t="shared" ref="AA63" si="100">ROUNDUP(X63,0)</f>
        <v>0</v>
      </c>
    </row>
    <row r="64" spans="1:27" x14ac:dyDescent="0.25">
      <c r="A64" s="6" t="s">
        <v>11</v>
      </c>
      <c r="B64" s="2" t="s">
        <v>3</v>
      </c>
      <c r="C64" s="2" t="s">
        <v>10</v>
      </c>
      <c r="D64" s="2">
        <v>54131430</v>
      </c>
      <c r="E64" s="24" t="s">
        <v>214</v>
      </c>
      <c r="F64" s="2">
        <v>160971</v>
      </c>
      <c r="G64" s="24" t="s">
        <v>87</v>
      </c>
      <c r="H64" s="24" t="s">
        <v>140</v>
      </c>
      <c r="I64" s="32" t="s">
        <v>141</v>
      </c>
      <c r="J64" s="30">
        <v>475</v>
      </c>
      <c r="K64" s="14">
        <v>8</v>
      </c>
      <c r="L64" s="5"/>
      <c r="M64" s="17">
        <v>2</v>
      </c>
      <c r="N64" s="5"/>
      <c r="O64" s="14">
        <v>31</v>
      </c>
      <c r="P64" s="11"/>
      <c r="Q64" s="19">
        <v>522</v>
      </c>
      <c r="R64" s="8"/>
      <c r="S64" s="14">
        <f t="shared" ref="S64" si="101">Q64/O64</f>
        <v>16.838709677419356</v>
      </c>
      <c r="T64" s="11"/>
      <c r="U64" s="19"/>
      <c r="V64" s="8"/>
      <c r="W64" s="22">
        <f t="shared" ref="W64" si="102">U64+Q64</f>
        <v>522</v>
      </c>
      <c r="X64" s="23">
        <f t="shared" ref="X64" si="103">V64+R64</f>
        <v>0</v>
      </c>
      <c r="Y64" s="41">
        <f t="shared" ref="Y64" si="104">ROUNDUP(W64,0)</f>
        <v>522</v>
      </c>
      <c r="Z64" s="42">
        <f t="shared" ref="Z64" si="105">Y64-AA64</f>
        <v>522</v>
      </c>
      <c r="AA64" s="5">
        <f t="shared" ref="AA64" si="106">ROUNDUP(X64,0)</f>
        <v>0</v>
      </c>
    </row>
    <row r="65" spans="1:27" s="7" customFormat="1" ht="15.75" thickBot="1" x14ac:dyDescent="0.3">
      <c r="A65" s="33"/>
      <c r="B65" s="34"/>
      <c r="C65" s="25"/>
      <c r="D65" s="25"/>
      <c r="E65" s="26" t="s">
        <v>81</v>
      </c>
      <c r="F65" s="35"/>
      <c r="G65" s="36"/>
      <c r="H65" s="36"/>
      <c r="I65" s="37"/>
      <c r="J65" s="27">
        <f>SUBTOTAL(9,J4:J64)</f>
        <v>26698</v>
      </c>
      <c r="K65" s="18">
        <f>SUBTOTAL(9,K4:K64)</f>
        <v>519</v>
      </c>
      <c r="L65" s="9">
        <f>SUBTOTAL(9,L4:L64)</f>
        <v>39</v>
      </c>
      <c r="M65" s="18">
        <f>SUBTOTAL(9,M4:M64)</f>
        <v>102</v>
      </c>
      <c r="N65" s="9">
        <f>SUBTOTAL(9,N4:N64)</f>
        <v>12</v>
      </c>
      <c r="O65" s="15">
        <f>SUBTOTAL(9,O4:O64)</f>
        <v>1603</v>
      </c>
      <c r="P65" s="12">
        <f>SUBTOTAL(9,P4:P64)</f>
        <v>121</v>
      </c>
      <c r="Q65" s="18">
        <f>SUBTOTAL(9,Q4:Q64)</f>
        <v>20800.835299999999</v>
      </c>
      <c r="R65" s="9">
        <f>SUBTOTAL(9,R4:R64)</f>
        <v>1521.01</v>
      </c>
      <c r="S65" s="15">
        <f t="shared" ref="S65" si="107">Q65/O65</f>
        <v>12.976191703056768</v>
      </c>
      <c r="T65" s="12">
        <f t="shared" ref="T65" si="108">R65/P65</f>
        <v>12.570330578512397</v>
      </c>
      <c r="U65" s="18">
        <f>SUBTOTAL(9,U4:U64)</f>
        <v>3524.08</v>
      </c>
      <c r="V65" s="9">
        <f>SUBTOTAL(9,V4:V64)</f>
        <v>177</v>
      </c>
      <c r="W65" s="79">
        <f>SUBTOTAL(9,W4:W64)</f>
        <v>24324.915300000004</v>
      </c>
      <c r="X65" s="80">
        <f>SUBTOTAL(9,X4:X64)</f>
        <v>1698.01</v>
      </c>
      <c r="Y65" s="41">
        <f>SUBTOTAL(9,Y4:Y64)</f>
        <v>24337</v>
      </c>
      <c r="Z65" s="42">
        <f>SUBTOTAL(9,Z4:Z64)</f>
        <v>22637</v>
      </c>
      <c r="AA65" s="5">
        <f>SUBTOTAL(9,AA4:AA64)</f>
        <v>1700</v>
      </c>
    </row>
    <row r="66" spans="1:27" x14ac:dyDescent="0.25">
      <c r="Y66" s="76"/>
    </row>
  </sheetData>
  <autoFilter ref="A3:AA64" xr:uid="{94DB0059-7950-4007-AE5C-48B12F2A40F1}"/>
  <mergeCells count="8">
    <mergeCell ref="Y2:AA2"/>
    <mergeCell ref="K2:L2"/>
    <mergeCell ref="W2:X2"/>
    <mergeCell ref="M2:N2"/>
    <mergeCell ref="O2:P2"/>
    <mergeCell ref="Q2:R2"/>
    <mergeCell ref="S2:T2"/>
    <mergeCell ref="U2: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Databáza zriaďovatelia</vt:lpstr>
      <vt:lpstr>databáza školy</vt:lpstr>
      <vt:lpstr>'Databáza zriaďovatelia'!Oblasť_tlače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2023-02-07T13:10:28Z</dcterms:modified>
</cp:coreProperties>
</file>