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6F0A8826-6ABC-45F6-B0D6-34930A37ECB0}" xr6:coauthVersionLast="36" xr6:coauthVersionMax="36" xr10:uidLastSave="{00000000-0000-0000-0000-000000000000}"/>
  <bookViews>
    <workbookView xWindow="0" yWindow="0" windowWidth="28800" windowHeight="12225" tabRatio="409" xr2:uid="{00000000-000D-0000-FFFF-FFFF00000000}"/>
  </bookViews>
  <sheets>
    <sheet name="databáza zriaďovatelia" sheetId="5" r:id="rId1"/>
    <sheet name="databáza školy" sheetId="1" r:id="rId2"/>
  </sheets>
  <definedNames>
    <definedName name="_xlnm._FilterDatabase" localSheetId="1" hidden="1">'databáza školy'!$A$3:$AA$73</definedName>
    <definedName name="_xlnm._FilterDatabase" localSheetId="0" hidden="1">'databáza zriaďovatelia'!$A$3:$K$34</definedName>
    <definedName name="_xlnm.Print_Area" localSheetId="0">'databáza zriaďovatelia'!$A$1:$J$47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5" l="1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F47" i="5" l="1"/>
  <c r="G47" i="5"/>
  <c r="H47" i="5"/>
  <c r="I47" i="5"/>
  <c r="J47" i="5"/>
  <c r="S73" i="1"/>
  <c r="S72" i="1"/>
  <c r="S71" i="1"/>
  <c r="S48" i="1"/>
  <c r="S56" i="1" l="1"/>
  <c r="T55" i="1"/>
  <c r="S58" i="1"/>
  <c r="S60" i="1"/>
  <c r="S57" i="1"/>
  <c r="S53" i="1"/>
  <c r="S54" i="1"/>
  <c r="S55" i="1"/>
  <c r="S59" i="1"/>
  <c r="S52" i="1" l="1"/>
  <c r="S47" i="1" l="1"/>
  <c r="S49" i="1"/>
  <c r="S50" i="1"/>
  <c r="S51" i="1"/>
  <c r="T33" i="1" l="1"/>
  <c r="S38" i="1" l="1"/>
  <c r="T37" i="1"/>
  <c r="T32" i="1"/>
  <c r="S31" i="1"/>
  <c r="S33" i="1"/>
  <c r="S35" i="1"/>
  <c r="S32" i="1"/>
  <c r="S34" i="1"/>
  <c r="S36" i="1"/>
  <c r="S37" i="1"/>
  <c r="T18" i="1" l="1"/>
  <c r="T20" i="1"/>
  <c r="T22" i="1"/>
  <c r="T26" i="1"/>
  <c r="S4" i="1"/>
  <c r="S7" i="1"/>
  <c r="S10" i="1"/>
  <c r="S12" i="1"/>
  <c r="S13" i="1"/>
  <c r="S15" i="1"/>
  <c r="S16" i="1"/>
  <c r="S19" i="1"/>
  <c r="S21" i="1"/>
  <c r="S25" i="1"/>
  <c r="S27" i="1"/>
  <c r="S5" i="1"/>
  <c r="S6" i="1"/>
  <c r="S8" i="1"/>
  <c r="S9" i="1"/>
  <c r="S11" i="1"/>
  <c r="S14" i="1"/>
  <c r="S17" i="1"/>
  <c r="S18" i="1"/>
  <c r="S20" i="1"/>
  <c r="S22" i="1"/>
  <c r="S23" i="1"/>
  <c r="S24" i="1"/>
  <c r="S26" i="1"/>
  <c r="S28" i="1"/>
  <c r="S30" i="1"/>
  <c r="S29" i="1"/>
  <c r="S40" i="1" l="1"/>
  <c r="S41" i="1"/>
  <c r="S42" i="1"/>
  <c r="S43" i="1"/>
  <c r="S44" i="1"/>
  <c r="S45" i="1"/>
  <c r="S46" i="1"/>
  <c r="T45" i="1"/>
  <c r="S39" i="1"/>
  <c r="T43" i="1"/>
  <c r="S63" i="1" l="1"/>
  <c r="S69" i="1"/>
  <c r="S64" i="1"/>
  <c r="S70" i="1"/>
  <c r="S65" i="1"/>
  <c r="S66" i="1"/>
  <c r="S61" i="1"/>
  <c r="S67" i="1"/>
  <c r="S62" i="1"/>
  <c r="S68" i="1"/>
  <c r="T70" i="1"/>
  <c r="V74" i="1" l="1"/>
  <c r="U74" i="1"/>
  <c r="R74" i="1"/>
  <c r="Q74" i="1"/>
  <c r="P74" i="1"/>
  <c r="O74" i="1"/>
  <c r="N74" i="1"/>
  <c r="M74" i="1"/>
  <c r="L74" i="1"/>
  <c r="K74" i="1"/>
  <c r="J74" i="1"/>
  <c r="T74" i="1" l="1"/>
  <c r="S74" i="1"/>
  <c r="W73" i="1"/>
  <c r="X73" i="1"/>
  <c r="AA73" i="1" s="1"/>
  <c r="Y73" i="1" l="1"/>
  <c r="Z73" i="1" s="1"/>
  <c r="W53" i="1"/>
  <c r="X53" i="1"/>
  <c r="AA53" i="1" s="1"/>
  <c r="W54" i="1"/>
  <c r="X54" i="1"/>
  <c r="AA54" i="1" s="1"/>
  <c r="W55" i="1"/>
  <c r="X55" i="1"/>
  <c r="AA55" i="1" s="1"/>
  <c r="W56" i="1"/>
  <c r="X56" i="1"/>
  <c r="AA56" i="1" s="1"/>
  <c r="W57" i="1"/>
  <c r="X57" i="1"/>
  <c r="AA57" i="1" s="1"/>
  <c r="W58" i="1"/>
  <c r="X58" i="1"/>
  <c r="AA58" i="1" s="1"/>
  <c r="W59" i="1"/>
  <c r="X59" i="1"/>
  <c r="AA59" i="1" s="1"/>
  <c r="W60" i="1"/>
  <c r="X60" i="1"/>
  <c r="AA60" i="1" s="1"/>
  <c r="W61" i="1"/>
  <c r="X61" i="1"/>
  <c r="AA61" i="1" s="1"/>
  <c r="W62" i="1"/>
  <c r="X62" i="1"/>
  <c r="AA62" i="1" s="1"/>
  <c r="W63" i="1"/>
  <c r="X63" i="1"/>
  <c r="AA63" i="1" s="1"/>
  <c r="W64" i="1"/>
  <c r="X64" i="1"/>
  <c r="AA64" i="1" s="1"/>
  <c r="W65" i="1"/>
  <c r="X65" i="1"/>
  <c r="AA65" i="1" s="1"/>
  <c r="W66" i="1"/>
  <c r="X66" i="1"/>
  <c r="AA66" i="1" s="1"/>
  <c r="W67" i="1"/>
  <c r="X67" i="1"/>
  <c r="AA67" i="1" s="1"/>
  <c r="W68" i="1"/>
  <c r="X68" i="1"/>
  <c r="AA68" i="1" s="1"/>
  <c r="W69" i="1"/>
  <c r="X69" i="1"/>
  <c r="AA69" i="1" s="1"/>
  <c r="W70" i="1"/>
  <c r="X70" i="1"/>
  <c r="AA70" i="1" s="1"/>
  <c r="W71" i="1"/>
  <c r="X71" i="1"/>
  <c r="AA71" i="1" s="1"/>
  <c r="W72" i="1"/>
  <c r="X72" i="1"/>
  <c r="AA72" i="1" s="1"/>
  <c r="Y67" i="1" l="1"/>
  <c r="Z67" i="1" s="1"/>
  <c r="Y66" i="1"/>
  <c r="Y70" i="1"/>
  <c r="Z70" i="1" s="1"/>
  <c r="Y69" i="1"/>
  <c r="Z69" i="1" s="1"/>
  <c r="Y68" i="1"/>
  <c r="Z68" i="1" s="1"/>
  <c r="Y64" i="1"/>
  <c r="Z64" i="1" s="1"/>
  <c r="Y63" i="1"/>
  <c r="Z63" i="1" s="1"/>
  <c r="Y61" i="1"/>
  <c r="Z61" i="1" s="1"/>
  <c r="Y65" i="1"/>
  <c r="Z65" i="1" s="1"/>
  <c r="Y62" i="1"/>
  <c r="Z62" i="1" s="1"/>
  <c r="Y72" i="1"/>
  <c r="Z72" i="1" s="1"/>
  <c r="Y57" i="1"/>
  <c r="Z57" i="1" s="1"/>
  <c r="Y56" i="1"/>
  <c r="Z56" i="1" s="1"/>
  <c r="Y53" i="1"/>
  <c r="Y55" i="1"/>
  <c r="Z55" i="1" s="1"/>
  <c r="Y71" i="1"/>
  <c r="Z71" i="1" s="1"/>
  <c r="Y59" i="1"/>
  <c r="Z59" i="1" s="1"/>
  <c r="Y60" i="1"/>
  <c r="Z60" i="1" s="1"/>
  <c r="Y58" i="1"/>
  <c r="Z58" i="1" s="1"/>
  <c r="Y54" i="1"/>
  <c r="Z54" i="1" s="1"/>
  <c r="Z66" i="1"/>
  <c r="Z53" i="1"/>
  <c r="X52" i="1" l="1"/>
  <c r="AA52" i="1" s="1"/>
  <c r="W52" i="1"/>
  <c r="X51" i="1"/>
  <c r="AA51" i="1" s="1"/>
  <c r="W51" i="1"/>
  <c r="X50" i="1"/>
  <c r="AA50" i="1" s="1"/>
  <c r="W50" i="1"/>
  <c r="X49" i="1"/>
  <c r="AA49" i="1" s="1"/>
  <c r="W49" i="1"/>
  <c r="X48" i="1"/>
  <c r="AA48" i="1" s="1"/>
  <c r="W48" i="1"/>
  <c r="X47" i="1"/>
  <c r="AA47" i="1" s="1"/>
  <c r="W47" i="1"/>
  <c r="X46" i="1"/>
  <c r="AA46" i="1" s="1"/>
  <c r="W46" i="1"/>
  <c r="X45" i="1"/>
  <c r="W45" i="1"/>
  <c r="X44" i="1"/>
  <c r="AA44" i="1" s="1"/>
  <c r="W44" i="1"/>
  <c r="X43" i="1"/>
  <c r="W43" i="1"/>
  <c r="X42" i="1"/>
  <c r="AA42" i="1" s="1"/>
  <c r="W42" i="1"/>
  <c r="X41" i="1"/>
  <c r="AA41" i="1" s="1"/>
  <c r="W41" i="1"/>
  <c r="X40" i="1"/>
  <c r="AA40" i="1" s="1"/>
  <c r="W40" i="1"/>
  <c r="X39" i="1"/>
  <c r="AA39" i="1" s="1"/>
  <c r="W39" i="1"/>
  <c r="X38" i="1"/>
  <c r="AA38" i="1" s="1"/>
  <c r="W38" i="1"/>
  <c r="X37" i="1"/>
  <c r="AA37" i="1" s="1"/>
  <c r="W37" i="1"/>
  <c r="X36" i="1"/>
  <c r="AA36" i="1" s="1"/>
  <c r="W36" i="1"/>
  <c r="X35" i="1"/>
  <c r="AA35" i="1" s="1"/>
  <c r="W35" i="1"/>
  <c r="X34" i="1"/>
  <c r="AA34" i="1" s="1"/>
  <c r="W34" i="1"/>
  <c r="X33" i="1"/>
  <c r="AA33" i="1" s="1"/>
  <c r="W33" i="1"/>
  <c r="X32" i="1"/>
  <c r="AA32" i="1" s="1"/>
  <c r="W32" i="1"/>
  <c r="X31" i="1"/>
  <c r="AA31" i="1" s="1"/>
  <c r="W31" i="1"/>
  <c r="X30" i="1"/>
  <c r="AA30" i="1" s="1"/>
  <c r="W30" i="1"/>
  <c r="X29" i="1"/>
  <c r="AA29" i="1" s="1"/>
  <c r="W29" i="1"/>
  <c r="X28" i="1"/>
  <c r="AA28" i="1" s="1"/>
  <c r="W28" i="1"/>
  <c r="X27" i="1"/>
  <c r="AA27" i="1" s="1"/>
  <c r="W27" i="1"/>
  <c r="X26" i="1"/>
  <c r="AA26" i="1" s="1"/>
  <c r="W26" i="1"/>
  <c r="X25" i="1"/>
  <c r="AA25" i="1" s="1"/>
  <c r="W25" i="1"/>
  <c r="X24" i="1"/>
  <c r="AA24" i="1" s="1"/>
  <c r="W24" i="1"/>
  <c r="X23" i="1"/>
  <c r="AA23" i="1" s="1"/>
  <c r="W23" i="1"/>
  <c r="X22" i="1"/>
  <c r="AA22" i="1" s="1"/>
  <c r="W22" i="1"/>
  <c r="X21" i="1"/>
  <c r="AA21" i="1" s="1"/>
  <c r="W21" i="1"/>
  <c r="X20" i="1"/>
  <c r="AA20" i="1" s="1"/>
  <c r="W20" i="1"/>
  <c r="X19" i="1"/>
  <c r="AA19" i="1" s="1"/>
  <c r="W19" i="1"/>
  <c r="X18" i="1"/>
  <c r="AA18" i="1" s="1"/>
  <c r="W18" i="1"/>
  <c r="X17" i="1"/>
  <c r="AA17" i="1" s="1"/>
  <c r="W17" i="1"/>
  <c r="X16" i="1"/>
  <c r="AA16" i="1" s="1"/>
  <c r="W16" i="1"/>
  <c r="X15" i="1"/>
  <c r="AA15" i="1" s="1"/>
  <c r="W15" i="1"/>
  <c r="X14" i="1"/>
  <c r="AA14" i="1" s="1"/>
  <c r="W14" i="1"/>
  <c r="X13" i="1"/>
  <c r="AA13" i="1" s="1"/>
  <c r="W13" i="1"/>
  <c r="X12" i="1"/>
  <c r="AA12" i="1" s="1"/>
  <c r="W12" i="1"/>
  <c r="X11" i="1"/>
  <c r="AA11" i="1" s="1"/>
  <c r="W11" i="1"/>
  <c r="X10" i="1"/>
  <c r="AA10" i="1" s="1"/>
  <c r="W10" i="1"/>
  <c r="X9" i="1"/>
  <c r="AA9" i="1" s="1"/>
  <c r="W9" i="1"/>
  <c r="X8" i="1"/>
  <c r="AA8" i="1" s="1"/>
  <c r="W8" i="1"/>
  <c r="X7" i="1"/>
  <c r="AA7" i="1" s="1"/>
  <c r="W7" i="1"/>
  <c r="X6" i="1"/>
  <c r="AA6" i="1" s="1"/>
  <c r="W6" i="1"/>
  <c r="X5" i="1"/>
  <c r="AA5" i="1" s="1"/>
  <c r="W5" i="1"/>
  <c r="X4" i="1"/>
  <c r="AA4" i="1" s="1"/>
  <c r="W4" i="1"/>
  <c r="Y40" i="1" l="1"/>
  <c r="Z40" i="1" s="1"/>
  <c r="Y41" i="1"/>
  <c r="Z41" i="1" s="1"/>
  <c r="Y44" i="1"/>
  <c r="Z44" i="1" s="1"/>
  <c r="Y46" i="1"/>
  <c r="Y31" i="1"/>
  <c r="Z31" i="1" s="1"/>
  <c r="Y38" i="1"/>
  <c r="Z38" i="1" s="1"/>
  <c r="Y39" i="1"/>
  <c r="Y48" i="1"/>
  <c r="Z48" i="1" s="1"/>
  <c r="Y52" i="1"/>
  <c r="Y47" i="1"/>
  <c r="Y49" i="1"/>
  <c r="Z49" i="1" s="1"/>
  <c r="Y50" i="1"/>
  <c r="Z50" i="1" s="1"/>
  <c r="Y51" i="1"/>
  <c r="Z51" i="1" s="1"/>
  <c r="Y22" i="1"/>
  <c r="Z22" i="1" s="1"/>
  <c r="Y24" i="1"/>
  <c r="Y28" i="1"/>
  <c r="Z28" i="1" s="1"/>
  <c r="Y17" i="1"/>
  <c r="Z17" i="1" s="1"/>
  <c r="Y21" i="1"/>
  <c r="Z21" i="1" s="1"/>
  <c r="Y23" i="1"/>
  <c r="Z23" i="1" s="1"/>
  <c r="Y27" i="1"/>
  <c r="Y30" i="1"/>
  <c r="Y33" i="1"/>
  <c r="Z33" i="1" s="1"/>
  <c r="Y36" i="1"/>
  <c r="Z36" i="1" s="1"/>
  <c r="Y34" i="1"/>
  <c r="Z34" i="1" s="1"/>
  <c r="Y37" i="1"/>
  <c r="Z37" i="1" s="1"/>
  <c r="Y32" i="1"/>
  <c r="Z32" i="1" s="1"/>
  <c r="Y35" i="1"/>
  <c r="Z35" i="1" s="1"/>
  <c r="Y6" i="1"/>
  <c r="Z6" i="1" s="1"/>
  <c r="Y8" i="1"/>
  <c r="Z8" i="1" s="1"/>
  <c r="Y12" i="1"/>
  <c r="Z12" i="1" s="1"/>
  <c r="Y14" i="1"/>
  <c r="Z14" i="1" s="1"/>
  <c r="Y18" i="1"/>
  <c r="Z18" i="1" s="1"/>
  <c r="Y25" i="1"/>
  <c r="Z25" i="1" s="1"/>
  <c r="Y26" i="1"/>
  <c r="Z26" i="1" s="1"/>
  <c r="Y5" i="1"/>
  <c r="Z5" i="1" s="1"/>
  <c r="Y7" i="1"/>
  <c r="Z7" i="1" s="1"/>
  <c r="Y9" i="1"/>
  <c r="Z9" i="1" s="1"/>
  <c r="Y15" i="1"/>
  <c r="Z15" i="1" s="1"/>
  <c r="Y19" i="1"/>
  <c r="Z19" i="1" s="1"/>
  <c r="Y29" i="1"/>
  <c r="Z29" i="1" s="1"/>
  <c r="Y4" i="1"/>
  <c r="Z4" i="1" s="1"/>
  <c r="Y10" i="1"/>
  <c r="Z10" i="1" s="1"/>
  <c r="Y11" i="1"/>
  <c r="Z11" i="1" s="1"/>
  <c r="Y13" i="1"/>
  <c r="Z13" i="1" s="1"/>
  <c r="Y16" i="1"/>
  <c r="Z16" i="1" s="1"/>
  <c r="Y20" i="1"/>
  <c r="Z20" i="1" s="1"/>
  <c r="Z24" i="1"/>
  <c r="Z27" i="1"/>
  <c r="Z43" i="1"/>
  <c r="Z45" i="1"/>
  <c r="Z46" i="1"/>
  <c r="Z47" i="1"/>
  <c r="Z30" i="1"/>
  <c r="Z39" i="1"/>
  <c r="Z52" i="1"/>
  <c r="AA74" i="1"/>
  <c r="W74" i="1"/>
  <c r="X74" i="1"/>
  <c r="Y74" i="1" l="1"/>
  <c r="Z74" i="1"/>
</calcChain>
</file>

<file path=xl/sharedStrings.xml><?xml version="1.0" encoding="utf-8"?>
<sst xmlns="http://schemas.openxmlformats.org/spreadsheetml/2006/main" count="711" uniqueCount="288">
  <si>
    <t>Typ zriaď.</t>
  </si>
  <si>
    <t>Kraj sídla zriaď.</t>
  </si>
  <si>
    <t>Názov zriaďovateľa</t>
  </si>
  <si>
    <t>K</t>
  </si>
  <si>
    <t>BA</t>
  </si>
  <si>
    <t>TV</t>
  </si>
  <si>
    <t>TC</t>
  </si>
  <si>
    <t>NR</t>
  </si>
  <si>
    <t>BB</t>
  </si>
  <si>
    <t>PO</t>
  </si>
  <si>
    <t>KKE</t>
  </si>
  <si>
    <t>KE</t>
  </si>
  <si>
    <t>V</t>
  </si>
  <si>
    <t>VBA</t>
  </si>
  <si>
    <t>Bratislavský samosprávny kraj</t>
  </si>
  <si>
    <t>VTC</t>
  </si>
  <si>
    <t>Trenčiansky samosprávny kraj</t>
  </si>
  <si>
    <t>VNR</t>
  </si>
  <si>
    <t>Nitriansky samosprávny kraj</t>
  </si>
  <si>
    <t>VPO</t>
  </si>
  <si>
    <t>Prešovský samosprávny kraj</t>
  </si>
  <si>
    <t>O</t>
  </si>
  <si>
    <t>O508063</t>
  </si>
  <si>
    <t>Mesto Malacky</t>
  </si>
  <si>
    <t>O508217</t>
  </si>
  <si>
    <t>Mesto Senec</t>
  </si>
  <si>
    <t>O529419</t>
  </si>
  <si>
    <t>Mestská časť Bratislava - Lamač</t>
  </si>
  <si>
    <t>O529346</t>
  </si>
  <si>
    <t>Mestská časť Bratislava - Nové Mesto</t>
  </si>
  <si>
    <t>O529338</t>
  </si>
  <si>
    <t>Mestská časť Bratislava - Vrakuňa</t>
  </si>
  <si>
    <t>O508110</t>
  </si>
  <si>
    <t>Obec Most pri Bratislave</t>
  </si>
  <si>
    <t>O508250</t>
  </si>
  <si>
    <t>Obec Šenkvice</t>
  </si>
  <si>
    <t>O504017</t>
  </si>
  <si>
    <t>Mesto Sládkovičovo</t>
  </si>
  <si>
    <t>O506745</t>
  </si>
  <si>
    <t>Mesto Trnava</t>
  </si>
  <si>
    <t>O542652</t>
  </si>
  <si>
    <t>Mesto Bánovce nad Bebravou</t>
  </si>
  <si>
    <t>O504262</t>
  </si>
  <si>
    <t>Mesto Brezová pod Bradlom</t>
  </si>
  <si>
    <t>O512842</t>
  </si>
  <si>
    <t>Mesto Považská Bystrica</t>
  </si>
  <si>
    <t>O505820</t>
  </si>
  <si>
    <t>Mesto Trenčín</t>
  </si>
  <si>
    <t>O506010</t>
  </si>
  <si>
    <t>Obec Horná Súča</t>
  </si>
  <si>
    <t>O506508</t>
  </si>
  <si>
    <t>Obec Soblahov</t>
  </si>
  <si>
    <t>O500011</t>
  </si>
  <si>
    <t>Mesto Nitra</t>
  </si>
  <si>
    <t>O503011</t>
  </si>
  <si>
    <t>Mesto Nové Zámky</t>
  </si>
  <si>
    <t>O502057</t>
  </si>
  <si>
    <t>Obec Bátovce</t>
  </si>
  <si>
    <t>O502766</t>
  </si>
  <si>
    <t>Obec Starý Tekov</t>
  </si>
  <si>
    <t>O556050</t>
  </si>
  <si>
    <t>Obec Úľany nad Žitavou</t>
  </si>
  <si>
    <t>O508438</t>
  </si>
  <si>
    <t>Mesto Banská Bystrica</t>
  </si>
  <si>
    <t>O518557</t>
  </si>
  <si>
    <t>Mesto Krupina</t>
  </si>
  <si>
    <t>O518158</t>
  </si>
  <si>
    <t>Mesto Zvolen</t>
  </si>
  <si>
    <t>O516589</t>
  </si>
  <si>
    <t>Mesto Žiar nad Hronom</t>
  </si>
  <si>
    <t>O519006</t>
  </si>
  <si>
    <t>Mesto Bardejov</t>
  </si>
  <si>
    <t>O520802</t>
  </si>
  <si>
    <t>Mesto Snina</t>
  </si>
  <si>
    <t>O523925</t>
  </si>
  <si>
    <t>Mesto Svit</t>
  </si>
  <si>
    <t>O527297</t>
  </si>
  <si>
    <t>Obec Havaj</t>
  </si>
  <si>
    <t>O520926</t>
  </si>
  <si>
    <t>Obec Udavské</t>
  </si>
  <si>
    <t>O521299</t>
  </si>
  <si>
    <t>Obec Čaňa</t>
  </si>
  <si>
    <t>C</t>
  </si>
  <si>
    <t>C22</t>
  </si>
  <si>
    <t>Inštitút školských bratov</t>
  </si>
  <si>
    <t>C06</t>
  </si>
  <si>
    <t>Rímskokatolícka cirkev Biskupstvo Spišské Podhradie</t>
  </si>
  <si>
    <t>S</t>
  </si>
  <si>
    <t>S095</t>
  </si>
  <si>
    <t>COOP Jednota Slovensko, spotrebné družstvo</t>
  </si>
  <si>
    <t>S232</t>
  </si>
  <si>
    <t>Občianske združenie ESPRIT</t>
  </si>
  <si>
    <t>S872</t>
  </si>
  <si>
    <t>Občianske združenie BEZ PREDSUDKOV K ĽUDSKOSTI</t>
  </si>
  <si>
    <t>S567</t>
  </si>
  <si>
    <t>Európska vzdelávacia agentúra ELBA, n.o. /European Educational Agency ELBA, n.o./</t>
  </si>
  <si>
    <t>S524</t>
  </si>
  <si>
    <t>Life Academy, s. r. o.</t>
  </si>
  <si>
    <t>S222</t>
  </si>
  <si>
    <t>Juraj Sninský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</si>
  <si>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</si>
  <si>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</si>
  <si>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</si>
  <si>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</si>
  <si>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</si>
  <si>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</si>
  <si>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</si>
  <si>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</si>
  <si>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</si>
  <si>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</si>
  <si>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</si>
  <si>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</si>
  <si>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Gymnázium</t>
  </si>
  <si>
    <t>Spojená škola</t>
  </si>
  <si>
    <t>Gymnázium Milana Rastislava Štefánika</t>
  </si>
  <si>
    <t>Základná škola</t>
  </si>
  <si>
    <t>Stredná odborná škola pedagogická</t>
  </si>
  <si>
    <t>Gymnázium Alberta Einsteina</t>
  </si>
  <si>
    <t>Konzervatórium</t>
  </si>
  <si>
    <t>Stredná odborná škola elektrotechnická</t>
  </si>
  <si>
    <t>Stredná odborná škola obchodu a služieb Samuela Jurkoviča</t>
  </si>
  <si>
    <t>Stredná odborná škola technická</t>
  </si>
  <si>
    <t>Stredná odborná škola beauty služieb</t>
  </si>
  <si>
    <t>Stredná priemyselná škola elektrotechnická</t>
  </si>
  <si>
    <t>Obchodná akadémia</t>
  </si>
  <si>
    <t>Gymnázium Ivana Horvátha</t>
  </si>
  <si>
    <t>Tanečné konzervatórium Evy Jaczovej</t>
  </si>
  <si>
    <t>Škola umeleckého priemyslu Josefa Vydru</t>
  </si>
  <si>
    <t>Stredná priemyselná škola stavebná a geodetická</t>
  </si>
  <si>
    <t>Stredná odborná škola obchodu a služieb</t>
  </si>
  <si>
    <t>Stredná odborná škola potravinárska</t>
  </si>
  <si>
    <t>Stredná odborná škola polytechnická Jána Antonína Baťu</t>
  </si>
  <si>
    <t>Základná škola s materskou školou</t>
  </si>
  <si>
    <t>Základná škola Štefana Senčíka</t>
  </si>
  <si>
    <t>Základná škola Jozefa Cígera Hronského</t>
  </si>
  <si>
    <t>Základná škola s materskou školou Michala Rešetku</t>
  </si>
  <si>
    <t>Základná škola Milana Rastislava Štefánika</t>
  </si>
  <si>
    <t>Základná škola Dr. Jozefa Dérera</t>
  </si>
  <si>
    <t>Základná škola J. G. Tajovského</t>
  </si>
  <si>
    <t>Základná škola s materskou školou Jána Bakossa</t>
  </si>
  <si>
    <t>Základná škola Pavla Országha Hviezdoslava</t>
  </si>
  <si>
    <t>Cirkevná spojená škola</t>
  </si>
  <si>
    <t>Spojená škola de La Salle</t>
  </si>
  <si>
    <t>Súkromná spojená škola</t>
  </si>
  <si>
    <t>Súkromná hotelová akadémia SD Jednota</t>
  </si>
  <si>
    <t>Súkromné konzervatórium</t>
  </si>
  <si>
    <t>Súkromná základná škola Esprit</t>
  </si>
  <si>
    <t>Súkromná spojená škola European English School</t>
  </si>
  <si>
    <t>Súkromná stredná odborná škola VIA HUMANA</t>
  </si>
  <si>
    <t>Názov právneho subjektu</t>
  </si>
  <si>
    <t>Ulica</t>
  </si>
  <si>
    <t>Bratislava-Dúbravka</t>
  </si>
  <si>
    <t>Bratislava-Nové Mesto</t>
  </si>
  <si>
    <t>Bratislava-Karlova Ves</t>
  </si>
  <si>
    <t>Bratislava-Petržalka</t>
  </si>
  <si>
    <t>Bratislava-Staré Mesto</t>
  </si>
  <si>
    <t>Malacky</t>
  </si>
  <si>
    <t>Bratislava-Ružinov</t>
  </si>
  <si>
    <t>Senec</t>
  </si>
  <si>
    <t>Trnava</t>
  </si>
  <si>
    <t>Sládkovičovo</t>
  </si>
  <si>
    <t>Skalica</t>
  </si>
  <si>
    <t>Šamorín</t>
  </si>
  <si>
    <t>Trenčín</t>
  </si>
  <si>
    <t>Považská Bystrica</t>
  </si>
  <si>
    <t>Bánovce nad Bebravou</t>
  </si>
  <si>
    <t>Nitra</t>
  </si>
  <si>
    <t>Nové Zámky</t>
  </si>
  <si>
    <t>Dolný Kubín</t>
  </si>
  <si>
    <t>Banská Bystrica</t>
  </si>
  <si>
    <t>Krupina</t>
  </si>
  <si>
    <t>Zvolen</t>
  </si>
  <si>
    <t>Žiar nad Hronom</t>
  </si>
  <si>
    <t>Poprad</t>
  </si>
  <si>
    <t>Prešov</t>
  </si>
  <si>
    <t>Svit</t>
  </si>
  <si>
    <t>Bardejov</t>
  </si>
  <si>
    <t>Snina</t>
  </si>
  <si>
    <t>Košice-Staré Mesto</t>
  </si>
  <si>
    <t>Nám. L. Novomeského 4</t>
  </si>
  <si>
    <t>Školská 10</t>
  </si>
  <si>
    <t>Einsteinova 35</t>
  </si>
  <si>
    <t>Tolstého 11</t>
  </si>
  <si>
    <t>Bratislava-Vajnory</t>
  </si>
  <si>
    <t>Rybničná 59</t>
  </si>
  <si>
    <t>Sklenárova 1</t>
  </si>
  <si>
    <t>Bratislava-Rača</t>
  </si>
  <si>
    <t>Vranovská 4</t>
  </si>
  <si>
    <t>Račianska 105</t>
  </si>
  <si>
    <t>Ivana Horvátha 14</t>
  </si>
  <si>
    <t>Grösslingová 18</t>
  </si>
  <si>
    <t>Gorazdova 20</t>
  </si>
  <si>
    <t>Dúbravská cesta 11</t>
  </si>
  <si>
    <t>Zochova 9</t>
  </si>
  <si>
    <t>Bullova 2</t>
  </si>
  <si>
    <t>Dudova 4</t>
  </si>
  <si>
    <t>Drieňová 35</t>
  </si>
  <si>
    <t>Komenského 2</t>
  </si>
  <si>
    <t>Cabajská 6</t>
  </si>
  <si>
    <t>Duklianska 1</t>
  </si>
  <si>
    <t>Štefánikova 39</t>
  </si>
  <si>
    <t>Jilemnického 24</t>
  </si>
  <si>
    <t>Fatranská 14</t>
  </si>
  <si>
    <t>Bátovce</t>
  </si>
  <si>
    <t>Bátovce 368</t>
  </si>
  <si>
    <t>Starý Tekov</t>
  </si>
  <si>
    <t>Tekovská 17</t>
  </si>
  <si>
    <t>G. Bethlena 41</t>
  </si>
  <si>
    <t>Školská 1087</t>
  </si>
  <si>
    <t>Brezová pod Bradlom</t>
  </si>
  <si>
    <t>Sídl. Dolné Lúky 357</t>
  </si>
  <si>
    <t>Mallého 2</t>
  </si>
  <si>
    <t>Bezručova 66</t>
  </si>
  <si>
    <t>Novomeského 11</t>
  </si>
  <si>
    <t>Horná Súča</t>
  </si>
  <si>
    <t>Horná Súča 242</t>
  </si>
  <si>
    <t>Soblahov</t>
  </si>
  <si>
    <t>Soblahov 404</t>
  </si>
  <si>
    <t>Vančurova 38</t>
  </si>
  <si>
    <t>Andreja Kubinu 34</t>
  </si>
  <si>
    <t>Ulica Jána Bottu 27</t>
  </si>
  <si>
    <t>Atómová 1</t>
  </si>
  <si>
    <t>Nám.Slov.uč.tovarišstva 15</t>
  </si>
  <si>
    <t>Spartakovská 5</t>
  </si>
  <si>
    <t>Záhorácka 95</t>
  </si>
  <si>
    <t>Gen. M. R. Štefánika 7</t>
  </si>
  <si>
    <t>Štúrova 142/A</t>
  </si>
  <si>
    <t>Most pri Bratislave</t>
  </si>
  <si>
    <t>Tajovského 1</t>
  </si>
  <si>
    <t>Šenkvice</t>
  </si>
  <si>
    <t>Vinohradská 62</t>
  </si>
  <si>
    <t>Ďumbierska 17</t>
  </si>
  <si>
    <t>Moskovská 2</t>
  </si>
  <si>
    <t>Spojová 14</t>
  </si>
  <si>
    <t>Bakossova 5</t>
  </si>
  <si>
    <t>Školská 235/10</t>
  </si>
  <si>
    <t>Dr. Janského 2</t>
  </si>
  <si>
    <t>Námestie mládeže 587/17</t>
  </si>
  <si>
    <t>J. Alexyho 1941/1</t>
  </si>
  <si>
    <t>Wolkerova 10</t>
  </si>
  <si>
    <t>Pod Vinbargom 1</t>
  </si>
  <si>
    <t>Hviezdoslavova 985/20</t>
  </si>
  <si>
    <t>Udavské</t>
  </si>
  <si>
    <t>Udavské 80</t>
  </si>
  <si>
    <t>Čaňa</t>
  </si>
  <si>
    <t>Pionierska 33</t>
  </si>
  <si>
    <t>Havaj</t>
  </si>
  <si>
    <t>Havaj 7</t>
  </si>
  <si>
    <t>Bratislava-Vrakuňa</t>
  </si>
  <si>
    <t>Rajčianska 3</t>
  </si>
  <si>
    <t>Za kasárňou 2</t>
  </si>
  <si>
    <t>Cádrova 23</t>
  </si>
  <si>
    <t>Majerníkova 62</t>
  </si>
  <si>
    <t>Bratislava-Lamač</t>
  </si>
  <si>
    <t>Malokarpatské nám. 1</t>
  </si>
  <si>
    <t>Úľany nad Žitavou</t>
  </si>
  <si>
    <t>Hlavná 199</t>
  </si>
  <si>
    <t>Okružná 2062/25</t>
  </si>
  <si>
    <t>Čachtická 14</t>
  </si>
  <si>
    <t>Vinohradská 48</t>
  </si>
  <si>
    <t>Zádielska 12</t>
  </si>
  <si>
    <t>Rovná 597/15</t>
  </si>
  <si>
    <t>Solivarská 28</t>
  </si>
  <si>
    <t>IČO školy</t>
  </si>
  <si>
    <t>Názov obce, v ktorej škola sídli</t>
  </si>
  <si>
    <t>Regionálny úrad školskej správy v Košiciach</t>
  </si>
  <si>
    <t>Športová 80/470</t>
  </si>
  <si>
    <t>Počet žiakov školy k 15.9.2022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</si>
  <si>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</si>
  <si>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</si>
  <si>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</si>
  <si>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</si>
  <si>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</si>
  <si>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</si>
  <si>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</si>
  <si>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</si>
  <si>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</si>
  <si>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</si>
  <si>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</si>
  <si>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</si>
  <si>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</si>
  <si>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</si>
  <si>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</si>
  <si>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</si>
  <si>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</si>
  <si>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</si>
  <si>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Dohodovacie konanie na zabezpečenie jazykového kurzu pre deti cudzincov - február 2023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</si>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</sst>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0" fillId="0" borderId="2" xfId="0" applyBorder="1"/>
    <xf numFmtId="0" fontId="0" fillId="0" borderId="14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5" xfId="0" applyBorder="1"/>
    <xf numFmtId="0" fontId="0" fillId="4" borderId="7" xfId="0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10" xfId="0" applyNumberFormat="1" applyBorder="1"/>
    <xf numFmtId="3" fontId="0" fillId="0" borderId="20" xfId="0" applyNumberFormat="1" applyBorder="1"/>
    <xf numFmtId="3" fontId="0" fillId="0" borderId="12" xfId="0" applyNumberFormat="1" applyBorder="1"/>
    <xf numFmtId="3" fontId="3" fillId="4" borderId="7" xfId="0" applyNumberFormat="1" applyFont="1" applyFill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0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3" xfId="0" applyNumberFormat="1" applyFont="1" applyFill="1" applyBorder="1"/>
    <xf numFmtId="3" fontId="3" fillId="2" borderId="9" xfId="0" applyNumberFormat="1" applyFont="1" applyFill="1" applyBorder="1"/>
    <xf numFmtId="3" fontId="3" fillId="2" borderId="24" xfId="0" applyNumberFormat="1" applyFont="1" applyFill="1" applyBorder="1"/>
    <xf numFmtId="3" fontId="3" fillId="2" borderId="17" xfId="0" applyNumberFormat="1" applyFont="1" applyFill="1" applyBorder="1"/>
    <xf numFmtId="3" fontId="3" fillId="2" borderId="25" xfId="0" applyNumberFormat="1" applyFont="1" applyFill="1" applyBorder="1"/>
    <xf numFmtId="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4" xfId="0" applyNumberFormat="1" applyBorder="1"/>
    <xf numFmtId="4" fontId="3" fillId="2" borderId="24" xfId="0" applyNumberFormat="1" applyFont="1" applyFill="1" applyBorder="1"/>
    <xf numFmtId="4" fontId="3" fillId="2" borderId="17" xfId="0" applyNumberFormat="1" applyFont="1" applyFill="1" applyBorder="1"/>
    <xf numFmtId="0" fontId="3" fillId="0" borderId="0" xfId="0" applyFont="1" applyAlignment="1">
      <alignment horizontal="left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L47"/>
  <sheetViews>
    <sheetView tabSelected="1" topLeftCell="A19" workbookViewId="0">
      <selection activeCell="G53" sqref="G53"/>
    </sheetView>
  </sheetViews>
  <sheetFormatPr defaultRowHeight="15" x14ac:dyDescent="0.25"/>
  <cols>
    <col min="1" max="1" width="6.28515625" customWidth="1"/>
    <col min="2" max="2" width="7.28515625" customWidth="1"/>
    <col min="5" max="5" width="33.570312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3.5703125" customWidth="1"/>
  </cols>
  <sheetData>
    <row r="1" spans="1:12" ht="19.5" customHeight="1" x14ac:dyDescent="0.25">
      <c r="A1" s="84" t="s">
        <v>286</v>
      </c>
      <c r="B1" s="84"/>
      <c r="C1" s="84"/>
      <c r="D1" s="84"/>
      <c r="E1" s="84"/>
      <c r="F1" s="84"/>
      <c r="G1" s="84"/>
      <c r="H1" s="84"/>
      <c r="I1" s="84"/>
      <c r="J1" s="84"/>
    </row>
    <row r="2" spans="1:12" ht="19.5" thickBot="1" x14ac:dyDescent="0.35">
      <c r="A2" s="85"/>
      <c r="B2" s="85"/>
      <c r="C2" s="85"/>
      <c r="D2" s="85"/>
      <c r="E2" s="85"/>
      <c r="F2" s="85"/>
      <c r="G2" s="85"/>
      <c r="H2" s="85"/>
      <c r="I2" s="85"/>
      <c r="J2" s="85"/>
      <c r="K2" s="50"/>
      <c r="L2" s="50"/>
    </row>
    <row r="3" spans="1:12" ht="93" customHeight="1" thickBot="1" x14ac:dyDescent="0.3">
      <c r="A3" s="26" t="s">
        <v>1</v>
      </c>
      <c r="B3" s="27" t="s">
        <v>0</v>
      </c>
      <c r="C3" s="28" t="s">
        <v>109</v>
      </c>
      <c r="D3" s="27" t="s">
        <v>111</v>
      </c>
      <c r="E3" s="29" t="s">
        <v>2</v>
      </c>
      <c r="F3" s="31" t="s">
        <v>271</v>
      </c>
      <c r="G3" s="32" t="s">
        <v>272</v>
      </c>
      <c r="H3" s="33" t="s">
        <v>273</v>
      </c>
      <c r="I3" s="34" t="s">
        <v>274</v>
      </c>
      <c r="J3" s="35" t="s">
        <v>108</v>
      </c>
    </row>
    <row r="4" spans="1:12" x14ac:dyDescent="0.25">
      <c r="A4" s="30" t="s">
        <v>4</v>
      </c>
      <c r="B4" s="25" t="s">
        <v>12</v>
      </c>
      <c r="C4" s="25" t="s">
        <v>13</v>
      </c>
      <c r="D4" s="25">
        <v>36063606</v>
      </c>
      <c r="E4" s="47" t="s">
        <v>14</v>
      </c>
      <c r="F4" s="38">
        <v>81</v>
      </c>
      <c r="G4" s="39">
        <v>5936</v>
      </c>
      <c r="H4" s="38">
        <v>0</v>
      </c>
      <c r="I4" s="40">
        <v>0</v>
      </c>
      <c r="J4" s="41">
        <f>+G4+I4</f>
        <v>5936</v>
      </c>
    </row>
    <row r="5" spans="1:12" x14ac:dyDescent="0.25">
      <c r="A5" s="24" t="s">
        <v>4</v>
      </c>
      <c r="B5" s="16" t="s">
        <v>21</v>
      </c>
      <c r="C5" s="16" t="s">
        <v>22</v>
      </c>
      <c r="D5" s="16">
        <v>304913</v>
      </c>
      <c r="E5" s="48" t="s">
        <v>23</v>
      </c>
      <c r="F5" s="10">
        <v>30</v>
      </c>
      <c r="G5" s="4">
        <v>764</v>
      </c>
      <c r="H5" s="10">
        <v>6</v>
      </c>
      <c r="I5" s="8">
        <v>261</v>
      </c>
      <c r="J5" s="41">
        <f t="shared" ref="J5:J46" si="0">+G5+I5</f>
        <v>1025</v>
      </c>
    </row>
    <row r="6" spans="1:12" x14ac:dyDescent="0.25">
      <c r="A6" s="24" t="s">
        <v>4</v>
      </c>
      <c r="B6" s="16" t="s">
        <v>21</v>
      </c>
      <c r="C6" s="16" t="s">
        <v>32</v>
      </c>
      <c r="D6" s="16">
        <v>304964</v>
      </c>
      <c r="E6" s="48" t="s">
        <v>33</v>
      </c>
      <c r="F6" s="10">
        <v>3</v>
      </c>
      <c r="G6" s="4">
        <v>41</v>
      </c>
      <c r="H6" s="10">
        <v>0</v>
      </c>
      <c r="I6" s="8">
        <v>0</v>
      </c>
      <c r="J6" s="41">
        <f t="shared" si="0"/>
        <v>41</v>
      </c>
    </row>
    <row r="7" spans="1:12" x14ac:dyDescent="0.25">
      <c r="A7" s="24" t="s">
        <v>4</v>
      </c>
      <c r="B7" s="16" t="s">
        <v>21</v>
      </c>
      <c r="C7" s="16" t="s">
        <v>24</v>
      </c>
      <c r="D7" s="16">
        <v>305065</v>
      </c>
      <c r="E7" s="48" t="s">
        <v>25</v>
      </c>
      <c r="F7" s="10">
        <v>10</v>
      </c>
      <c r="G7" s="4">
        <v>510</v>
      </c>
      <c r="H7" s="10">
        <v>5</v>
      </c>
      <c r="I7" s="8">
        <v>255</v>
      </c>
      <c r="J7" s="41">
        <f t="shared" si="0"/>
        <v>765</v>
      </c>
    </row>
    <row r="8" spans="1:12" x14ac:dyDescent="0.25">
      <c r="A8" s="24" t="s">
        <v>4</v>
      </c>
      <c r="B8" s="16" t="s">
        <v>21</v>
      </c>
      <c r="C8" s="16" t="s">
        <v>34</v>
      </c>
      <c r="D8" s="16">
        <v>305103</v>
      </c>
      <c r="E8" s="48" t="s">
        <v>35</v>
      </c>
      <c r="F8" s="10">
        <v>4</v>
      </c>
      <c r="G8" s="4">
        <v>389</v>
      </c>
      <c r="H8" s="10">
        <v>0</v>
      </c>
      <c r="I8" s="8">
        <v>0</v>
      </c>
      <c r="J8" s="41">
        <f t="shared" si="0"/>
        <v>389</v>
      </c>
    </row>
    <row r="9" spans="1:12" x14ac:dyDescent="0.25">
      <c r="A9" s="24" t="s">
        <v>4</v>
      </c>
      <c r="B9" s="16" t="s">
        <v>21</v>
      </c>
      <c r="C9" s="16" t="s">
        <v>30</v>
      </c>
      <c r="D9" s="16">
        <v>603295</v>
      </c>
      <c r="E9" s="48" t="s">
        <v>31</v>
      </c>
      <c r="F9" s="10">
        <v>2</v>
      </c>
      <c r="G9" s="4">
        <v>783</v>
      </c>
      <c r="H9" s="10">
        <v>0</v>
      </c>
      <c r="I9" s="8">
        <v>0</v>
      </c>
      <c r="J9" s="41">
        <f t="shared" si="0"/>
        <v>783</v>
      </c>
    </row>
    <row r="10" spans="1:12" ht="30" x14ac:dyDescent="0.25">
      <c r="A10" s="24" t="s">
        <v>4</v>
      </c>
      <c r="B10" s="16" t="s">
        <v>21</v>
      </c>
      <c r="C10" s="16" t="s">
        <v>28</v>
      </c>
      <c r="D10" s="16">
        <v>603317</v>
      </c>
      <c r="E10" s="48" t="s">
        <v>29</v>
      </c>
      <c r="F10" s="10">
        <v>55</v>
      </c>
      <c r="G10" s="4">
        <v>1690</v>
      </c>
      <c r="H10" s="10">
        <v>2</v>
      </c>
      <c r="I10" s="8">
        <v>330</v>
      </c>
      <c r="J10" s="41">
        <f t="shared" si="0"/>
        <v>2020</v>
      </c>
    </row>
    <row r="11" spans="1:12" x14ac:dyDescent="0.25">
      <c r="A11" s="24" t="s">
        <v>4</v>
      </c>
      <c r="B11" s="16" t="s">
        <v>21</v>
      </c>
      <c r="C11" s="16" t="s">
        <v>26</v>
      </c>
      <c r="D11" s="16">
        <v>603414</v>
      </c>
      <c r="E11" s="48" t="s">
        <v>27</v>
      </c>
      <c r="F11" s="10">
        <v>28</v>
      </c>
      <c r="G11" s="4">
        <v>323</v>
      </c>
      <c r="H11" s="10">
        <v>0</v>
      </c>
      <c r="I11" s="8">
        <v>0</v>
      </c>
      <c r="J11" s="41">
        <f t="shared" si="0"/>
        <v>323</v>
      </c>
    </row>
    <row r="12" spans="1:12" x14ac:dyDescent="0.25">
      <c r="A12" s="24" t="s">
        <v>4</v>
      </c>
      <c r="B12" s="16" t="s">
        <v>82</v>
      </c>
      <c r="C12" s="16" t="s">
        <v>83</v>
      </c>
      <c r="D12" s="16">
        <v>585661</v>
      </c>
      <c r="E12" s="48" t="s">
        <v>84</v>
      </c>
      <c r="F12" s="10">
        <v>12</v>
      </c>
      <c r="G12" s="4">
        <v>286</v>
      </c>
      <c r="H12" s="10">
        <v>0</v>
      </c>
      <c r="I12" s="8">
        <v>0</v>
      </c>
      <c r="J12" s="41">
        <f t="shared" si="0"/>
        <v>286</v>
      </c>
    </row>
    <row r="13" spans="1:12" ht="30" x14ac:dyDescent="0.25">
      <c r="A13" s="24" t="s">
        <v>4</v>
      </c>
      <c r="B13" s="16" t="s">
        <v>87</v>
      </c>
      <c r="C13" s="16" t="s">
        <v>88</v>
      </c>
      <c r="D13" s="16">
        <v>35697547</v>
      </c>
      <c r="E13" s="48" t="s">
        <v>89</v>
      </c>
      <c r="F13" s="10">
        <v>6</v>
      </c>
      <c r="G13" s="4">
        <v>204</v>
      </c>
      <c r="H13" s="10">
        <v>0</v>
      </c>
      <c r="I13" s="8">
        <v>0</v>
      </c>
      <c r="J13" s="41">
        <f t="shared" si="0"/>
        <v>204</v>
      </c>
    </row>
    <row r="14" spans="1:12" x14ac:dyDescent="0.25">
      <c r="A14" s="24" t="s">
        <v>4</v>
      </c>
      <c r="B14" s="16" t="s">
        <v>87</v>
      </c>
      <c r="C14" s="16" t="s">
        <v>90</v>
      </c>
      <c r="D14" s="16">
        <v>30851581</v>
      </c>
      <c r="E14" s="48" t="s">
        <v>91</v>
      </c>
      <c r="F14" s="10">
        <v>17</v>
      </c>
      <c r="G14" s="4">
        <v>473</v>
      </c>
      <c r="H14" s="10">
        <v>0</v>
      </c>
      <c r="I14" s="8">
        <v>0</v>
      </c>
      <c r="J14" s="41">
        <f t="shared" si="0"/>
        <v>473</v>
      </c>
    </row>
    <row r="15" spans="1:12" x14ac:dyDescent="0.25">
      <c r="A15" s="24" t="s">
        <v>5</v>
      </c>
      <c r="B15" s="16" t="s">
        <v>21</v>
      </c>
      <c r="C15" s="16" t="s">
        <v>36</v>
      </c>
      <c r="D15" s="16">
        <v>306177</v>
      </c>
      <c r="E15" s="48" t="s">
        <v>37</v>
      </c>
      <c r="F15" s="10">
        <v>12</v>
      </c>
      <c r="G15" s="4">
        <v>54</v>
      </c>
      <c r="H15" s="10">
        <v>0</v>
      </c>
      <c r="I15" s="8">
        <v>0</v>
      </c>
      <c r="J15" s="41">
        <f t="shared" si="0"/>
        <v>54</v>
      </c>
    </row>
    <row r="16" spans="1:12" x14ac:dyDescent="0.25">
      <c r="A16" s="24" t="s">
        <v>5</v>
      </c>
      <c r="B16" s="16" t="s">
        <v>21</v>
      </c>
      <c r="C16" s="16" t="s">
        <v>38</v>
      </c>
      <c r="D16" s="16">
        <v>313114</v>
      </c>
      <c r="E16" s="48" t="s">
        <v>39</v>
      </c>
      <c r="F16" s="10">
        <v>79</v>
      </c>
      <c r="G16" s="4">
        <v>1114</v>
      </c>
      <c r="H16" s="10">
        <v>10</v>
      </c>
      <c r="I16" s="8">
        <v>414</v>
      </c>
      <c r="J16" s="41">
        <f t="shared" si="0"/>
        <v>1528</v>
      </c>
    </row>
    <row r="17" spans="1:10" ht="30" x14ac:dyDescent="0.25">
      <c r="A17" s="24" t="s">
        <v>5</v>
      </c>
      <c r="B17" s="16" t="s">
        <v>87</v>
      </c>
      <c r="C17" s="16" t="s">
        <v>92</v>
      </c>
      <c r="D17" s="16">
        <v>42156548</v>
      </c>
      <c r="E17" s="48" t="s">
        <v>93</v>
      </c>
      <c r="F17" s="10">
        <v>13</v>
      </c>
      <c r="G17" s="4">
        <v>253</v>
      </c>
      <c r="H17" s="10">
        <v>0</v>
      </c>
      <c r="I17" s="8">
        <v>0</v>
      </c>
      <c r="J17" s="41">
        <f t="shared" si="0"/>
        <v>253</v>
      </c>
    </row>
    <row r="18" spans="1:10" x14ac:dyDescent="0.25">
      <c r="A18" s="24" t="s">
        <v>6</v>
      </c>
      <c r="B18" s="16" t="s">
        <v>12</v>
      </c>
      <c r="C18" s="16" t="s">
        <v>15</v>
      </c>
      <c r="D18" s="16">
        <v>36126624</v>
      </c>
      <c r="E18" s="48" t="s">
        <v>16</v>
      </c>
      <c r="F18" s="10">
        <v>8</v>
      </c>
      <c r="G18" s="4">
        <v>1492</v>
      </c>
      <c r="H18" s="10">
        <v>0</v>
      </c>
      <c r="I18" s="8">
        <v>0</v>
      </c>
      <c r="J18" s="41">
        <f t="shared" si="0"/>
        <v>1492</v>
      </c>
    </row>
    <row r="19" spans="1:10" x14ac:dyDescent="0.25">
      <c r="A19" s="24" t="s">
        <v>6</v>
      </c>
      <c r="B19" s="16" t="s">
        <v>21</v>
      </c>
      <c r="C19" s="16" t="s">
        <v>42</v>
      </c>
      <c r="D19" s="16">
        <v>309443</v>
      </c>
      <c r="E19" s="48" t="s">
        <v>43</v>
      </c>
      <c r="F19" s="10">
        <v>11</v>
      </c>
      <c r="G19" s="4">
        <v>1037</v>
      </c>
      <c r="H19" s="10">
        <v>0</v>
      </c>
      <c r="I19" s="8">
        <v>0</v>
      </c>
      <c r="J19" s="41">
        <f t="shared" si="0"/>
        <v>1037</v>
      </c>
    </row>
    <row r="20" spans="1:10" x14ac:dyDescent="0.25">
      <c r="A20" s="24" t="s">
        <v>6</v>
      </c>
      <c r="B20" s="16" t="s">
        <v>21</v>
      </c>
      <c r="C20" s="16" t="s">
        <v>46</v>
      </c>
      <c r="D20" s="16">
        <v>312037</v>
      </c>
      <c r="E20" s="48" t="s">
        <v>47</v>
      </c>
      <c r="F20" s="10">
        <v>16</v>
      </c>
      <c r="G20" s="4">
        <v>1693</v>
      </c>
      <c r="H20" s="10">
        <v>0</v>
      </c>
      <c r="I20" s="8">
        <v>0</v>
      </c>
      <c r="J20" s="41">
        <f t="shared" si="0"/>
        <v>1693</v>
      </c>
    </row>
    <row r="21" spans="1:10" x14ac:dyDescent="0.25">
      <c r="A21" s="24" t="s">
        <v>6</v>
      </c>
      <c r="B21" s="16" t="s">
        <v>21</v>
      </c>
      <c r="C21" s="16" t="s">
        <v>48</v>
      </c>
      <c r="D21" s="16">
        <v>311561</v>
      </c>
      <c r="E21" s="48" t="s">
        <v>49</v>
      </c>
      <c r="F21" s="10">
        <v>0</v>
      </c>
      <c r="G21" s="4">
        <v>0</v>
      </c>
      <c r="H21" s="10">
        <v>1</v>
      </c>
      <c r="I21" s="8">
        <v>687</v>
      </c>
      <c r="J21" s="41">
        <f t="shared" si="0"/>
        <v>687</v>
      </c>
    </row>
    <row r="22" spans="1:10" x14ac:dyDescent="0.25">
      <c r="A22" s="24" t="s">
        <v>6</v>
      </c>
      <c r="B22" s="16" t="s">
        <v>21</v>
      </c>
      <c r="C22" s="16" t="s">
        <v>50</v>
      </c>
      <c r="D22" s="16">
        <v>311987</v>
      </c>
      <c r="E22" s="48" t="s">
        <v>51</v>
      </c>
      <c r="F22" s="10">
        <v>3</v>
      </c>
      <c r="G22" s="4">
        <v>703</v>
      </c>
      <c r="H22" s="10">
        <v>0</v>
      </c>
      <c r="I22" s="8">
        <v>0</v>
      </c>
      <c r="J22" s="41">
        <f t="shared" si="0"/>
        <v>703</v>
      </c>
    </row>
    <row r="23" spans="1:10" x14ac:dyDescent="0.25">
      <c r="A23" s="24" t="s">
        <v>6</v>
      </c>
      <c r="B23" s="16" t="s">
        <v>21</v>
      </c>
      <c r="C23" s="16" t="s">
        <v>44</v>
      </c>
      <c r="D23" s="16">
        <v>317667</v>
      </c>
      <c r="E23" s="48" t="s">
        <v>45</v>
      </c>
      <c r="F23" s="10">
        <v>0</v>
      </c>
      <c r="G23" s="4">
        <v>0</v>
      </c>
      <c r="H23" s="10">
        <v>1</v>
      </c>
      <c r="I23" s="8">
        <v>462</v>
      </c>
      <c r="J23" s="41">
        <f t="shared" si="0"/>
        <v>462</v>
      </c>
    </row>
    <row r="24" spans="1:10" x14ac:dyDescent="0.25">
      <c r="A24" s="24" t="s">
        <v>6</v>
      </c>
      <c r="B24" s="16" t="s">
        <v>21</v>
      </c>
      <c r="C24" s="16" t="s">
        <v>40</v>
      </c>
      <c r="D24" s="16">
        <v>310182</v>
      </c>
      <c r="E24" s="48" t="s">
        <v>41</v>
      </c>
      <c r="F24" s="10">
        <v>2</v>
      </c>
      <c r="G24" s="4">
        <v>634</v>
      </c>
      <c r="H24" s="10">
        <v>0</v>
      </c>
      <c r="I24" s="8">
        <v>0</v>
      </c>
      <c r="J24" s="41">
        <f t="shared" si="0"/>
        <v>634</v>
      </c>
    </row>
    <row r="25" spans="1:10" x14ac:dyDescent="0.25">
      <c r="A25" s="24" t="s">
        <v>7</v>
      </c>
      <c r="B25" s="16" t="s">
        <v>12</v>
      </c>
      <c r="C25" s="16" t="s">
        <v>17</v>
      </c>
      <c r="D25" s="16">
        <v>37861298</v>
      </c>
      <c r="E25" s="48" t="s">
        <v>18</v>
      </c>
      <c r="F25" s="10">
        <v>5</v>
      </c>
      <c r="G25" s="4">
        <v>99</v>
      </c>
      <c r="H25" s="10">
        <v>0</v>
      </c>
      <c r="I25" s="8">
        <v>0</v>
      </c>
      <c r="J25" s="41">
        <f t="shared" si="0"/>
        <v>99</v>
      </c>
    </row>
    <row r="26" spans="1:10" x14ac:dyDescent="0.25">
      <c r="A26" s="24" t="s">
        <v>7</v>
      </c>
      <c r="B26" s="16" t="s">
        <v>21</v>
      </c>
      <c r="C26" s="16" t="s">
        <v>52</v>
      </c>
      <c r="D26" s="16">
        <v>308307</v>
      </c>
      <c r="E26" s="48" t="s">
        <v>53</v>
      </c>
      <c r="F26" s="10">
        <v>10</v>
      </c>
      <c r="G26" s="4">
        <v>561</v>
      </c>
      <c r="H26" s="10">
        <v>0</v>
      </c>
      <c r="I26" s="8">
        <v>0</v>
      </c>
      <c r="J26" s="41">
        <f t="shared" si="0"/>
        <v>561</v>
      </c>
    </row>
    <row r="27" spans="1:10" x14ac:dyDescent="0.25">
      <c r="A27" s="24" t="s">
        <v>7</v>
      </c>
      <c r="B27" s="16" t="s">
        <v>21</v>
      </c>
      <c r="C27" s="16" t="s">
        <v>56</v>
      </c>
      <c r="D27" s="16">
        <v>306771</v>
      </c>
      <c r="E27" s="48" t="s">
        <v>57</v>
      </c>
      <c r="F27" s="10">
        <v>1</v>
      </c>
      <c r="G27" s="4">
        <v>240</v>
      </c>
      <c r="H27" s="10">
        <v>0</v>
      </c>
      <c r="I27" s="8">
        <v>0</v>
      </c>
      <c r="J27" s="41">
        <f t="shared" si="0"/>
        <v>240</v>
      </c>
    </row>
    <row r="28" spans="1:10" x14ac:dyDescent="0.25">
      <c r="A28" s="24" t="s">
        <v>7</v>
      </c>
      <c r="B28" s="16" t="s">
        <v>21</v>
      </c>
      <c r="C28" s="16" t="s">
        <v>58</v>
      </c>
      <c r="D28" s="16">
        <v>307483</v>
      </c>
      <c r="E28" s="48" t="s">
        <v>59</v>
      </c>
      <c r="F28" s="10">
        <v>2</v>
      </c>
      <c r="G28" s="4">
        <v>80</v>
      </c>
      <c r="H28" s="10">
        <v>0</v>
      </c>
      <c r="I28" s="8">
        <v>0</v>
      </c>
      <c r="J28" s="41">
        <f t="shared" si="0"/>
        <v>80</v>
      </c>
    </row>
    <row r="29" spans="1:10" x14ac:dyDescent="0.25">
      <c r="A29" s="24" t="s">
        <v>7</v>
      </c>
      <c r="B29" s="16" t="s">
        <v>21</v>
      </c>
      <c r="C29" s="16" t="s">
        <v>54</v>
      </c>
      <c r="D29" s="16">
        <v>309150</v>
      </c>
      <c r="E29" s="48" t="s">
        <v>55</v>
      </c>
      <c r="F29" s="10">
        <v>3</v>
      </c>
      <c r="G29" s="4">
        <v>360</v>
      </c>
      <c r="H29" s="10">
        <v>0</v>
      </c>
      <c r="I29" s="8">
        <v>0</v>
      </c>
      <c r="J29" s="41">
        <f t="shared" si="0"/>
        <v>360</v>
      </c>
    </row>
    <row r="30" spans="1:10" x14ac:dyDescent="0.25">
      <c r="A30" s="24" t="s">
        <v>7</v>
      </c>
      <c r="B30" s="16" t="s">
        <v>21</v>
      </c>
      <c r="C30" s="16" t="s">
        <v>60</v>
      </c>
      <c r="D30" s="16">
        <v>800236</v>
      </c>
      <c r="E30" s="48" t="s">
        <v>61</v>
      </c>
      <c r="F30" s="10">
        <v>4</v>
      </c>
      <c r="G30" s="4">
        <v>283</v>
      </c>
      <c r="H30" s="10">
        <v>0</v>
      </c>
      <c r="I30" s="8">
        <v>0</v>
      </c>
      <c r="J30" s="41">
        <f t="shared" si="0"/>
        <v>283</v>
      </c>
    </row>
    <row r="31" spans="1:10" x14ac:dyDescent="0.25">
      <c r="A31" s="24" t="s">
        <v>8</v>
      </c>
      <c r="B31" s="16" t="s">
        <v>21</v>
      </c>
      <c r="C31" s="16" t="s">
        <v>62</v>
      </c>
      <c r="D31" s="16">
        <v>313271</v>
      </c>
      <c r="E31" s="48" t="s">
        <v>63</v>
      </c>
      <c r="F31" s="10">
        <v>29</v>
      </c>
      <c r="G31" s="4">
        <v>967</v>
      </c>
      <c r="H31" s="10">
        <v>1</v>
      </c>
      <c r="I31" s="8">
        <v>31</v>
      </c>
      <c r="J31" s="41">
        <f t="shared" si="0"/>
        <v>998</v>
      </c>
    </row>
    <row r="32" spans="1:10" x14ac:dyDescent="0.25">
      <c r="A32" s="24" t="s">
        <v>8</v>
      </c>
      <c r="B32" s="16" t="s">
        <v>21</v>
      </c>
      <c r="C32" s="16" t="s">
        <v>68</v>
      </c>
      <c r="D32" s="16">
        <v>321125</v>
      </c>
      <c r="E32" s="48" t="s">
        <v>69</v>
      </c>
      <c r="F32" s="10">
        <v>9</v>
      </c>
      <c r="G32" s="4">
        <v>444</v>
      </c>
      <c r="H32" s="10">
        <v>0</v>
      </c>
      <c r="I32" s="8">
        <v>0</v>
      </c>
      <c r="J32" s="41">
        <f t="shared" si="0"/>
        <v>444</v>
      </c>
    </row>
    <row r="33" spans="1:12" x14ac:dyDescent="0.25">
      <c r="A33" s="36" t="s">
        <v>8</v>
      </c>
      <c r="B33" s="37" t="s">
        <v>21</v>
      </c>
      <c r="C33" s="37" t="s">
        <v>66</v>
      </c>
      <c r="D33" s="37">
        <v>320439</v>
      </c>
      <c r="E33" s="49" t="s">
        <v>67</v>
      </c>
      <c r="F33" s="42">
        <v>14</v>
      </c>
      <c r="G33" s="43">
        <v>634</v>
      </c>
      <c r="H33" s="42">
        <v>0</v>
      </c>
      <c r="I33" s="44">
        <v>0</v>
      </c>
      <c r="J33" s="41">
        <f t="shared" si="0"/>
        <v>634</v>
      </c>
    </row>
    <row r="34" spans="1:12" x14ac:dyDescent="0.25">
      <c r="A34" s="36" t="s">
        <v>8</v>
      </c>
      <c r="B34" s="37" t="s">
        <v>21</v>
      </c>
      <c r="C34" s="37" t="s">
        <v>64</v>
      </c>
      <c r="D34" s="37">
        <v>320056</v>
      </c>
      <c r="E34" s="49" t="s">
        <v>65</v>
      </c>
      <c r="F34" s="42">
        <v>10</v>
      </c>
      <c r="G34" s="43">
        <v>368</v>
      </c>
      <c r="H34" s="42">
        <v>0</v>
      </c>
      <c r="I34" s="44">
        <v>0</v>
      </c>
      <c r="J34" s="41">
        <f t="shared" si="0"/>
        <v>368</v>
      </c>
    </row>
    <row r="35" spans="1:12" x14ac:dyDescent="0.25">
      <c r="A35" s="36" t="s">
        <v>9</v>
      </c>
      <c r="B35" s="37" t="s">
        <v>12</v>
      </c>
      <c r="C35" s="37" t="s">
        <v>19</v>
      </c>
      <c r="D35" s="37">
        <v>37870475</v>
      </c>
      <c r="E35" s="49" t="s">
        <v>20</v>
      </c>
      <c r="F35" s="42">
        <v>12</v>
      </c>
      <c r="G35" s="43">
        <v>74</v>
      </c>
      <c r="H35" s="42">
        <v>0</v>
      </c>
      <c r="I35" s="44">
        <v>0</v>
      </c>
      <c r="J35" s="41">
        <f t="shared" si="0"/>
        <v>74</v>
      </c>
      <c r="L35" s="51"/>
    </row>
    <row r="36" spans="1:12" x14ac:dyDescent="0.25">
      <c r="A36" s="36" t="s">
        <v>9</v>
      </c>
      <c r="B36" s="37" t="s">
        <v>21</v>
      </c>
      <c r="C36" s="37" t="s">
        <v>70</v>
      </c>
      <c r="D36" s="37">
        <v>321842</v>
      </c>
      <c r="E36" s="49" t="s">
        <v>71</v>
      </c>
      <c r="F36" s="42">
        <v>22</v>
      </c>
      <c r="G36" s="43">
        <v>623</v>
      </c>
      <c r="H36" s="42">
        <v>0</v>
      </c>
      <c r="I36" s="44">
        <v>0</v>
      </c>
      <c r="J36" s="41">
        <f t="shared" si="0"/>
        <v>623</v>
      </c>
      <c r="L36" s="51"/>
    </row>
    <row r="37" spans="1:12" x14ac:dyDescent="0.25">
      <c r="A37" s="36" t="s">
        <v>9</v>
      </c>
      <c r="B37" s="37" t="s">
        <v>21</v>
      </c>
      <c r="C37" s="37" t="s">
        <v>72</v>
      </c>
      <c r="D37" s="37">
        <v>323560</v>
      </c>
      <c r="E37" s="49" t="s">
        <v>73</v>
      </c>
      <c r="F37" s="42">
        <v>7</v>
      </c>
      <c r="G37" s="43">
        <v>488</v>
      </c>
      <c r="H37" s="42">
        <v>0</v>
      </c>
      <c r="I37" s="44">
        <v>0</v>
      </c>
      <c r="J37" s="41">
        <f t="shared" si="0"/>
        <v>488</v>
      </c>
    </row>
    <row r="38" spans="1:12" x14ac:dyDescent="0.25">
      <c r="A38" s="36" t="s">
        <v>9</v>
      </c>
      <c r="B38" s="37" t="s">
        <v>21</v>
      </c>
      <c r="C38" s="37" t="s">
        <v>78</v>
      </c>
      <c r="D38" s="37">
        <v>323683</v>
      </c>
      <c r="E38" s="49" t="s">
        <v>79</v>
      </c>
      <c r="F38" s="42">
        <v>3</v>
      </c>
      <c r="G38" s="43">
        <v>99</v>
      </c>
      <c r="H38" s="42">
        <v>0</v>
      </c>
      <c r="I38" s="44">
        <v>0</v>
      </c>
      <c r="J38" s="41">
        <f t="shared" si="0"/>
        <v>99</v>
      </c>
    </row>
    <row r="39" spans="1:12" x14ac:dyDescent="0.25">
      <c r="A39" s="36" t="s">
        <v>9</v>
      </c>
      <c r="B39" s="37" t="s">
        <v>21</v>
      </c>
      <c r="C39" s="37" t="s">
        <v>74</v>
      </c>
      <c r="D39" s="37">
        <v>326607</v>
      </c>
      <c r="E39" s="49" t="s">
        <v>75</v>
      </c>
      <c r="F39" s="42">
        <v>12</v>
      </c>
      <c r="G39" s="43">
        <v>26</v>
      </c>
      <c r="H39" s="42">
        <v>0</v>
      </c>
      <c r="I39" s="44">
        <v>0</v>
      </c>
      <c r="J39" s="41">
        <f t="shared" si="0"/>
        <v>26</v>
      </c>
    </row>
    <row r="40" spans="1:12" x14ac:dyDescent="0.25">
      <c r="A40" s="36" t="s">
        <v>9</v>
      </c>
      <c r="B40" s="37" t="s">
        <v>21</v>
      </c>
      <c r="C40" s="37" t="s">
        <v>76</v>
      </c>
      <c r="D40" s="37">
        <v>330469</v>
      </c>
      <c r="E40" s="49" t="s">
        <v>77</v>
      </c>
      <c r="F40" s="42">
        <v>4</v>
      </c>
      <c r="G40" s="43">
        <v>130</v>
      </c>
      <c r="H40" s="42">
        <v>0</v>
      </c>
      <c r="I40" s="44">
        <v>0</v>
      </c>
      <c r="J40" s="41">
        <f t="shared" si="0"/>
        <v>130</v>
      </c>
    </row>
    <row r="41" spans="1:12" ht="30" x14ac:dyDescent="0.25">
      <c r="A41" s="36" t="s">
        <v>9</v>
      </c>
      <c r="B41" s="37" t="s">
        <v>82</v>
      </c>
      <c r="C41" s="37" t="s">
        <v>85</v>
      </c>
      <c r="D41" s="37">
        <v>179124</v>
      </c>
      <c r="E41" s="49" t="s">
        <v>86</v>
      </c>
      <c r="F41" s="42">
        <v>16</v>
      </c>
      <c r="G41" s="43">
        <v>866</v>
      </c>
      <c r="H41" s="42">
        <v>0</v>
      </c>
      <c r="I41" s="44">
        <v>0</v>
      </c>
      <c r="J41" s="41">
        <f t="shared" si="0"/>
        <v>866</v>
      </c>
    </row>
    <row r="42" spans="1:12" x14ac:dyDescent="0.25">
      <c r="A42" s="36" t="s">
        <v>9</v>
      </c>
      <c r="B42" s="37" t="s">
        <v>87</v>
      </c>
      <c r="C42" s="37" t="s">
        <v>96</v>
      </c>
      <c r="D42" s="37">
        <v>44405847</v>
      </c>
      <c r="E42" s="49" t="s">
        <v>97</v>
      </c>
      <c r="F42" s="42">
        <v>4</v>
      </c>
      <c r="G42" s="43">
        <v>68</v>
      </c>
      <c r="H42" s="42">
        <v>0</v>
      </c>
      <c r="I42" s="44">
        <v>0</v>
      </c>
      <c r="J42" s="41">
        <f t="shared" si="0"/>
        <v>68</v>
      </c>
    </row>
    <row r="43" spans="1:12" ht="45" x14ac:dyDescent="0.25">
      <c r="A43" s="36" t="s">
        <v>9</v>
      </c>
      <c r="B43" s="37" t="s">
        <v>87</v>
      </c>
      <c r="C43" s="37" t="s">
        <v>94</v>
      </c>
      <c r="D43" s="37">
        <v>45731047</v>
      </c>
      <c r="E43" s="49" t="s">
        <v>95</v>
      </c>
      <c r="F43" s="42">
        <v>0</v>
      </c>
      <c r="G43" s="43">
        <v>0</v>
      </c>
      <c r="H43" s="42">
        <v>15</v>
      </c>
      <c r="I43" s="44">
        <v>731</v>
      </c>
      <c r="J43" s="41">
        <f t="shared" si="0"/>
        <v>731</v>
      </c>
    </row>
    <row r="44" spans="1:12" ht="30" x14ac:dyDescent="0.25">
      <c r="A44" s="36" t="s">
        <v>11</v>
      </c>
      <c r="B44" s="37" t="s">
        <v>3</v>
      </c>
      <c r="C44" s="37" t="s">
        <v>10</v>
      </c>
      <c r="D44" s="37">
        <v>54131430</v>
      </c>
      <c r="E44" s="49" t="s">
        <v>265</v>
      </c>
      <c r="F44" s="42">
        <v>8</v>
      </c>
      <c r="G44" s="43">
        <v>522</v>
      </c>
      <c r="H44" s="42"/>
      <c r="I44" s="44">
        <v>0</v>
      </c>
      <c r="J44" s="41">
        <f t="shared" si="0"/>
        <v>522</v>
      </c>
    </row>
    <row r="45" spans="1:12" x14ac:dyDescent="0.25">
      <c r="A45" s="36" t="s">
        <v>11</v>
      </c>
      <c r="B45" s="37" t="s">
        <v>21</v>
      </c>
      <c r="C45" s="37" t="s">
        <v>80</v>
      </c>
      <c r="D45" s="37">
        <v>324060</v>
      </c>
      <c r="E45" s="49" t="s">
        <v>81</v>
      </c>
      <c r="F45" s="42">
        <v>4</v>
      </c>
      <c r="G45" s="43">
        <v>400</v>
      </c>
      <c r="H45" s="42"/>
      <c r="I45" s="44">
        <v>0</v>
      </c>
      <c r="J45" s="41">
        <f t="shared" si="0"/>
        <v>400</v>
      </c>
    </row>
    <row r="46" spans="1:12" ht="15.75" thickBot="1" x14ac:dyDescent="0.3">
      <c r="A46" s="36" t="s">
        <v>11</v>
      </c>
      <c r="B46" s="37" t="s">
        <v>87</v>
      </c>
      <c r="C46" s="37" t="s">
        <v>98</v>
      </c>
      <c r="D46" s="37">
        <v>90000101</v>
      </c>
      <c r="E46" s="49" t="s">
        <v>99</v>
      </c>
      <c r="F46" s="42">
        <v>3</v>
      </c>
      <c r="G46" s="43">
        <v>95</v>
      </c>
      <c r="H46" s="42"/>
      <c r="I46" s="44">
        <v>0</v>
      </c>
      <c r="J46" s="41">
        <f t="shared" si="0"/>
        <v>95</v>
      </c>
    </row>
    <row r="47" spans="1:12" ht="15.75" thickBot="1" x14ac:dyDescent="0.3">
      <c r="A47" s="86" t="s">
        <v>287</v>
      </c>
      <c r="B47" s="87"/>
      <c r="C47" s="87"/>
      <c r="D47" s="87"/>
      <c r="E47" s="88"/>
      <c r="F47" s="23">
        <f>SUM(F4:F46)</f>
        <v>574</v>
      </c>
      <c r="G47" s="23">
        <f>SUM(G4:G46)</f>
        <v>25806</v>
      </c>
      <c r="H47" s="23">
        <f>SUM(H4:H46)</f>
        <v>41</v>
      </c>
      <c r="I47" s="23">
        <f>SUM(I4:I46)</f>
        <v>3171</v>
      </c>
      <c r="J47" s="23">
        <f>SUM(J4:J46)</f>
        <v>28977</v>
      </c>
      <c r="L47" s="51"/>
    </row>
  </sheetData>
  <autoFilter ref="A3:K34" xr:uid="{55A4B237-8CEC-4A0B-B412-4F37FCA2AE99}"/>
  <mergeCells count="2">
    <mergeCell ref="A1:J2"/>
    <mergeCell ref="A47:E47"/>
  </mergeCells>
  <printOptions horizontalCentered="1"/>
  <pageMargins left="0.31496062992125984" right="0.31496062992125984" top="0.74803149606299213" bottom="0.35433070866141736" header="0.51181102362204722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"/>
  <sheetViews>
    <sheetView topLeftCell="H1" workbookViewId="0">
      <pane ySplit="3" topLeftCell="A51" activePane="bottomLeft" state="frozen"/>
      <selection pane="bottomLeft" activeCell="K4" sqref="K4:K73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7" max="17" width="9.140625" style="6"/>
    <col min="18" max="18" width="9.28515625" style="6" customWidth="1"/>
    <col min="19" max="19" width="9.140625" customWidth="1"/>
    <col min="21" max="22" width="9.140625" style="6"/>
    <col min="23" max="23" width="10" bestFit="1" customWidth="1"/>
  </cols>
  <sheetData>
    <row r="1" spans="1:27" ht="14.25" customHeight="1" thickBot="1" x14ac:dyDescent="0.3">
      <c r="A1" s="105" t="s">
        <v>286</v>
      </c>
      <c r="B1" s="13"/>
    </row>
    <row r="2" spans="1:27" s="3" customFormat="1" ht="44.25" customHeight="1" thickBot="1" x14ac:dyDescent="0.3">
      <c r="A2" s="12"/>
      <c r="B2" s="12"/>
      <c r="C2" s="12"/>
      <c r="D2" s="19"/>
      <c r="E2" s="12"/>
      <c r="F2" s="19"/>
      <c r="G2" s="12"/>
      <c r="H2" s="12"/>
      <c r="I2" s="12"/>
      <c r="K2" s="92" t="s">
        <v>103</v>
      </c>
      <c r="L2" s="93"/>
      <c r="M2" s="96" t="s">
        <v>100</v>
      </c>
      <c r="N2" s="97"/>
      <c r="O2" s="98" t="s">
        <v>101</v>
      </c>
      <c r="P2" s="99"/>
      <c r="Q2" s="100" t="s">
        <v>104</v>
      </c>
      <c r="R2" s="95"/>
      <c r="S2" s="98" t="s">
        <v>102</v>
      </c>
      <c r="T2" s="99"/>
      <c r="U2" s="100" t="s">
        <v>105</v>
      </c>
      <c r="V2" s="95"/>
      <c r="W2" s="94" t="s">
        <v>110</v>
      </c>
      <c r="X2" s="95"/>
      <c r="Y2" s="89" t="s">
        <v>268</v>
      </c>
      <c r="Z2" s="90"/>
      <c r="AA2" s="91"/>
    </row>
    <row r="3" spans="1:27" s="3" customFormat="1" ht="90.75" thickBot="1" x14ac:dyDescent="0.3">
      <c r="A3" s="33" t="s">
        <v>1</v>
      </c>
      <c r="B3" s="71" t="s">
        <v>0</v>
      </c>
      <c r="C3" s="71" t="s">
        <v>109</v>
      </c>
      <c r="D3" s="71" t="s">
        <v>111</v>
      </c>
      <c r="E3" s="72" t="s">
        <v>2</v>
      </c>
      <c r="F3" s="71" t="s">
        <v>263</v>
      </c>
      <c r="G3" s="72" t="s">
        <v>149</v>
      </c>
      <c r="H3" s="72" t="s">
        <v>264</v>
      </c>
      <c r="I3" s="73" t="s">
        <v>150</v>
      </c>
      <c r="J3" s="74" t="s">
        <v>267</v>
      </c>
      <c r="K3" s="75" t="s">
        <v>285</v>
      </c>
      <c r="L3" s="76" t="s">
        <v>275</v>
      </c>
      <c r="M3" s="33" t="s">
        <v>276</v>
      </c>
      <c r="N3" s="76" t="s">
        <v>277</v>
      </c>
      <c r="O3" s="75" t="s">
        <v>278</v>
      </c>
      <c r="P3" s="77" t="s">
        <v>279</v>
      </c>
      <c r="Q3" s="68" t="s">
        <v>280</v>
      </c>
      <c r="R3" s="78" t="s">
        <v>281</v>
      </c>
      <c r="S3" s="70" t="s">
        <v>106</v>
      </c>
      <c r="T3" s="79" t="s">
        <v>107</v>
      </c>
      <c r="U3" s="68" t="s">
        <v>282</v>
      </c>
      <c r="V3" s="69" t="s">
        <v>283</v>
      </c>
      <c r="W3" s="80" t="s">
        <v>106</v>
      </c>
      <c r="X3" s="69" t="s">
        <v>107</v>
      </c>
      <c r="Y3" s="81" t="s">
        <v>284</v>
      </c>
      <c r="Z3" s="82" t="s">
        <v>269</v>
      </c>
      <c r="AA3" s="83" t="s">
        <v>270</v>
      </c>
    </row>
    <row r="4" spans="1:27" x14ac:dyDescent="0.25">
      <c r="A4" s="5" t="s">
        <v>4</v>
      </c>
      <c r="B4" s="2" t="s">
        <v>12</v>
      </c>
      <c r="C4" s="2" t="s">
        <v>13</v>
      </c>
      <c r="D4" s="2">
        <v>36063606</v>
      </c>
      <c r="E4" s="16" t="s">
        <v>14</v>
      </c>
      <c r="F4" s="2">
        <v>605760</v>
      </c>
      <c r="G4" s="16" t="s">
        <v>117</v>
      </c>
      <c r="H4" s="16" t="s">
        <v>154</v>
      </c>
      <c r="I4" s="18" t="s">
        <v>181</v>
      </c>
      <c r="J4" s="17">
        <v>476</v>
      </c>
      <c r="K4" s="9">
        <v>34</v>
      </c>
      <c r="L4" s="4">
        <v>0</v>
      </c>
      <c r="M4" s="10">
        <v>2</v>
      </c>
      <c r="N4" s="4">
        <v>0</v>
      </c>
      <c r="O4" s="9">
        <v>42</v>
      </c>
      <c r="P4" s="8">
        <v>0</v>
      </c>
      <c r="Q4" s="11">
        <v>1055</v>
      </c>
      <c r="R4" s="7">
        <v>0</v>
      </c>
      <c r="S4" s="101">
        <f t="shared" ref="S4:S16" si="0">Q4/O4</f>
        <v>25.11904761904762</v>
      </c>
      <c r="T4" s="102"/>
      <c r="U4" s="11">
        <v>277</v>
      </c>
      <c r="V4" s="7">
        <v>0</v>
      </c>
      <c r="W4" s="52">
        <f t="shared" ref="W4:W15" si="1">U4+Q4</f>
        <v>1332</v>
      </c>
      <c r="X4" s="53">
        <f t="shared" ref="X4:X15" si="2">V4+R4</f>
        <v>0</v>
      </c>
      <c r="Y4" s="20">
        <f t="shared" ref="Y4:Y16" si="3">ROUNDUP(W4,0)</f>
        <v>1332</v>
      </c>
      <c r="Z4" s="21">
        <f t="shared" ref="Z4:Z16" si="4">Y4-AA4</f>
        <v>1332</v>
      </c>
      <c r="AA4" s="4">
        <f t="shared" ref="AA4:AA16" si="5">ROUNDUP(X4,0)</f>
        <v>0</v>
      </c>
    </row>
    <row r="5" spans="1:27" x14ac:dyDescent="0.25">
      <c r="A5" s="5" t="s">
        <v>4</v>
      </c>
      <c r="B5" s="2" t="s">
        <v>12</v>
      </c>
      <c r="C5" s="2" t="s">
        <v>13</v>
      </c>
      <c r="D5" s="2">
        <v>36063606</v>
      </c>
      <c r="E5" s="16" t="s">
        <v>14</v>
      </c>
      <c r="F5" s="2">
        <v>605808</v>
      </c>
      <c r="G5" s="16" t="s">
        <v>118</v>
      </c>
      <c r="H5" s="16" t="s">
        <v>155</v>
      </c>
      <c r="I5" s="18" t="s">
        <v>182</v>
      </c>
      <c r="J5" s="17">
        <v>627</v>
      </c>
      <c r="K5" s="9">
        <v>1</v>
      </c>
      <c r="L5" s="4">
        <v>0</v>
      </c>
      <c r="M5" s="10">
        <v>1</v>
      </c>
      <c r="N5" s="4">
        <v>0</v>
      </c>
      <c r="O5" s="9">
        <v>16</v>
      </c>
      <c r="P5" s="8">
        <v>0</v>
      </c>
      <c r="Q5" s="11">
        <v>211</v>
      </c>
      <c r="R5" s="7">
        <v>0</v>
      </c>
      <c r="S5" s="101">
        <f t="shared" si="0"/>
        <v>13.1875</v>
      </c>
      <c r="T5" s="102"/>
      <c r="U5" s="11">
        <v>33</v>
      </c>
      <c r="V5" s="7">
        <v>0</v>
      </c>
      <c r="W5" s="52">
        <f t="shared" si="1"/>
        <v>244</v>
      </c>
      <c r="X5" s="53">
        <f t="shared" si="2"/>
        <v>0</v>
      </c>
      <c r="Y5" s="20">
        <f t="shared" si="3"/>
        <v>244</v>
      </c>
      <c r="Z5" s="21">
        <f t="shared" si="4"/>
        <v>244</v>
      </c>
      <c r="AA5" s="4">
        <f t="shared" si="5"/>
        <v>0</v>
      </c>
    </row>
    <row r="6" spans="1:27" x14ac:dyDescent="0.25">
      <c r="A6" s="5" t="s">
        <v>4</v>
      </c>
      <c r="B6" s="2" t="s">
        <v>12</v>
      </c>
      <c r="C6" s="2" t="s">
        <v>13</v>
      </c>
      <c r="D6" s="2">
        <v>36063606</v>
      </c>
      <c r="E6" s="16" t="s">
        <v>14</v>
      </c>
      <c r="F6" s="2">
        <v>893161</v>
      </c>
      <c r="G6" s="16" t="s">
        <v>119</v>
      </c>
      <c r="H6" s="16" t="s">
        <v>183</v>
      </c>
      <c r="I6" s="18" t="s">
        <v>184</v>
      </c>
      <c r="J6" s="17">
        <v>100</v>
      </c>
      <c r="K6" s="9">
        <v>1</v>
      </c>
      <c r="L6" s="4">
        <v>0</v>
      </c>
      <c r="M6" s="10">
        <v>1</v>
      </c>
      <c r="N6" s="4">
        <v>0</v>
      </c>
      <c r="O6" s="9">
        <v>16</v>
      </c>
      <c r="P6" s="8">
        <v>0</v>
      </c>
      <c r="Q6" s="11">
        <v>211</v>
      </c>
      <c r="R6" s="7">
        <v>0</v>
      </c>
      <c r="S6" s="101">
        <f t="shared" si="0"/>
        <v>13.1875</v>
      </c>
      <c r="T6" s="102"/>
      <c r="U6" s="11">
        <v>33</v>
      </c>
      <c r="V6" s="7">
        <v>0</v>
      </c>
      <c r="W6" s="52">
        <f t="shared" si="1"/>
        <v>244</v>
      </c>
      <c r="X6" s="53">
        <f t="shared" si="2"/>
        <v>0</v>
      </c>
      <c r="Y6" s="20">
        <f t="shared" si="3"/>
        <v>244</v>
      </c>
      <c r="Z6" s="21">
        <f t="shared" si="4"/>
        <v>244</v>
      </c>
      <c r="AA6" s="4">
        <f t="shared" si="5"/>
        <v>0</v>
      </c>
    </row>
    <row r="7" spans="1:27" x14ac:dyDescent="0.25">
      <c r="A7" s="5" t="s">
        <v>4</v>
      </c>
      <c r="B7" s="2" t="s">
        <v>12</v>
      </c>
      <c r="C7" s="2" t="s">
        <v>13</v>
      </c>
      <c r="D7" s="2">
        <v>36063606</v>
      </c>
      <c r="E7" s="16" t="s">
        <v>14</v>
      </c>
      <c r="F7" s="2">
        <v>893463</v>
      </c>
      <c r="G7" s="16" t="s">
        <v>120</v>
      </c>
      <c r="H7" s="16" t="s">
        <v>157</v>
      </c>
      <c r="I7" s="18" t="s">
        <v>185</v>
      </c>
      <c r="J7" s="17">
        <v>248</v>
      </c>
      <c r="K7" s="9">
        <v>4</v>
      </c>
      <c r="L7" s="4">
        <v>0</v>
      </c>
      <c r="M7" s="10">
        <v>1</v>
      </c>
      <c r="N7" s="4">
        <v>0</v>
      </c>
      <c r="O7" s="9">
        <v>21</v>
      </c>
      <c r="P7" s="8">
        <v>0</v>
      </c>
      <c r="Q7" s="11">
        <v>211</v>
      </c>
      <c r="R7" s="7">
        <v>0</v>
      </c>
      <c r="S7" s="101">
        <f t="shared" si="0"/>
        <v>10.047619047619047</v>
      </c>
      <c r="T7" s="102"/>
      <c r="U7" s="11">
        <v>132</v>
      </c>
      <c r="V7" s="7">
        <v>0</v>
      </c>
      <c r="W7" s="52">
        <f t="shared" si="1"/>
        <v>343</v>
      </c>
      <c r="X7" s="53">
        <f t="shared" si="2"/>
        <v>0</v>
      </c>
      <c r="Y7" s="20">
        <f t="shared" si="3"/>
        <v>343</v>
      </c>
      <c r="Z7" s="21">
        <f t="shared" si="4"/>
        <v>343</v>
      </c>
      <c r="AA7" s="4">
        <f t="shared" si="5"/>
        <v>0</v>
      </c>
    </row>
    <row r="8" spans="1:27" x14ac:dyDescent="0.25">
      <c r="A8" s="5" t="s">
        <v>4</v>
      </c>
      <c r="B8" s="2" t="s">
        <v>12</v>
      </c>
      <c r="C8" s="2" t="s">
        <v>13</v>
      </c>
      <c r="D8" s="2">
        <v>36063606</v>
      </c>
      <c r="E8" s="16" t="s">
        <v>14</v>
      </c>
      <c r="F8" s="2">
        <v>17050332</v>
      </c>
      <c r="G8" s="16" t="s">
        <v>121</v>
      </c>
      <c r="H8" s="16" t="s">
        <v>154</v>
      </c>
      <c r="I8" s="18" t="s">
        <v>187</v>
      </c>
      <c r="J8" s="17">
        <v>150</v>
      </c>
      <c r="K8" s="9">
        <v>13</v>
      </c>
      <c r="L8" s="4">
        <v>0</v>
      </c>
      <c r="M8" s="10">
        <v>1</v>
      </c>
      <c r="N8" s="4">
        <v>0</v>
      </c>
      <c r="O8" s="9">
        <v>16</v>
      </c>
      <c r="P8" s="8">
        <v>0</v>
      </c>
      <c r="Q8" s="11">
        <v>211</v>
      </c>
      <c r="R8" s="7">
        <v>0</v>
      </c>
      <c r="S8" s="101">
        <f t="shared" si="0"/>
        <v>13.1875</v>
      </c>
      <c r="T8" s="102"/>
      <c r="U8" s="11">
        <v>429</v>
      </c>
      <c r="V8" s="7">
        <v>0</v>
      </c>
      <c r="W8" s="52">
        <f t="shared" si="1"/>
        <v>640</v>
      </c>
      <c r="X8" s="53">
        <f t="shared" si="2"/>
        <v>0</v>
      </c>
      <c r="Y8" s="20">
        <f t="shared" si="3"/>
        <v>640</v>
      </c>
      <c r="Z8" s="21">
        <f t="shared" si="4"/>
        <v>640</v>
      </c>
      <c r="AA8" s="4">
        <f t="shared" si="5"/>
        <v>0</v>
      </c>
    </row>
    <row r="9" spans="1:27" x14ac:dyDescent="0.25">
      <c r="A9" s="5" t="s">
        <v>4</v>
      </c>
      <c r="B9" s="2" t="s">
        <v>12</v>
      </c>
      <c r="C9" s="2" t="s">
        <v>13</v>
      </c>
      <c r="D9" s="2">
        <v>36063606</v>
      </c>
      <c r="E9" s="16" t="s">
        <v>14</v>
      </c>
      <c r="F9" s="2">
        <v>17314895</v>
      </c>
      <c r="G9" s="16" t="s">
        <v>122</v>
      </c>
      <c r="H9" s="16" t="s">
        <v>152</v>
      </c>
      <c r="I9" s="18" t="s">
        <v>188</v>
      </c>
      <c r="J9" s="17">
        <v>256</v>
      </c>
      <c r="K9" s="9">
        <v>7</v>
      </c>
      <c r="L9" s="4">
        <v>0</v>
      </c>
      <c r="M9" s="10">
        <v>1</v>
      </c>
      <c r="N9" s="4">
        <v>0</v>
      </c>
      <c r="O9" s="9">
        <v>18</v>
      </c>
      <c r="P9" s="8">
        <v>0</v>
      </c>
      <c r="Q9" s="11">
        <v>211</v>
      </c>
      <c r="R9" s="7">
        <v>0</v>
      </c>
      <c r="S9" s="101">
        <f t="shared" si="0"/>
        <v>11.722222222222221</v>
      </c>
      <c r="T9" s="102"/>
      <c r="U9" s="11">
        <v>231</v>
      </c>
      <c r="V9" s="7">
        <v>0</v>
      </c>
      <c r="W9" s="52">
        <f t="shared" si="1"/>
        <v>442</v>
      </c>
      <c r="X9" s="53">
        <f t="shared" si="2"/>
        <v>0</v>
      </c>
      <c r="Y9" s="20">
        <f t="shared" si="3"/>
        <v>442</v>
      </c>
      <c r="Z9" s="21">
        <f t="shared" si="4"/>
        <v>442</v>
      </c>
      <c r="AA9" s="4">
        <f t="shared" si="5"/>
        <v>0</v>
      </c>
    </row>
    <row r="10" spans="1:27" x14ac:dyDescent="0.25">
      <c r="A10" s="5" t="s">
        <v>4</v>
      </c>
      <c r="B10" s="2" t="s">
        <v>12</v>
      </c>
      <c r="C10" s="2" t="s">
        <v>13</v>
      </c>
      <c r="D10" s="2">
        <v>36063606</v>
      </c>
      <c r="E10" s="16" t="s">
        <v>14</v>
      </c>
      <c r="F10" s="2">
        <v>17337062</v>
      </c>
      <c r="G10" s="16" t="s">
        <v>125</v>
      </c>
      <c r="H10" s="16" t="s">
        <v>157</v>
      </c>
      <c r="I10" s="18" t="s">
        <v>189</v>
      </c>
      <c r="J10" s="17">
        <v>453</v>
      </c>
      <c r="K10" s="9">
        <v>6</v>
      </c>
      <c r="L10" s="4">
        <v>0</v>
      </c>
      <c r="M10" s="10">
        <v>1</v>
      </c>
      <c r="N10" s="4">
        <v>0</v>
      </c>
      <c r="O10" s="9">
        <v>16</v>
      </c>
      <c r="P10" s="8">
        <v>0</v>
      </c>
      <c r="Q10" s="11">
        <v>211</v>
      </c>
      <c r="R10" s="7">
        <v>0</v>
      </c>
      <c r="S10" s="101">
        <f t="shared" si="0"/>
        <v>13.1875</v>
      </c>
      <c r="T10" s="102"/>
      <c r="U10" s="11">
        <v>198</v>
      </c>
      <c r="V10" s="7">
        <v>0</v>
      </c>
      <c r="W10" s="52">
        <f t="shared" si="1"/>
        <v>409</v>
      </c>
      <c r="X10" s="53">
        <f t="shared" si="2"/>
        <v>0</v>
      </c>
      <c r="Y10" s="20">
        <f t="shared" si="3"/>
        <v>409</v>
      </c>
      <c r="Z10" s="21">
        <f t="shared" si="4"/>
        <v>409</v>
      </c>
      <c r="AA10" s="4">
        <f t="shared" si="5"/>
        <v>0</v>
      </c>
    </row>
    <row r="11" spans="1:27" x14ac:dyDescent="0.25">
      <c r="A11" s="5" t="s">
        <v>4</v>
      </c>
      <c r="B11" s="2" t="s">
        <v>12</v>
      </c>
      <c r="C11" s="2" t="s">
        <v>13</v>
      </c>
      <c r="D11" s="2">
        <v>36063606</v>
      </c>
      <c r="E11" s="16" t="s">
        <v>14</v>
      </c>
      <c r="F11" s="2">
        <v>17337101</v>
      </c>
      <c r="G11" s="16" t="s">
        <v>112</v>
      </c>
      <c r="H11" s="16" t="s">
        <v>155</v>
      </c>
      <c r="I11" s="18" t="s">
        <v>190</v>
      </c>
      <c r="J11" s="17">
        <v>664</v>
      </c>
      <c r="K11" s="9">
        <v>1</v>
      </c>
      <c r="L11" s="4">
        <v>0</v>
      </c>
      <c r="M11" s="10">
        <v>1</v>
      </c>
      <c r="N11" s="4">
        <v>0</v>
      </c>
      <c r="O11" s="9">
        <v>16</v>
      </c>
      <c r="P11" s="8">
        <v>0</v>
      </c>
      <c r="Q11" s="11">
        <v>211</v>
      </c>
      <c r="R11" s="7">
        <v>0</v>
      </c>
      <c r="S11" s="101">
        <f t="shared" si="0"/>
        <v>13.1875</v>
      </c>
      <c r="T11" s="102"/>
      <c r="U11" s="11">
        <v>33</v>
      </c>
      <c r="V11" s="7">
        <v>0</v>
      </c>
      <c r="W11" s="52">
        <f t="shared" si="1"/>
        <v>244</v>
      </c>
      <c r="X11" s="53">
        <f t="shared" si="2"/>
        <v>0</v>
      </c>
      <c r="Y11" s="20">
        <f t="shared" si="3"/>
        <v>244</v>
      </c>
      <c r="Z11" s="21">
        <f t="shared" si="4"/>
        <v>244</v>
      </c>
      <c r="AA11" s="4">
        <f t="shared" si="5"/>
        <v>0</v>
      </c>
    </row>
    <row r="12" spans="1:27" x14ac:dyDescent="0.25">
      <c r="A12" s="5" t="s">
        <v>4</v>
      </c>
      <c r="B12" s="2" t="s">
        <v>12</v>
      </c>
      <c r="C12" s="2" t="s">
        <v>13</v>
      </c>
      <c r="D12" s="2">
        <v>36063606</v>
      </c>
      <c r="E12" s="16" t="s">
        <v>14</v>
      </c>
      <c r="F12" s="2">
        <v>30775302</v>
      </c>
      <c r="G12" s="16" t="s">
        <v>126</v>
      </c>
      <c r="H12" s="16" t="s">
        <v>155</v>
      </c>
      <c r="I12" s="18" t="s">
        <v>191</v>
      </c>
      <c r="J12" s="17">
        <v>134</v>
      </c>
      <c r="K12" s="9">
        <v>6</v>
      </c>
      <c r="L12" s="4">
        <v>0</v>
      </c>
      <c r="M12" s="10">
        <v>1</v>
      </c>
      <c r="N12" s="4">
        <v>0</v>
      </c>
      <c r="O12" s="9">
        <v>24</v>
      </c>
      <c r="P12" s="8">
        <v>0</v>
      </c>
      <c r="Q12" s="11">
        <v>211</v>
      </c>
      <c r="R12" s="7">
        <v>0</v>
      </c>
      <c r="S12" s="101">
        <f t="shared" si="0"/>
        <v>8.7916666666666661</v>
      </c>
      <c r="T12" s="102"/>
      <c r="U12" s="11">
        <v>198</v>
      </c>
      <c r="V12" s="7">
        <v>0</v>
      </c>
      <c r="W12" s="52">
        <f t="shared" si="1"/>
        <v>409</v>
      </c>
      <c r="X12" s="53">
        <f t="shared" si="2"/>
        <v>0</v>
      </c>
      <c r="Y12" s="20">
        <f t="shared" si="3"/>
        <v>409</v>
      </c>
      <c r="Z12" s="21">
        <f t="shared" si="4"/>
        <v>409</v>
      </c>
      <c r="AA12" s="4">
        <f t="shared" si="5"/>
        <v>0</v>
      </c>
    </row>
    <row r="13" spans="1:27" x14ac:dyDescent="0.25">
      <c r="A13" s="5" t="s">
        <v>4</v>
      </c>
      <c r="B13" s="2" t="s">
        <v>12</v>
      </c>
      <c r="C13" s="2" t="s">
        <v>13</v>
      </c>
      <c r="D13" s="2">
        <v>36063606</v>
      </c>
      <c r="E13" s="16" t="s">
        <v>14</v>
      </c>
      <c r="F13" s="2">
        <v>30775329</v>
      </c>
      <c r="G13" s="16" t="s">
        <v>127</v>
      </c>
      <c r="H13" s="16" t="s">
        <v>153</v>
      </c>
      <c r="I13" s="18" t="s">
        <v>192</v>
      </c>
      <c r="J13" s="17">
        <v>344</v>
      </c>
      <c r="K13" s="9">
        <v>1</v>
      </c>
      <c r="L13" s="4">
        <v>0</v>
      </c>
      <c r="M13" s="10">
        <v>1</v>
      </c>
      <c r="N13" s="4">
        <v>0</v>
      </c>
      <c r="O13" s="9">
        <v>21</v>
      </c>
      <c r="P13" s="8">
        <v>0</v>
      </c>
      <c r="Q13" s="11">
        <v>211</v>
      </c>
      <c r="R13" s="7">
        <v>0</v>
      </c>
      <c r="S13" s="101">
        <f t="shared" si="0"/>
        <v>10.047619047619047</v>
      </c>
      <c r="T13" s="102"/>
      <c r="U13" s="11">
        <v>33</v>
      </c>
      <c r="V13" s="7">
        <v>0</v>
      </c>
      <c r="W13" s="52">
        <f t="shared" si="1"/>
        <v>244</v>
      </c>
      <c r="X13" s="53">
        <f t="shared" si="2"/>
        <v>0</v>
      </c>
      <c r="Y13" s="20">
        <f t="shared" si="3"/>
        <v>244</v>
      </c>
      <c r="Z13" s="21">
        <f t="shared" si="4"/>
        <v>244</v>
      </c>
      <c r="AA13" s="4">
        <f t="shared" si="5"/>
        <v>0</v>
      </c>
    </row>
    <row r="14" spans="1:27" x14ac:dyDescent="0.25">
      <c r="A14" s="5" t="s">
        <v>4</v>
      </c>
      <c r="B14" s="2" t="s">
        <v>12</v>
      </c>
      <c r="C14" s="2" t="s">
        <v>13</v>
      </c>
      <c r="D14" s="2">
        <v>36063606</v>
      </c>
      <c r="E14" s="16" t="s">
        <v>14</v>
      </c>
      <c r="F14" s="2">
        <v>30775353</v>
      </c>
      <c r="G14" s="16" t="s">
        <v>123</v>
      </c>
      <c r="H14" s="16" t="s">
        <v>155</v>
      </c>
      <c r="I14" s="18" t="s">
        <v>193</v>
      </c>
      <c r="J14" s="17">
        <v>559</v>
      </c>
      <c r="K14" s="9">
        <v>2</v>
      </c>
      <c r="L14" s="4">
        <v>0</v>
      </c>
      <c r="M14" s="10">
        <v>1</v>
      </c>
      <c r="N14" s="4">
        <v>0</v>
      </c>
      <c r="O14" s="9">
        <v>16</v>
      </c>
      <c r="P14" s="8">
        <v>0</v>
      </c>
      <c r="Q14" s="11">
        <v>211</v>
      </c>
      <c r="R14" s="7">
        <v>0</v>
      </c>
      <c r="S14" s="101">
        <f t="shared" si="0"/>
        <v>13.1875</v>
      </c>
      <c r="T14" s="102"/>
      <c r="U14" s="11">
        <v>66</v>
      </c>
      <c r="V14" s="7">
        <v>0</v>
      </c>
      <c r="W14" s="52">
        <f t="shared" si="1"/>
        <v>277</v>
      </c>
      <c r="X14" s="53">
        <f t="shared" si="2"/>
        <v>0</v>
      </c>
      <c r="Y14" s="20">
        <f t="shared" si="3"/>
        <v>277</v>
      </c>
      <c r="Z14" s="21">
        <f t="shared" si="4"/>
        <v>277</v>
      </c>
      <c r="AA14" s="4">
        <f t="shared" si="5"/>
        <v>0</v>
      </c>
    </row>
    <row r="15" spans="1:27" x14ac:dyDescent="0.25">
      <c r="A15" s="5" t="s">
        <v>4</v>
      </c>
      <c r="B15" s="2" t="s">
        <v>12</v>
      </c>
      <c r="C15" s="2" t="s">
        <v>13</v>
      </c>
      <c r="D15" s="2">
        <v>36063606</v>
      </c>
      <c r="E15" s="16" t="s">
        <v>14</v>
      </c>
      <c r="F15" s="2">
        <v>30775361</v>
      </c>
      <c r="G15" s="16" t="s">
        <v>116</v>
      </c>
      <c r="H15" s="16" t="s">
        <v>151</v>
      </c>
      <c r="I15" s="18" t="s">
        <v>194</v>
      </c>
      <c r="J15" s="17">
        <v>459</v>
      </c>
      <c r="K15" s="9">
        <v>1</v>
      </c>
      <c r="L15" s="4">
        <v>0</v>
      </c>
      <c r="M15" s="9">
        <v>1</v>
      </c>
      <c r="N15" s="4">
        <v>0</v>
      </c>
      <c r="O15" s="9">
        <v>16</v>
      </c>
      <c r="P15" s="8">
        <v>0</v>
      </c>
      <c r="Q15" s="11">
        <v>211</v>
      </c>
      <c r="R15" s="7">
        <v>0</v>
      </c>
      <c r="S15" s="101">
        <f t="shared" si="0"/>
        <v>13.1875</v>
      </c>
      <c r="T15" s="102"/>
      <c r="U15" s="11">
        <v>33</v>
      </c>
      <c r="V15" s="7">
        <v>0</v>
      </c>
      <c r="W15" s="52">
        <f t="shared" si="1"/>
        <v>244</v>
      </c>
      <c r="X15" s="53">
        <f t="shared" si="2"/>
        <v>0</v>
      </c>
      <c r="Y15" s="20">
        <f t="shared" si="3"/>
        <v>244</v>
      </c>
      <c r="Z15" s="21">
        <f t="shared" si="4"/>
        <v>244</v>
      </c>
      <c r="AA15" s="4">
        <f t="shared" si="5"/>
        <v>0</v>
      </c>
    </row>
    <row r="16" spans="1:27" x14ac:dyDescent="0.25">
      <c r="A16" s="5" t="s">
        <v>4</v>
      </c>
      <c r="B16" s="2" t="s">
        <v>12</v>
      </c>
      <c r="C16" s="2" t="s">
        <v>13</v>
      </c>
      <c r="D16" s="2">
        <v>36063606</v>
      </c>
      <c r="E16" s="16" t="s">
        <v>14</v>
      </c>
      <c r="F16" s="2">
        <v>30775434</v>
      </c>
      <c r="G16" s="16" t="s">
        <v>124</v>
      </c>
      <c r="H16" s="16" t="s">
        <v>154</v>
      </c>
      <c r="I16" s="18" t="s">
        <v>195</v>
      </c>
      <c r="J16" s="17">
        <v>439</v>
      </c>
      <c r="K16" s="9">
        <v>1</v>
      </c>
      <c r="L16" s="4">
        <v>0</v>
      </c>
      <c r="M16" s="9">
        <v>1</v>
      </c>
      <c r="N16" s="4">
        <v>0</v>
      </c>
      <c r="O16" s="9">
        <v>16</v>
      </c>
      <c r="P16" s="8">
        <v>0</v>
      </c>
      <c r="Q16" s="11">
        <v>211</v>
      </c>
      <c r="R16" s="7">
        <v>0</v>
      </c>
      <c r="S16" s="101">
        <f t="shared" si="0"/>
        <v>13.1875</v>
      </c>
      <c r="T16" s="102"/>
      <c r="U16" s="11">
        <v>33</v>
      </c>
      <c r="V16" s="7">
        <v>0</v>
      </c>
      <c r="W16" s="52">
        <f t="shared" ref="W16:W21" si="6">U16+Q16</f>
        <v>244</v>
      </c>
      <c r="X16" s="53">
        <f t="shared" ref="X16:X21" si="7">V16+R16</f>
        <v>0</v>
      </c>
      <c r="Y16" s="20">
        <f t="shared" si="3"/>
        <v>244</v>
      </c>
      <c r="Z16" s="21">
        <f t="shared" si="4"/>
        <v>244</v>
      </c>
      <c r="AA16" s="4">
        <f t="shared" si="5"/>
        <v>0</v>
      </c>
    </row>
    <row r="17" spans="1:27" x14ac:dyDescent="0.25">
      <c r="A17" s="5" t="s">
        <v>4</v>
      </c>
      <c r="B17" s="2" t="s">
        <v>12</v>
      </c>
      <c r="C17" s="2" t="s">
        <v>13</v>
      </c>
      <c r="D17" s="2">
        <v>36063606</v>
      </c>
      <c r="E17" s="16" t="s">
        <v>14</v>
      </c>
      <c r="F17" s="2">
        <v>42253888</v>
      </c>
      <c r="G17" s="16" t="s">
        <v>128</v>
      </c>
      <c r="H17" s="16" t="s">
        <v>157</v>
      </c>
      <c r="I17" s="18" t="s">
        <v>196</v>
      </c>
      <c r="J17" s="17">
        <v>339</v>
      </c>
      <c r="K17" s="9">
        <v>3</v>
      </c>
      <c r="L17" s="4">
        <v>0</v>
      </c>
      <c r="M17" s="9">
        <v>1</v>
      </c>
      <c r="N17" s="4">
        <v>0</v>
      </c>
      <c r="O17" s="9">
        <v>36</v>
      </c>
      <c r="P17" s="8">
        <v>0</v>
      </c>
      <c r="Q17" s="11">
        <v>422</v>
      </c>
      <c r="R17" s="7">
        <v>0</v>
      </c>
      <c r="S17" s="101">
        <f t="shared" ref="S17:S21" si="8">Q17/O17</f>
        <v>11.722222222222221</v>
      </c>
      <c r="T17" s="102"/>
      <c r="U17" s="11">
        <v>198</v>
      </c>
      <c r="V17" s="7">
        <v>0</v>
      </c>
      <c r="W17" s="14">
        <f t="shared" si="6"/>
        <v>620</v>
      </c>
      <c r="X17" s="15">
        <f t="shared" si="7"/>
        <v>0</v>
      </c>
      <c r="Y17" s="20">
        <f t="shared" ref="Y17:Y21" si="9">ROUNDUP(W17,0)</f>
        <v>620</v>
      </c>
      <c r="Z17" s="21">
        <f t="shared" ref="Z17:Z21" si="10">Y17-AA17</f>
        <v>620</v>
      </c>
      <c r="AA17" s="4">
        <f t="shared" ref="AA17:AA21" si="11">ROUNDUP(X17,0)</f>
        <v>0</v>
      </c>
    </row>
    <row r="18" spans="1:27" x14ac:dyDescent="0.25">
      <c r="A18" s="5" t="s">
        <v>4</v>
      </c>
      <c r="B18" s="2" t="s">
        <v>21</v>
      </c>
      <c r="C18" s="2" t="s">
        <v>22</v>
      </c>
      <c r="D18" s="2">
        <v>304913</v>
      </c>
      <c r="E18" s="16" t="s">
        <v>23</v>
      </c>
      <c r="F18" s="2">
        <v>31773729</v>
      </c>
      <c r="G18" s="16" t="s">
        <v>115</v>
      </c>
      <c r="H18" s="16" t="s">
        <v>156</v>
      </c>
      <c r="I18" s="18" t="s">
        <v>224</v>
      </c>
      <c r="J18" s="17">
        <v>633</v>
      </c>
      <c r="K18" s="9">
        <v>8</v>
      </c>
      <c r="L18" s="4">
        <v>2</v>
      </c>
      <c r="M18" s="9">
        <v>3</v>
      </c>
      <c r="N18" s="4">
        <v>1</v>
      </c>
      <c r="O18" s="9">
        <v>48</v>
      </c>
      <c r="P18" s="8">
        <v>16</v>
      </c>
      <c r="Q18" s="11">
        <v>580</v>
      </c>
      <c r="R18" s="7">
        <v>193</v>
      </c>
      <c r="S18" s="101">
        <f t="shared" si="8"/>
        <v>12.083333333333334</v>
      </c>
      <c r="T18" s="102">
        <f t="shared" ref="T18:T20" si="12">R18/P18</f>
        <v>12.0625</v>
      </c>
      <c r="U18" s="11">
        <v>0</v>
      </c>
      <c r="V18" s="7">
        <v>0</v>
      </c>
      <c r="W18" s="52">
        <f t="shared" si="6"/>
        <v>580</v>
      </c>
      <c r="X18" s="53">
        <f t="shared" si="7"/>
        <v>193</v>
      </c>
      <c r="Y18" s="20">
        <f t="shared" si="9"/>
        <v>580</v>
      </c>
      <c r="Z18" s="21">
        <f t="shared" si="10"/>
        <v>387</v>
      </c>
      <c r="AA18" s="4">
        <f t="shared" si="11"/>
        <v>193</v>
      </c>
    </row>
    <row r="19" spans="1:27" x14ac:dyDescent="0.25">
      <c r="A19" s="5" t="s">
        <v>4</v>
      </c>
      <c r="B19" s="2" t="s">
        <v>21</v>
      </c>
      <c r="C19" s="2" t="s">
        <v>22</v>
      </c>
      <c r="D19" s="2">
        <v>304913</v>
      </c>
      <c r="E19" s="16" t="s">
        <v>23</v>
      </c>
      <c r="F19" s="2">
        <v>31811493</v>
      </c>
      <c r="G19" s="16" t="s">
        <v>137</v>
      </c>
      <c r="H19" s="16" t="s">
        <v>156</v>
      </c>
      <c r="I19" s="18" t="s">
        <v>225</v>
      </c>
      <c r="J19" s="17">
        <v>700</v>
      </c>
      <c r="K19" s="9">
        <v>22</v>
      </c>
      <c r="L19" s="4">
        <v>0</v>
      </c>
      <c r="M19" s="9">
        <v>3</v>
      </c>
      <c r="N19" s="4">
        <v>0</v>
      </c>
      <c r="O19" s="9">
        <v>15</v>
      </c>
      <c r="P19" s="8">
        <v>0</v>
      </c>
      <c r="Q19" s="11">
        <v>228.13</v>
      </c>
      <c r="R19" s="7">
        <v>0</v>
      </c>
      <c r="S19" s="101">
        <f t="shared" si="8"/>
        <v>15.208666666666666</v>
      </c>
      <c r="T19" s="102"/>
      <c r="U19" s="11">
        <v>0</v>
      </c>
      <c r="V19" s="7">
        <v>0</v>
      </c>
      <c r="W19" s="52">
        <f t="shared" si="6"/>
        <v>228.13</v>
      </c>
      <c r="X19" s="53">
        <f t="shared" si="7"/>
        <v>0</v>
      </c>
      <c r="Y19" s="20">
        <f t="shared" si="9"/>
        <v>229</v>
      </c>
      <c r="Z19" s="21">
        <f t="shared" si="10"/>
        <v>229</v>
      </c>
      <c r="AA19" s="4">
        <f t="shared" si="11"/>
        <v>0</v>
      </c>
    </row>
    <row r="20" spans="1:27" x14ac:dyDescent="0.25">
      <c r="A20" s="5" t="s">
        <v>4</v>
      </c>
      <c r="B20" s="2" t="s">
        <v>21</v>
      </c>
      <c r="C20" s="2" t="s">
        <v>22</v>
      </c>
      <c r="D20" s="2">
        <v>304913</v>
      </c>
      <c r="E20" s="16" t="s">
        <v>23</v>
      </c>
      <c r="F20" s="2">
        <v>36064181</v>
      </c>
      <c r="G20" s="16" t="s">
        <v>115</v>
      </c>
      <c r="H20" s="16" t="s">
        <v>156</v>
      </c>
      <c r="I20" s="18" t="s">
        <v>226</v>
      </c>
      <c r="J20" s="17">
        <v>487</v>
      </c>
      <c r="K20" s="9">
        <v>6</v>
      </c>
      <c r="L20" s="4">
        <v>4</v>
      </c>
      <c r="M20" s="9">
        <v>2</v>
      </c>
      <c r="N20" s="4">
        <v>1</v>
      </c>
      <c r="O20" s="9">
        <v>15</v>
      </c>
      <c r="P20" s="8">
        <v>5</v>
      </c>
      <c r="Q20" s="11">
        <v>216</v>
      </c>
      <c r="R20" s="7">
        <v>67.22</v>
      </c>
      <c r="S20" s="101">
        <f t="shared" si="8"/>
        <v>14.4</v>
      </c>
      <c r="T20" s="102">
        <f t="shared" si="12"/>
        <v>13.443999999999999</v>
      </c>
      <c r="U20" s="11">
        <v>0</v>
      </c>
      <c r="V20" s="7">
        <v>0</v>
      </c>
      <c r="W20" s="52">
        <f t="shared" si="6"/>
        <v>216</v>
      </c>
      <c r="X20" s="53">
        <f t="shared" si="7"/>
        <v>67.22</v>
      </c>
      <c r="Y20" s="20">
        <f t="shared" si="9"/>
        <v>216</v>
      </c>
      <c r="Z20" s="21">
        <f t="shared" si="10"/>
        <v>148</v>
      </c>
      <c r="AA20" s="4">
        <f t="shared" si="11"/>
        <v>68</v>
      </c>
    </row>
    <row r="21" spans="1:27" x14ac:dyDescent="0.25">
      <c r="A21" s="5" t="s">
        <v>4</v>
      </c>
      <c r="B21" s="2" t="s">
        <v>21</v>
      </c>
      <c r="C21" s="2" t="s">
        <v>32</v>
      </c>
      <c r="D21" s="2">
        <v>304964</v>
      </c>
      <c r="E21" s="16" t="s">
        <v>33</v>
      </c>
      <c r="F21" s="2">
        <v>31810462</v>
      </c>
      <c r="G21" s="16" t="s">
        <v>136</v>
      </c>
      <c r="H21" s="16" t="s">
        <v>227</v>
      </c>
      <c r="I21" s="18" t="s">
        <v>266</v>
      </c>
      <c r="J21" s="17">
        <v>469</v>
      </c>
      <c r="K21" s="9">
        <v>3</v>
      </c>
      <c r="L21" s="4">
        <v>0</v>
      </c>
      <c r="M21" s="9">
        <v>1</v>
      </c>
      <c r="N21" s="4">
        <v>0</v>
      </c>
      <c r="O21" s="9">
        <v>3</v>
      </c>
      <c r="P21" s="8">
        <v>0</v>
      </c>
      <c r="Q21" s="11">
        <v>40.71</v>
      </c>
      <c r="R21" s="7">
        <v>0</v>
      </c>
      <c r="S21" s="101">
        <f t="shared" si="8"/>
        <v>13.57</v>
      </c>
      <c r="T21" s="102"/>
      <c r="U21" s="11">
        <v>0</v>
      </c>
      <c r="V21" s="7">
        <v>0</v>
      </c>
      <c r="W21" s="14">
        <f t="shared" si="6"/>
        <v>40.71</v>
      </c>
      <c r="X21" s="15">
        <f t="shared" si="7"/>
        <v>0</v>
      </c>
      <c r="Y21" s="20">
        <f t="shared" si="9"/>
        <v>41</v>
      </c>
      <c r="Z21" s="21">
        <f t="shared" si="10"/>
        <v>41</v>
      </c>
      <c r="AA21" s="4">
        <f t="shared" si="11"/>
        <v>0</v>
      </c>
    </row>
    <row r="22" spans="1:27" x14ac:dyDescent="0.25">
      <c r="A22" s="5" t="s">
        <v>4</v>
      </c>
      <c r="B22" s="2" t="s">
        <v>21</v>
      </c>
      <c r="C22" s="2" t="s">
        <v>24</v>
      </c>
      <c r="D22" s="2">
        <v>305065</v>
      </c>
      <c r="E22" s="16" t="s">
        <v>25</v>
      </c>
      <c r="F22" s="2">
        <v>36071200</v>
      </c>
      <c r="G22" s="16" t="s">
        <v>138</v>
      </c>
      <c r="H22" s="16" t="s">
        <v>158</v>
      </c>
      <c r="I22" s="18" t="s">
        <v>228</v>
      </c>
      <c r="J22" s="17">
        <v>1120</v>
      </c>
      <c r="K22" s="9">
        <v>15</v>
      </c>
      <c r="L22" s="4">
        <v>5</v>
      </c>
      <c r="M22" s="9">
        <v>3</v>
      </c>
      <c r="N22" s="4">
        <v>1</v>
      </c>
      <c r="O22" s="9">
        <v>60</v>
      </c>
      <c r="P22" s="8">
        <v>20</v>
      </c>
      <c r="Q22" s="11">
        <v>764.8</v>
      </c>
      <c r="R22" s="7">
        <v>254.93299999999999</v>
      </c>
      <c r="S22" s="101">
        <f t="shared" ref="S22:S27" si="13">Q22/O22</f>
        <v>12.746666666666666</v>
      </c>
      <c r="T22" s="102">
        <f t="shared" ref="T22:T26" si="14">R22/P22</f>
        <v>12.746649999999999</v>
      </c>
      <c r="U22" s="11">
        <v>0</v>
      </c>
      <c r="V22" s="7">
        <v>0</v>
      </c>
      <c r="W22" s="14">
        <f t="shared" ref="W22:W27" si="15">U22+Q22</f>
        <v>764.8</v>
      </c>
      <c r="X22" s="15">
        <f t="shared" ref="X22:X26" si="16">V22+R22</f>
        <v>254.93299999999999</v>
      </c>
      <c r="Y22" s="20">
        <f t="shared" ref="Y22:Y27" si="17">ROUNDUP(W22,0)</f>
        <v>765</v>
      </c>
      <c r="Z22" s="21">
        <f t="shared" ref="Z22:Z27" si="18">Y22-AA22</f>
        <v>510</v>
      </c>
      <c r="AA22" s="4">
        <f t="shared" ref="AA22:AA27" si="19">ROUNDUP(X22,0)</f>
        <v>255</v>
      </c>
    </row>
    <row r="23" spans="1:27" x14ac:dyDescent="0.25">
      <c r="A23" s="5" t="s">
        <v>4</v>
      </c>
      <c r="B23" s="2" t="s">
        <v>21</v>
      </c>
      <c r="C23" s="2" t="s">
        <v>34</v>
      </c>
      <c r="D23" s="2">
        <v>305103</v>
      </c>
      <c r="E23" s="16" t="s">
        <v>35</v>
      </c>
      <c r="F23" s="2">
        <v>31817017</v>
      </c>
      <c r="G23" s="16" t="s">
        <v>115</v>
      </c>
      <c r="H23" s="16" t="s">
        <v>229</v>
      </c>
      <c r="I23" s="18" t="s">
        <v>230</v>
      </c>
      <c r="J23" s="17">
        <v>458</v>
      </c>
      <c r="K23" s="9">
        <v>4</v>
      </c>
      <c r="L23" s="4">
        <v>0</v>
      </c>
      <c r="M23" s="9">
        <v>1</v>
      </c>
      <c r="N23" s="4">
        <v>0</v>
      </c>
      <c r="O23" s="9">
        <v>22</v>
      </c>
      <c r="P23" s="8">
        <v>0</v>
      </c>
      <c r="Q23" s="11">
        <v>388.49</v>
      </c>
      <c r="R23" s="7">
        <v>0</v>
      </c>
      <c r="S23" s="101">
        <f t="shared" si="13"/>
        <v>17.658636363636365</v>
      </c>
      <c r="T23" s="102"/>
      <c r="U23" s="11">
        <v>0</v>
      </c>
      <c r="V23" s="7">
        <v>0</v>
      </c>
      <c r="W23" s="14">
        <f t="shared" si="15"/>
        <v>388.49</v>
      </c>
      <c r="X23" s="15">
        <f t="shared" si="16"/>
        <v>0</v>
      </c>
      <c r="Y23" s="20">
        <f t="shared" si="17"/>
        <v>389</v>
      </c>
      <c r="Z23" s="21">
        <f t="shared" si="18"/>
        <v>389</v>
      </c>
      <c r="AA23" s="4">
        <f t="shared" si="19"/>
        <v>0</v>
      </c>
    </row>
    <row r="24" spans="1:27" x14ac:dyDescent="0.25">
      <c r="A24" s="5" t="s">
        <v>4</v>
      </c>
      <c r="B24" s="2" t="s">
        <v>21</v>
      </c>
      <c r="C24" s="2" t="s">
        <v>30</v>
      </c>
      <c r="D24" s="2">
        <v>603295</v>
      </c>
      <c r="E24" s="16" t="s">
        <v>31</v>
      </c>
      <c r="F24" s="2">
        <v>31780717</v>
      </c>
      <c r="G24" s="16" t="s">
        <v>115</v>
      </c>
      <c r="H24" s="16" t="s">
        <v>248</v>
      </c>
      <c r="I24" s="18" t="s">
        <v>249</v>
      </c>
      <c r="J24" s="17">
        <v>686</v>
      </c>
      <c r="K24" s="9">
        <v>2</v>
      </c>
      <c r="L24" s="4">
        <v>0</v>
      </c>
      <c r="M24" s="9">
        <v>1</v>
      </c>
      <c r="N24" s="4">
        <v>0</v>
      </c>
      <c r="O24" s="9">
        <v>60</v>
      </c>
      <c r="P24" s="8">
        <v>0</v>
      </c>
      <c r="Q24" s="11">
        <v>782.17</v>
      </c>
      <c r="R24" s="7">
        <v>0</v>
      </c>
      <c r="S24" s="101">
        <f t="shared" si="13"/>
        <v>13.036166666666666</v>
      </c>
      <c r="T24" s="102"/>
      <c r="U24" s="11">
        <v>0</v>
      </c>
      <c r="V24" s="7">
        <v>0</v>
      </c>
      <c r="W24" s="14">
        <f t="shared" si="15"/>
        <v>782.17</v>
      </c>
      <c r="X24" s="15">
        <f t="shared" si="16"/>
        <v>0</v>
      </c>
      <c r="Y24" s="20">
        <f t="shared" si="17"/>
        <v>783</v>
      </c>
      <c r="Z24" s="21">
        <f t="shared" si="18"/>
        <v>783</v>
      </c>
      <c r="AA24" s="4">
        <f t="shared" si="19"/>
        <v>0</v>
      </c>
    </row>
    <row r="25" spans="1:27" x14ac:dyDescent="0.25">
      <c r="A25" s="5" t="s">
        <v>4</v>
      </c>
      <c r="B25" s="2" t="s">
        <v>21</v>
      </c>
      <c r="C25" s="2" t="s">
        <v>28</v>
      </c>
      <c r="D25" s="2">
        <v>603317</v>
      </c>
      <c r="E25" s="16" t="s">
        <v>29</v>
      </c>
      <c r="F25" s="2">
        <v>31768989</v>
      </c>
      <c r="G25" s="16" t="s">
        <v>132</v>
      </c>
      <c r="H25" s="16" t="s">
        <v>152</v>
      </c>
      <c r="I25" s="18" t="s">
        <v>250</v>
      </c>
      <c r="J25" s="17">
        <v>825</v>
      </c>
      <c r="K25" s="9">
        <v>24</v>
      </c>
      <c r="L25" s="4">
        <v>0</v>
      </c>
      <c r="M25" s="9">
        <v>3</v>
      </c>
      <c r="N25" s="4">
        <v>0</v>
      </c>
      <c r="O25" s="9">
        <v>48</v>
      </c>
      <c r="P25" s="8">
        <v>0</v>
      </c>
      <c r="Q25" s="11">
        <v>533.29</v>
      </c>
      <c r="R25" s="7">
        <v>0</v>
      </c>
      <c r="S25" s="101">
        <f t="shared" si="13"/>
        <v>11.110208333333333</v>
      </c>
      <c r="T25" s="102"/>
      <c r="U25" s="11">
        <v>0</v>
      </c>
      <c r="V25" s="7">
        <v>0</v>
      </c>
      <c r="W25" s="52">
        <f t="shared" si="15"/>
        <v>533.29</v>
      </c>
      <c r="X25" s="53">
        <f t="shared" si="16"/>
        <v>0</v>
      </c>
      <c r="Y25" s="20">
        <f t="shared" si="17"/>
        <v>534</v>
      </c>
      <c r="Z25" s="21">
        <f t="shared" si="18"/>
        <v>534</v>
      </c>
      <c r="AA25" s="4">
        <f t="shared" si="19"/>
        <v>0</v>
      </c>
    </row>
    <row r="26" spans="1:27" x14ac:dyDescent="0.25">
      <c r="A26" s="5" t="s">
        <v>4</v>
      </c>
      <c r="B26" s="2" t="s">
        <v>21</v>
      </c>
      <c r="C26" s="2" t="s">
        <v>28</v>
      </c>
      <c r="D26" s="2">
        <v>603317</v>
      </c>
      <c r="E26" s="16" t="s">
        <v>29</v>
      </c>
      <c r="F26" s="2">
        <v>31785212</v>
      </c>
      <c r="G26" s="16" t="s">
        <v>132</v>
      </c>
      <c r="H26" s="16" t="s">
        <v>152</v>
      </c>
      <c r="I26" s="18" t="s">
        <v>251</v>
      </c>
      <c r="J26" s="17">
        <v>423</v>
      </c>
      <c r="K26" s="9">
        <v>33</v>
      </c>
      <c r="L26" s="4">
        <v>2</v>
      </c>
      <c r="M26" s="9">
        <v>5</v>
      </c>
      <c r="N26" s="4">
        <v>2</v>
      </c>
      <c r="O26" s="9">
        <v>70</v>
      </c>
      <c r="P26" s="8">
        <v>14</v>
      </c>
      <c r="Q26" s="11">
        <v>864.85</v>
      </c>
      <c r="R26" s="7">
        <v>172.97</v>
      </c>
      <c r="S26" s="101">
        <f t="shared" si="13"/>
        <v>12.355</v>
      </c>
      <c r="T26" s="102">
        <f t="shared" si="14"/>
        <v>12.355</v>
      </c>
      <c r="U26" s="11">
        <v>621</v>
      </c>
      <c r="V26" s="7">
        <v>157</v>
      </c>
      <c r="W26" s="52">
        <f t="shared" si="15"/>
        <v>1485.85</v>
      </c>
      <c r="X26" s="53">
        <f t="shared" si="16"/>
        <v>329.97</v>
      </c>
      <c r="Y26" s="20">
        <f t="shared" si="17"/>
        <v>1486</v>
      </c>
      <c r="Z26" s="21">
        <f t="shared" si="18"/>
        <v>1156</v>
      </c>
      <c r="AA26" s="4">
        <f t="shared" si="19"/>
        <v>330</v>
      </c>
    </row>
    <row r="27" spans="1:27" x14ac:dyDescent="0.25">
      <c r="A27" s="5" t="s">
        <v>4</v>
      </c>
      <c r="B27" s="2" t="s">
        <v>21</v>
      </c>
      <c r="C27" s="2" t="s">
        <v>26</v>
      </c>
      <c r="D27" s="2">
        <v>603414</v>
      </c>
      <c r="E27" s="16" t="s">
        <v>27</v>
      </c>
      <c r="F27" s="2">
        <v>42170915</v>
      </c>
      <c r="G27" s="16" t="s">
        <v>115</v>
      </c>
      <c r="H27" s="16" t="s">
        <v>253</v>
      </c>
      <c r="I27" s="18" t="s">
        <v>254</v>
      </c>
      <c r="J27" s="17">
        <v>593</v>
      </c>
      <c r="K27" s="9">
        <v>28</v>
      </c>
      <c r="L27" s="4">
        <v>0</v>
      </c>
      <c r="M27" s="9">
        <v>4</v>
      </c>
      <c r="N27" s="4">
        <v>0</v>
      </c>
      <c r="O27" s="9">
        <v>27</v>
      </c>
      <c r="P27" s="8">
        <v>0</v>
      </c>
      <c r="Q27" s="11">
        <v>322.38</v>
      </c>
      <c r="R27" s="7">
        <v>0</v>
      </c>
      <c r="S27" s="101">
        <f t="shared" si="13"/>
        <v>11.94</v>
      </c>
      <c r="T27" s="102"/>
      <c r="U27" s="11">
        <v>0</v>
      </c>
      <c r="V27" s="7">
        <v>0</v>
      </c>
      <c r="W27" s="14">
        <f t="shared" si="15"/>
        <v>322.38</v>
      </c>
      <c r="X27" s="15">
        <f t="shared" ref="X27:X29" si="20">V27+R27</f>
        <v>0</v>
      </c>
      <c r="Y27" s="20">
        <f t="shared" si="17"/>
        <v>323</v>
      </c>
      <c r="Z27" s="21">
        <f t="shared" si="18"/>
        <v>323</v>
      </c>
      <c r="AA27" s="4">
        <f t="shared" si="19"/>
        <v>0</v>
      </c>
    </row>
    <row r="28" spans="1:27" x14ac:dyDescent="0.25">
      <c r="A28" s="5" t="s">
        <v>4</v>
      </c>
      <c r="B28" s="2" t="s">
        <v>82</v>
      </c>
      <c r="C28" s="2" t="s">
        <v>83</v>
      </c>
      <c r="D28" s="2">
        <v>585661</v>
      </c>
      <c r="E28" s="16" t="s">
        <v>84</v>
      </c>
      <c r="F28" s="2">
        <v>42258120</v>
      </c>
      <c r="G28" s="16" t="s">
        <v>142</v>
      </c>
      <c r="H28" s="16" t="s">
        <v>186</v>
      </c>
      <c r="I28" s="18" t="s">
        <v>258</v>
      </c>
      <c r="J28" s="17">
        <v>535</v>
      </c>
      <c r="K28" s="9">
        <v>12</v>
      </c>
      <c r="L28" s="4">
        <v>0</v>
      </c>
      <c r="M28" s="9">
        <v>2</v>
      </c>
      <c r="N28" s="4">
        <v>0</v>
      </c>
      <c r="O28" s="9">
        <v>27</v>
      </c>
      <c r="P28" s="8">
        <v>0</v>
      </c>
      <c r="Q28" s="11">
        <v>286</v>
      </c>
      <c r="R28" s="7">
        <v>0</v>
      </c>
      <c r="S28" s="101">
        <f t="shared" ref="S28:S29" si="21">Q28/O28</f>
        <v>10.592592592592593</v>
      </c>
      <c r="T28" s="102"/>
      <c r="U28" s="11">
        <v>0</v>
      </c>
      <c r="V28" s="7">
        <v>0</v>
      </c>
      <c r="W28" s="14">
        <f t="shared" ref="W28:W29" si="22">U28+Q28</f>
        <v>286</v>
      </c>
      <c r="X28" s="15">
        <f t="shared" si="20"/>
        <v>0</v>
      </c>
      <c r="Y28" s="20">
        <f t="shared" ref="Y28:Y29" si="23">ROUNDUP(W28,0)</f>
        <v>286</v>
      </c>
      <c r="Z28" s="21">
        <f t="shared" ref="Z28:Z29" si="24">Y28-AA28</f>
        <v>286</v>
      </c>
      <c r="AA28" s="4">
        <f t="shared" ref="AA28:AA29" si="25">ROUNDUP(X28,0)</f>
        <v>0</v>
      </c>
    </row>
    <row r="29" spans="1:27" x14ac:dyDescent="0.25">
      <c r="A29" s="5" t="s">
        <v>4</v>
      </c>
      <c r="B29" s="2" t="s">
        <v>87</v>
      </c>
      <c r="C29" s="2" t="s">
        <v>88</v>
      </c>
      <c r="D29" s="2">
        <v>35697547</v>
      </c>
      <c r="E29" s="16" t="s">
        <v>89</v>
      </c>
      <c r="F29" s="2">
        <v>36082040</v>
      </c>
      <c r="G29" s="16" t="s">
        <v>144</v>
      </c>
      <c r="H29" s="16" t="s">
        <v>162</v>
      </c>
      <c r="I29" s="18" t="s">
        <v>259</v>
      </c>
      <c r="J29" s="17">
        <v>60</v>
      </c>
      <c r="K29" s="9">
        <v>6</v>
      </c>
      <c r="L29" s="4">
        <v>0</v>
      </c>
      <c r="M29" s="9">
        <v>2</v>
      </c>
      <c r="N29" s="4">
        <v>0</v>
      </c>
      <c r="O29" s="9">
        <v>12</v>
      </c>
      <c r="P29" s="8">
        <v>0</v>
      </c>
      <c r="Q29" s="11">
        <v>204</v>
      </c>
      <c r="R29" s="7">
        <v>0</v>
      </c>
      <c r="S29" s="101">
        <f t="shared" si="21"/>
        <v>17</v>
      </c>
      <c r="T29" s="102"/>
      <c r="U29" s="11">
        <v>0</v>
      </c>
      <c r="V29" s="7">
        <v>0</v>
      </c>
      <c r="W29" s="52">
        <f t="shared" si="22"/>
        <v>204</v>
      </c>
      <c r="X29" s="53">
        <f t="shared" si="20"/>
        <v>0</v>
      </c>
      <c r="Y29" s="20">
        <f t="shared" si="23"/>
        <v>204</v>
      </c>
      <c r="Z29" s="21">
        <f t="shared" si="24"/>
        <v>204</v>
      </c>
      <c r="AA29" s="4">
        <f t="shared" si="25"/>
        <v>0</v>
      </c>
    </row>
    <row r="30" spans="1:27" x14ac:dyDescent="0.25">
      <c r="A30" s="5" t="s">
        <v>4</v>
      </c>
      <c r="B30" s="2" t="s">
        <v>87</v>
      </c>
      <c r="C30" s="2" t="s">
        <v>90</v>
      </c>
      <c r="D30" s="2">
        <v>30851581</v>
      </c>
      <c r="E30" s="16" t="s">
        <v>91</v>
      </c>
      <c r="F30" s="2">
        <v>42169623</v>
      </c>
      <c r="G30" s="16" t="s">
        <v>146</v>
      </c>
      <c r="H30" s="16" t="s">
        <v>153</v>
      </c>
      <c r="I30" s="18" t="s">
        <v>252</v>
      </c>
      <c r="J30" s="17">
        <v>124</v>
      </c>
      <c r="K30" s="9">
        <v>17</v>
      </c>
      <c r="L30" s="4">
        <v>0</v>
      </c>
      <c r="M30" s="9">
        <v>2</v>
      </c>
      <c r="N30" s="4">
        <v>0</v>
      </c>
      <c r="O30" s="9">
        <v>28</v>
      </c>
      <c r="P30" s="8">
        <v>0</v>
      </c>
      <c r="Q30" s="11">
        <v>473</v>
      </c>
      <c r="R30" s="7">
        <v>0</v>
      </c>
      <c r="S30" s="101">
        <f t="shared" ref="S30" si="26">Q30/O30</f>
        <v>16.892857142857142</v>
      </c>
      <c r="T30" s="102"/>
      <c r="U30" s="11">
        <v>0</v>
      </c>
      <c r="V30" s="7">
        <v>0</v>
      </c>
      <c r="W30" s="14">
        <f t="shared" ref="W30" si="27">U30+Q30</f>
        <v>473</v>
      </c>
      <c r="X30" s="15">
        <f t="shared" ref="X30" si="28">V30+R30</f>
        <v>0</v>
      </c>
      <c r="Y30" s="20">
        <f t="shared" ref="Y30" si="29">ROUNDUP(W30,0)</f>
        <v>473</v>
      </c>
      <c r="Z30" s="21">
        <f t="shared" ref="Z30" si="30">Y30-AA30</f>
        <v>473</v>
      </c>
      <c r="AA30" s="4">
        <f t="shared" ref="AA30" si="31">ROUNDUP(X30,0)</f>
        <v>0</v>
      </c>
    </row>
    <row r="31" spans="1:27" x14ac:dyDescent="0.25">
      <c r="A31" s="5" t="s">
        <v>5</v>
      </c>
      <c r="B31" s="2" t="s">
        <v>21</v>
      </c>
      <c r="C31" s="2" t="s">
        <v>36</v>
      </c>
      <c r="D31" s="2">
        <v>306177</v>
      </c>
      <c r="E31" s="16" t="s">
        <v>37</v>
      </c>
      <c r="F31" s="2">
        <v>36094234</v>
      </c>
      <c r="G31" s="16" t="s">
        <v>113</v>
      </c>
      <c r="H31" s="16" t="s">
        <v>160</v>
      </c>
      <c r="I31" s="18" t="s">
        <v>208</v>
      </c>
      <c r="J31" s="17">
        <v>343</v>
      </c>
      <c r="K31" s="9">
        <v>12</v>
      </c>
      <c r="L31" s="4">
        <v>0</v>
      </c>
      <c r="M31" s="9">
        <v>1</v>
      </c>
      <c r="N31" s="4">
        <v>0</v>
      </c>
      <c r="O31" s="9">
        <v>4</v>
      </c>
      <c r="P31" s="8">
        <v>0</v>
      </c>
      <c r="Q31" s="11">
        <v>53.98</v>
      </c>
      <c r="R31" s="7">
        <v>0</v>
      </c>
      <c r="S31" s="101">
        <f t="shared" ref="S31" si="32">Q31/O31</f>
        <v>13.494999999999999</v>
      </c>
      <c r="T31" s="102"/>
      <c r="U31" s="11">
        <v>0</v>
      </c>
      <c r="V31" s="7">
        <v>0</v>
      </c>
      <c r="W31" s="14">
        <f t="shared" ref="W31" si="33">U31+Q31</f>
        <v>53.98</v>
      </c>
      <c r="X31" s="15">
        <f t="shared" ref="X31" si="34">V31+R31</f>
        <v>0</v>
      </c>
      <c r="Y31" s="20">
        <f t="shared" ref="Y31" si="35">ROUNDUP(W31,0)</f>
        <v>54</v>
      </c>
      <c r="Z31" s="21">
        <f t="shared" ref="Z31" si="36">Y31-AA31</f>
        <v>54</v>
      </c>
      <c r="AA31" s="4">
        <f t="shared" ref="AA31" si="37">ROUNDUP(X31,0)</f>
        <v>0</v>
      </c>
    </row>
    <row r="32" spans="1:27" x14ac:dyDescent="0.25">
      <c r="A32" s="5" t="s">
        <v>5</v>
      </c>
      <c r="B32" s="2" t="s">
        <v>21</v>
      </c>
      <c r="C32" s="2" t="s">
        <v>38</v>
      </c>
      <c r="D32" s="2">
        <v>313114</v>
      </c>
      <c r="E32" s="16" t="s">
        <v>39</v>
      </c>
      <c r="F32" s="2">
        <v>31875394</v>
      </c>
      <c r="G32" s="16" t="s">
        <v>132</v>
      </c>
      <c r="H32" s="16" t="s">
        <v>159</v>
      </c>
      <c r="I32" s="18" t="s">
        <v>218</v>
      </c>
      <c r="J32" s="17">
        <v>520</v>
      </c>
      <c r="K32" s="9">
        <v>2</v>
      </c>
      <c r="L32" s="4">
        <v>2</v>
      </c>
      <c r="M32" s="9">
        <v>1</v>
      </c>
      <c r="N32" s="4">
        <v>1</v>
      </c>
      <c r="O32" s="9">
        <v>9</v>
      </c>
      <c r="P32" s="8">
        <v>9</v>
      </c>
      <c r="Q32" s="11">
        <v>89.95</v>
      </c>
      <c r="R32" s="7">
        <v>89.95</v>
      </c>
      <c r="S32" s="101">
        <f t="shared" ref="S32:S37" si="38">Q32/O32</f>
        <v>9.9944444444444454</v>
      </c>
      <c r="T32" s="102">
        <f t="shared" ref="T32:T37" si="39">R32/P32</f>
        <v>9.9944444444444454</v>
      </c>
      <c r="U32" s="11">
        <v>0</v>
      </c>
      <c r="V32" s="7">
        <v>0</v>
      </c>
      <c r="W32" s="14">
        <f t="shared" ref="W32:W37" si="40">U32+Q32</f>
        <v>89.95</v>
      </c>
      <c r="X32" s="15">
        <f t="shared" ref="X32:X37" si="41">V32+R32</f>
        <v>89.95</v>
      </c>
      <c r="Y32" s="20">
        <f t="shared" ref="Y32:Y37" si="42">ROUNDUP(W32,0)</f>
        <v>90</v>
      </c>
      <c r="Z32" s="21">
        <f t="shared" ref="Z32:Z37" si="43">Y32-AA32</f>
        <v>0</v>
      </c>
      <c r="AA32" s="4">
        <f t="shared" ref="AA32:AA37" si="44">ROUNDUP(X32,0)</f>
        <v>90</v>
      </c>
    </row>
    <row r="33" spans="1:27" x14ac:dyDescent="0.25">
      <c r="A33" s="5" t="s">
        <v>5</v>
      </c>
      <c r="B33" s="2" t="s">
        <v>21</v>
      </c>
      <c r="C33" s="2" t="s">
        <v>38</v>
      </c>
      <c r="D33" s="2">
        <v>313114</v>
      </c>
      <c r="E33" s="16" t="s">
        <v>39</v>
      </c>
      <c r="F33" s="2">
        <v>36080543</v>
      </c>
      <c r="G33" s="16" t="s">
        <v>132</v>
      </c>
      <c r="H33" s="16" t="s">
        <v>159</v>
      </c>
      <c r="I33" s="18" t="s">
        <v>219</v>
      </c>
      <c r="J33" s="17">
        <v>446</v>
      </c>
      <c r="K33" s="9">
        <v>26</v>
      </c>
      <c r="L33" s="4">
        <v>6</v>
      </c>
      <c r="M33" s="9">
        <v>4</v>
      </c>
      <c r="N33" s="4">
        <v>1</v>
      </c>
      <c r="O33" s="9">
        <v>53</v>
      </c>
      <c r="P33" s="8">
        <v>12</v>
      </c>
      <c r="Q33" s="11">
        <v>855</v>
      </c>
      <c r="R33" s="7">
        <v>197</v>
      </c>
      <c r="S33" s="101">
        <f t="shared" si="38"/>
        <v>16.132075471698112</v>
      </c>
      <c r="T33" s="102">
        <f t="shared" si="39"/>
        <v>16.416666666666668</v>
      </c>
      <c r="U33" s="11">
        <v>100</v>
      </c>
      <c r="V33" s="7">
        <v>25</v>
      </c>
      <c r="W33" s="14">
        <f t="shared" si="40"/>
        <v>955</v>
      </c>
      <c r="X33" s="15">
        <f t="shared" si="41"/>
        <v>222</v>
      </c>
      <c r="Y33" s="20">
        <f t="shared" si="42"/>
        <v>955</v>
      </c>
      <c r="Z33" s="21">
        <f t="shared" si="43"/>
        <v>733</v>
      </c>
      <c r="AA33" s="4">
        <f t="shared" si="44"/>
        <v>222</v>
      </c>
    </row>
    <row r="34" spans="1:27" x14ac:dyDescent="0.25">
      <c r="A34" s="5" t="s">
        <v>5</v>
      </c>
      <c r="B34" s="2" t="s">
        <v>21</v>
      </c>
      <c r="C34" s="2" t="s">
        <v>38</v>
      </c>
      <c r="D34" s="2">
        <v>313114</v>
      </c>
      <c r="E34" s="16" t="s">
        <v>39</v>
      </c>
      <c r="F34" s="2">
        <v>36080594</v>
      </c>
      <c r="G34" s="16" t="s">
        <v>132</v>
      </c>
      <c r="H34" s="16" t="s">
        <v>159</v>
      </c>
      <c r="I34" s="18" t="s">
        <v>220</v>
      </c>
      <c r="J34" s="17">
        <v>716</v>
      </c>
      <c r="K34" s="9">
        <v>2</v>
      </c>
      <c r="L34" s="4">
        <v>0</v>
      </c>
      <c r="M34" s="9">
        <v>1</v>
      </c>
      <c r="N34" s="4">
        <v>0</v>
      </c>
      <c r="O34" s="9">
        <v>4</v>
      </c>
      <c r="P34" s="8">
        <v>0</v>
      </c>
      <c r="Q34" s="11">
        <v>83.44</v>
      </c>
      <c r="R34" s="7">
        <v>0</v>
      </c>
      <c r="S34" s="101">
        <f t="shared" si="38"/>
        <v>20.86</v>
      </c>
      <c r="T34" s="102"/>
      <c r="U34" s="11">
        <v>0</v>
      </c>
      <c r="V34" s="7">
        <v>0</v>
      </c>
      <c r="W34" s="14">
        <f t="shared" si="40"/>
        <v>83.44</v>
      </c>
      <c r="X34" s="15">
        <f t="shared" si="41"/>
        <v>0</v>
      </c>
      <c r="Y34" s="20">
        <f t="shared" si="42"/>
        <v>84</v>
      </c>
      <c r="Z34" s="21">
        <f t="shared" si="43"/>
        <v>84</v>
      </c>
      <c r="AA34" s="4">
        <f t="shared" si="44"/>
        <v>0</v>
      </c>
    </row>
    <row r="35" spans="1:27" x14ac:dyDescent="0.25">
      <c r="A35" s="5" t="s">
        <v>5</v>
      </c>
      <c r="B35" s="2" t="s">
        <v>21</v>
      </c>
      <c r="C35" s="2" t="s">
        <v>38</v>
      </c>
      <c r="D35" s="2">
        <v>313114</v>
      </c>
      <c r="E35" s="16" t="s">
        <v>39</v>
      </c>
      <c r="F35" s="2">
        <v>36080756</v>
      </c>
      <c r="G35" s="16" t="s">
        <v>132</v>
      </c>
      <c r="H35" s="16" t="s">
        <v>159</v>
      </c>
      <c r="I35" s="18" t="s">
        <v>221</v>
      </c>
      <c r="J35" s="17">
        <v>504</v>
      </c>
      <c r="K35" s="9">
        <v>24</v>
      </c>
      <c r="L35" s="4">
        <v>0</v>
      </c>
      <c r="M35" s="9">
        <v>2</v>
      </c>
      <c r="N35" s="4">
        <v>0</v>
      </c>
      <c r="O35" s="9">
        <v>4</v>
      </c>
      <c r="P35" s="8">
        <v>0</v>
      </c>
      <c r="Q35" s="11">
        <v>82.75</v>
      </c>
      <c r="R35" s="7">
        <v>0</v>
      </c>
      <c r="S35" s="101">
        <f t="shared" si="38"/>
        <v>20.6875</v>
      </c>
      <c r="T35" s="102"/>
      <c r="U35" s="11">
        <v>0</v>
      </c>
      <c r="V35" s="7">
        <v>0</v>
      </c>
      <c r="W35" s="14">
        <f t="shared" si="40"/>
        <v>82.75</v>
      </c>
      <c r="X35" s="15">
        <f t="shared" si="41"/>
        <v>0</v>
      </c>
      <c r="Y35" s="20">
        <f t="shared" si="42"/>
        <v>83</v>
      </c>
      <c r="Z35" s="21">
        <f t="shared" si="43"/>
        <v>83</v>
      </c>
      <c r="AA35" s="4">
        <f t="shared" si="44"/>
        <v>0</v>
      </c>
    </row>
    <row r="36" spans="1:27" x14ac:dyDescent="0.25">
      <c r="A36" s="5" t="s">
        <v>5</v>
      </c>
      <c r="B36" s="2" t="s">
        <v>21</v>
      </c>
      <c r="C36" s="2" t="s">
        <v>38</v>
      </c>
      <c r="D36" s="2">
        <v>313114</v>
      </c>
      <c r="E36" s="16" t="s">
        <v>39</v>
      </c>
      <c r="F36" s="2">
        <v>36080772</v>
      </c>
      <c r="G36" s="16" t="s">
        <v>132</v>
      </c>
      <c r="H36" s="16" t="s">
        <v>159</v>
      </c>
      <c r="I36" s="18" t="s">
        <v>222</v>
      </c>
      <c r="J36" s="17">
        <v>787</v>
      </c>
      <c r="K36" s="9">
        <v>4</v>
      </c>
      <c r="L36" s="4">
        <v>0</v>
      </c>
      <c r="M36" s="9">
        <v>1</v>
      </c>
      <c r="N36" s="4">
        <v>0</v>
      </c>
      <c r="O36" s="9">
        <v>6</v>
      </c>
      <c r="P36" s="8">
        <v>0</v>
      </c>
      <c r="Q36" s="11">
        <v>95.22</v>
      </c>
      <c r="R36" s="7">
        <v>0</v>
      </c>
      <c r="S36" s="101">
        <f t="shared" si="38"/>
        <v>15.87</v>
      </c>
      <c r="T36" s="102"/>
      <c r="U36" s="11">
        <v>0</v>
      </c>
      <c r="V36" s="7">
        <v>0</v>
      </c>
      <c r="W36" s="14">
        <f t="shared" si="40"/>
        <v>95.22</v>
      </c>
      <c r="X36" s="15">
        <f t="shared" si="41"/>
        <v>0</v>
      </c>
      <c r="Y36" s="20">
        <f t="shared" si="42"/>
        <v>96</v>
      </c>
      <c r="Z36" s="21">
        <f t="shared" si="43"/>
        <v>96</v>
      </c>
      <c r="AA36" s="4">
        <f t="shared" si="44"/>
        <v>0</v>
      </c>
    </row>
    <row r="37" spans="1:27" x14ac:dyDescent="0.25">
      <c r="A37" s="5" t="s">
        <v>5</v>
      </c>
      <c r="B37" s="2" t="s">
        <v>21</v>
      </c>
      <c r="C37" s="2" t="s">
        <v>38</v>
      </c>
      <c r="D37" s="2">
        <v>313114</v>
      </c>
      <c r="E37" s="16" t="s">
        <v>39</v>
      </c>
      <c r="F37" s="2">
        <v>37990373</v>
      </c>
      <c r="G37" s="16" t="s">
        <v>132</v>
      </c>
      <c r="H37" s="16" t="s">
        <v>159</v>
      </c>
      <c r="I37" s="18" t="s">
        <v>223</v>
      </c>
      <c r="J37" s="17">
        <v>740</v>
      </c>
      <c r="K37" s="9">
        <v>31</v>
      </c>
      <c r="L37" s="4">
        <v>2</v>
      </c>
      <c r="M37" s="9">
        <v>3</v>
      </c>
      <c r="N37" s="4">
        <v>2</v>
      </c>
      <c r="O37" s="9">
        <v>13</v>
      </c>
      <c r="P37" s="8">
        <v>6</v>
      </c>
      <c r="Q37" s="11">
        <v>219.33</v>
      </c>
      <c r="R37" s="7">
        <v>101.23</v>
      </c>
      <c r="S37" s="101">
        <f t="shared" si="38"/>
        <v>16.871538461538464</v>
      </c>
      <c r="T37" s="102">
        <f t="shared" si="39"/>
        <v>16.871666666666666</v>
      </c>
      <c r="U37" s="11">
        <v>0</v>
      </c>
      <c r="V37" s="7">
        <v>0</v>
      </c>
      <c r="W37" s="14">
        <f t="shared" si="40"/>
        <v>219.33</v>
      </c>
      <c r="X37" s="15">
        <f t="shared" si="41"/>
        <v>101.23</v>
      </c>
      <c r="Y37" s="20">
        <f t="shared" si="42"/>
        <v>220</v>
      </c>
      <c r="Z37" s="21">
        <f t="shared" si="43"/>
        <v>118</v>
      </c>
      <c r="AA37" s="4">
        <f t="shared" si="44"/>
        <v>102</v>
      </c>
    </row>
    <row r="38" spans="1:27" x14ac:dyDescent="0.25">
      <c r="A38" s="5" t="s">
        <v>5</v>
      </c>
      <c r="B38" s="2" t="s">
        <v>87</v>
      </c>
      <c r="C38" s="2" t="s">
        <v>92</v>
      </c>
      <c r="D38" s="2">
        <v>42156548</v>
      </c>
      <c r="E38" s="16" t="s">
        <v>93</v>
      </c>
      <c r="F38" s="2">
        <v>36088978</v>
      </c>
      <c r="G38" s="16" t="s">
        <v>148</v>
      </c>
      <c r="H38" s="16" t="s">
        <v>161</v>
      </c>
      <c r="I38" s="18" t="s">
        <v>211</v>
      </c>
      <c r="J38" s="17">
        <v>169</v>
      </c>
      <c r="K38" s="9">
        <v>13</v>
      </c>
      <c r="L38" s="4">
        <v>0</v>
      </c>
      <c r="M38" s="9">
        <v>2</v>
      </c>
      <c r="N38" s="4">
        <v>0</v>
      </c>
      <c r="O38" s="9">
        <v>24</v>
      </c>
      <c r="P38" s="8">
        <v>0</v>
      </c>
      <c r="Q38" s="11">
        <v>252.12</v>
      </c>
      <c r="R38" s="7">
        <v>0</v>
      </c>
      <c r="S38" s="101">
        <f t="shared" ref="S38:S39" si="45">Q38/O38</f>
        <v>10.505000000000001</v>
      </c>
      <c r="T38" s="102"/>
      <c r="U38" s="11">
        <v>0</v>
      </c>
      <c r="V38" s="7">
        <v>0</v>
      </c>
      <c r="W38" s="14">
        <f t="shared" ref="W38:W39" si="46">U38+Q38</f>
        <v>252.12</v>
      </c>
      <c r="X38" s="15">
        <f t="shared" ref="X38:X39" si="47">V38+R38</f>
        <v>0</v>
      </c>
      <c r="Y38" s="20">
        <f t="shared" ref="Y38:Y39" si="48">ROUNDUP(W38,0)</f>
        <v>253</v>
      </c>
      <c r="Z38" s="21">
        <f t="shared" ref="Z38:Z39" si="49">Y38-AA38</f>
        <v>253</v>
      </c>
      <c r="AA38" s="4">
        <f t="shared" ref="AA38:AA39" si="50">ROUNDUP(X38,0)</f>
        <v>0</v>
      </c>
    </row>
    <row r="39" spans="1:27" x14ac:dyDescent="0.25">
      <c r="A39" s="5" t="s">
        <v>6</v>
      </c>
      <c r="B39" s="2" t="s">
        <v>12</v>
      </c>
      <c r="C39" s="2" t="s">
        <v>15</v>
      </c>
      <c r="D39" s="2">
        <v>36126624</v>
      </c>
      <c r="E39" s="16" t="s">
        <v>16</v>
      </c>
      <c r="F39" s="2">
        <v>351806</v>
      </c>
      <c r="G39" s="16" t="s">
        <v>129</v>
      </c>
      <c r="H39" s="16" t="s">
        <v>163</v>
      </c>
      <c r="I39" s="18" t="s">
        <v>201</v>
      </c>
      <c r="J39" s="17">
        <v>684</v>
      </c>
      <c r="K39" s="9">
        <v>8</v>
      </c>
      <c r="L39" s="4">
        <v>0</v>
      </c>
      <c r="M39" s="9">
        <v>2</v>
      </c>
      <c r="N39" s="4">
        <v>0</v>
      </c>
      <c r="O39" s="9">
        <v>96</v>
      </c>
      <c r="P39" s="8">
        <v>0</v>
      </c>
      <c r="Q39" s="11">
        <v>0</v>
      </c>
      <c r="R39" s="7">
        <v>0</v>
      </c>
      <c r="S39" s="101">
        <f t="shared" si="45"/>
        <v>0</v>
      </c>
      <c r="T39" s="102"/>
      <c r="U39" s="11">
        <v>1492</v>
      </c>
      <c r="V39" s="7">
        <v>0</v>
      </c>
      <c r="W39" s="14">
        <f t="shared" si="46"/>
        <v>1492</v>
      </c>
      <c r="X39" s="15">
        <f t="shared" si="47"/>
        <v>0</v>
      </c>
      <c r="Y39" s="20">
        <f t="shared" si="48"/>
        <v>1492</v>
      </c>
      <c r="Z39" s="21">
        <f t="shared" si="49"/>
        <v>1492</v>
      </c>
      <c r="AA39" s="4">
        <f t="shared" si="50"/>
        <v>0</v>
      </c>
    </row>
    <row r="40" spans="1:27" x14ac:dyDescent="0.25">
      <c r="A40" s="5" t="s">
        <v>6</v>
      </c>
      <c r="B40" s="2" t="s">
        <v>21</v>
      </c>
      <c r="C40" s="2" t="s">
        <v>42</v>
      </c>
      <c r="D40" s="2">
        <v>309443</v>
      </c>
      <c r="E40" s="16" t="s">
        <v>43</v>
      </c>
      <c r="F40" s="2">
        <v>36127931</v>
      </c>
      <c r="G40" s="16" t="s">
        <v>115</v>
      </c>
      <c r="H40" s="16" t="s">
        <v>209</v>
      </c>
      <c r="I40" s="18" t="s">
        <v>210</v>
      </c>
      <c r="J40" s="17">
        <v>344</v>
      </c>
      <c r="K40" s="9">
        <v>11</v>
      </c>
      <c r="L40" s="4">
        <v>0</v>
      </c>
      <c r="M40" s="9">
        <v>2</v>
      </c>
      <c r="N40" s="4">
        <v>0</v>
      </c>
      <c r="O40" s="9">
        <v>96</v>
      </c>
      <c r="P40" s="8">
        <v>0</v>
      </c>
      <c r="Q40" s="11">
        <v>1037</v>
      </c>
      <c r="R40" s="7">
        <v>0</v>
      </c>
      <c r="S40" s="101">
        <f t="shared" ref="S40:S43" si="51">Q40/O40</f>
        <v>10.802083333333334</v>
      </c>
      <c r="T40" s="102"/>
      <c r="U40" s="11">
        <v>0</v>
      </c>
      <c r="V40" s="7">
        <v>0</v>
      </c>
      <c r="W40" s="14">
        <f t="shared" ref="W40:W43" si="52">U40+Q40</f>
        <v>1037</v>
      </c>
      <c r="X40" s="15">
        <f t="shared" ref="X40:X42" si="53">V40+R40</f>
        <v>0</v>
      </c>
      <c r="Y40" s="20">
        <f t="shared" ref="Y40:Y41" si="54">ROUNDUP(W40,0)</f>
        <v>1037</v>
      </c>
      <c r="Z40" s="21">
        <f t="shared" ref="Z40:Z43" si="55">Y40-AA40</f>
        <v>1037</v>
      </c>
      <c r="AA40" s="4">
        <f t="shared" ref="AA40:AA42" si="56">ROUNDUP(X40,0)</f>
        <v>0</v>
      </c>
    </row>
    <row r="41" spans="1:27" x14ac:dyDescent="0.25">
      <c r="A41" s="5" t="s">
        <v>6</v>
      </c>
      <c r="B41" s="2" t="s">
        <v>21</v>
      </c>
      <c r="C41" s="2" t="s">
        <v>46</v>
      </c>
      <c r="D41" s="2">
        <v>312037</v>
      </c>
      <c r="E41" s="16" t="s">
        <v>47</v>
      </c>
      <c r="F41" s="2">
        <v>31870431</v>
      </c>
      <c r="G41" s="16" t="s">
        <v>115</v>
      </c>
      <c r="H41" s="16" t="s">
        <v>163</v>
      </c>
      <c r="I41" s="18" t="s">
        <v>212</v>
      </c>
      <c r="J41" s="17">
        <v>472</v>
      </c>
      <c r="K41" s="9">
        <v>11</v>
      </c>
      <c r="L41" s="4">
        <v>0</v>
      </c>
      <c r="M41" s="9">
        <v>3</v>
      </c>
      <c r="N41" s="4">
        <v>0</v>
      </c>
      <c r="O41" s="9">
        <v>160</v>
      </c>
      <c r="P41" s="8">
        <v>0</v>
      </c>
      <c r="Q41" s="11">
        <v>1566.88</v>
      </c>
      <c r="R41" s="7">
        <v>0</v>
      </c>
      <c r="S41" s="101">
        <f t="shared" si="51"/>
        <v>9.793000000000001</v>
      </c>
      <c r="T41" s="102"/>
      <c r="U41" s="11">
        <v>0</v>
      </c>
      <c r="V41" s="7">
        <v>0</v>
      </c>
      <c r="W41" s="14">
        <f t="shared" si="52"/>
        <v>1566.88</v>
      </c>
      <c r="X41" s="15">
        <f t="shared" si="53"/>
        <v>0</v>
      </c>
      <c r="Y41" s="20">
        <f t="shared" si="54"/>
        <v>1567</v>
      </c>
      <c r="Z41" s="21">
        <f t="shared" si="55"/>
        <v>1567</v>
      </c>
      <c r="AA41" s="4">
        <f t="shared" si="56"/>
        <v>0</v>
      </c>
    </row>
    <row r="42" spans="1:27" x14ac:dyDescent="0.25">
      <c r="A42" s="5" t="s">
        <v>6</v>
      </c>
      <c r="B42" s="2" t="s">
        <v>21</v>
      </c>
      <c r="C42" s="2" t="s">
        <v>46</v>
      </c>
      <c r="D42" s="2">
        <v>312037</v>
      </c>
      <c r="E42" s="16" t="s">
        <v>47</v>
      </c>
      <c r="F42" s="2">
        <v>36126551</v>
      </c>
      <c r="G42" s="16" t="s">
        <v>115</v>
      </c>
      <c r="H42" s="16" t="s">
        <v>163</v>
      </c>
      <c r="I42" s="18" t="s">
        <v>213</v>
      </c>
      <c r="J42" s="17">
        <v>785</v>
      </c>
      <c r="K42" s="9">
        <v>5</v>
      </c>
      <c r="L42" s="4">
        <v>0</v>
      </c>
      <c r="M42" s="9">
        <v>2</v>
      </c>
      <c r="N42" s="4">
        <v>0</v>
      </c>
      <c r="O42" s="9">
        <v>12</v>
      </c>
      <c r="P42" s="8">
        <v>0</v>
      </c>
      <c r="Q42" s="11">
        <v>126.44</v>
      </c>
      <c r="R42" s="7">
        <v>0</v>
      </c>
      <c r="S42" s="101">
        <f t="shared" si="51"/>
        <v>10.536666666666667</v>
      </c>
      <c r="T42" s="102"/>
      <c r="U42" s="11">
        <v>0</v>
      </c>
      <c r="V42" s="7">
        <v>0</v>
      </c>
      <c r="W42" s="14">
        <f t="shared" si="52"/>
        <v>126.44</v>
      </c>
      <c r="X42" s="15">
        <f t="shared" si="53"/>
        <v>0</v>
      </c>
      <c r="Y42" s="20">
        <v>126</v>
      </c>
      <c r="Z42" s="21">
        <v>126</v>
      </c>
      <c r="AA42" s="4">
        <f t="shared" si="56"/>
        <v>0</v>
      </c>
    </row>
    <row r="43" spans="1:27" x14ac:dyDescent="0.25">
      <c r="A43" s="5" t="s">
        <v>6</v>
      </c>
      <c r="B43" s="2" t="s">
        <v>21</v>
      </c>
      <c r="C43" s="2" t="s">
        <v>48</v>
      </c>
      <c r="D43" s="2">
        <v>311561</v>
      </c>
      <c r="E43" s="16" t="s">
        <v>49</v>
      </c>
      <c r="F43" s="2">
        <v>36125881</v>
      </c>
      <c r="G43" s="16" t="s">
        <v>135</v>
      </c>
      <c r="H43" s="16" t="s">
        <v>214</v>
      </c>
      <c r="I43" s="18" t="s">
        <v>215</v>
      </c>
      <c r="J43" s="17">
        <v>285</v>
      </c>
      <c r="K43" s="9">
        <v>1</v>
      </c>
      <c r="L43" s="4">
        <v>1</v>
      </c>
      <c r="M43" s="9">
        <v>1</v>
      </c>
      <c r="N43" s="4">
        <v>1</v>
      </c>
      <c r="O43" s="9">
        <v>48</v>
      </c>
      <c r="P43" s="8">
        <v>48</v>
      </c>
      <c r="Q43" s="11">
        <v>687.4</v>
      </c>
      <c r="R43" s="7">
        <v>687.4</v>
      </c>
      <c r="S43" s="101">
        <f t="shared" si="51"/>
        <v>14.320833333333333</v>
      </c>
      <c r="T43" s="102">
        <f t="shared" ref="T43" si="57">R43/P43</f>
        <v>14.320833333333333</v>
      </c>
      <c r="U43" s="11">
        <v>0</v>
      </c>
      <c r="V43" s="7">
        <v>0</v>
      </c>
      <c r="W43" s="14">
        <f t="shared" si="52"/>
        <v>687.4</v>
      </c>
      <c r="X43" s="15">
        <f t="shared" ref="X43:X45" si="58">V43+R43</f>
        <v>687.4</v>
      </c>
      <c r="Y43" s="20">
        <v>687</v>
      </c>
      <c r="Z43" s="21">
        <f t="shared" si="55"/>
        <v>0</v>
      </c>
      <c r="AA43" s="4">
        <v>687</v>
      </c>
    </row>
    <row r="44" spans="1:27" x14ac:dyDescent="0.25">
      <c r="A44" s="5" t="s">
        <v>6</v>
      </c>
      <c r="B44" s="2" t="s">
        <v>21</v>
      </c>
      <c r="C44" s="2" t="s">
        <v>50</v>
      </c>
      <c r="D44" s="2">
        <v>311987</v>
      </c>
      <c r="E44" s="16" t="s">
        <v>51</v>
      </c>
      <c r="F44" s="2">
        <v>36125997</v>
      </c>
      <c r="G44" s="16" t="s">
        <v>132</v>
      </c>
      <c r="H44" s="16" t="s">
        <v>216</v>
      </c>
      <c r="I44" s="18" t="s">
        <v>217</v>
      </c>
      <c r="J44" s="17">
        <v>184</v>
      </c>
      <c r="K44" s="9">
        <v>3</v>
      </c>
      <c r="L44" s="4">
        <v>0</v>
      </c>
      <c r="M44" s="9">
        <v>1</v>
      </c>
      <c r="N44" s="4">
        <v>0</v>
      </c>
      <c r="O44" s="9">
        <v>48</v>
      </c>
      <c r="P44" s="8">
        <v>0</v>
      </c>
      <c r="Q44" s="11">
        <v>703</v>
      </c>
      <c r="R44" s="7">
        <v>0</v>
      </c>
      <c r="S44" s="101">
        <f t="shared" ref="S44:S45" si="59">Q44/O44</f>
        <v>14.645833333333334</v>
      </c>
      <c r="T44" s="102"/>
      <c r="U44" s="11">
        <v>0</v>
      </c>
      <c r="V44" s="7">
        <v>0</v>
      </c>
      <c r="W44" s="14">
        <f t="shared" ref="W44:W45" si="60">U44+Q44</f>
        <v>703</v>
      </c>
      <c r="X44" s="15">
        <f t="shared" si="58"/>
        <v>0</v>
      </c>
      <c r="Y44" s="20">
        <f t="shared" ref="Y44" si="61">ROUNDUP(W44,0)</f>
        <v>703</v>
      </c>
      <c r="Z44" s="21">
        <f t="shared" ref="Z44:Z45" si="62">Y44-AA44</f>
        <v>703</v>
      </c>
      <c r="AA44" s="4">
        <f t="shared" ref="AA44" si="63">ROUNDUP(X44,0)</f>
        <v>0</v>
      </c>
    </row>
    <row r="45" spans="1:27" x14ac:dyDescent="0.25">
      <c r="A45" s="5" t="s">
        <v>6</v>
      </c>
      <c r="B45" s="2" t="s">
        <v>21</v>
      </c>
      <c r="C45" s="2" t="s">
        <v>44</v>
      </c>
      <c r="D45" s="2">
        <v>317667</v>
      </c>
      <c r="E45" s="16" t="s">
        <v>45</v>
      </c>
      <c r="F45" s="2">
        <v>31202331</v>
      </c>
      <c r="G45" s="16" t="s">
        <v>115</v>
      </c>
      <c r="H45" s="16" t="s">
        <v>164</v>
      </c>
      <c r="I45" s="18" t="s">
        <v>235</v>
      </c>
      <c r="J45" s="17">
        <v>566</v>
      </c>
      <c r="K45" s="9">
        <v>1</v>
      </c>
      <c r="L45" s="4">
        <v>1</v>
      </c>
      <c r="M45" s="9">
        <v>1</v>
      </c>
      <c r="N45" s="4">
        <v>1</v>
      </c>
      <c r="O45" s="9">
        <v>32</v>
      </c>
      <c r="P45" s="8">
        <v>32</v>
      </c>
      <c r="Q45" s="11">
        <v>462.08</v>
      </c>
      <c r="R45" s="7">
        <v>462.08</v>
      </c>
      <c r="S45" s="101">
        <f t="shared" si="59"/>
        <v>14.44</v>
      </c>
      <c r="T45" s="102">
        <f t="shared" ref="T45" si="64">R45/P45</f>
        <v>14.44</v>
      </c>
      <c r="U45" s="11">
        <v>0</v>
      </c>
      <c r="V45" s="7">
        <v>0</v>
      </c>
      <c r="W45" s="14">
        <f t="shared" si="60"/>
        <v>462.08</v>
      </c>
      <c r="X45" s="15">
        <f t="shared" si="58"/>
        <v>462.08</v>
      </c>
      <c r="Y45" s="20">
        <v>462</v>
      </c>
      <c r="Z45" s="21">
        <f t="shared" si="62"/>
        <v>0</v>
      </c>
      <c r="AA45" s="4">
        <v>462</v>
      </c>
    </row>
    <row r="46" spans="1:27" x14ac:dyDescent="0.25">
      <c r="A46" s="5" t="s">
        <v>6</v>
      </c>
      <c r="B46" s="2" t="s">
        <v>21</v>
      </c>
      <c r="C46" s="2" t="s">
        <v>40</v>
      </c>
      <c r="D46" s="2">
        <v>310182</v>
      </c>
      <c r="E46" s="16" t="s">
        <v>41</v>
      </c>
      <c r="F46" s="2">
        <v>36128414</v>
      </c>
      <c r="G46" s="16" t="s">
        <v>115</v>
      </c>
      <c r="H46" s="16" t="s">
        <v>165</v>
      </c>
      <c r="I46" s="18" t="s">
        <v>199</v>
      </c>
      <c r="J46" s="17">
        <v>567</v>
      </c>
      <c r="K46" s="9">
        <v>2</v>
      </c>
      <c r="L46" s="4">
        <v>0</v>
      </c>
      <c r="M46" s="9">
        <v>1</v>
      </c>
      <c r="N46" s="4">
        <v>0</v>
      </c>
      <c r="O46" s="9">
        <v>48</v>
      </c>
      <c r="P46" s="8">
        <v>0</v>
      </c>
      <c r="Q46" s="11">
        <v>610.91</v>
      </c>
      <c r="R46" s="7">
        <v>0</v>
      </c>
      <c r="S46" s="101">
        <f t="shared" ref="S46" si="65">Q46/O46</f>
        <v>12.727291666666666</v>
      </c>
      <c r="T46" s="102"/>
      <c r="U46" s="11">
        <v>22.75</v>
      </c>
      <c r="V46" s="7">
        <v>0</v>
      </c>
      <c r="W46" s="14">
        <f t="shared" ref="W46" si="66">U46+Q46</f>
        <v>633.66</v>
      </c>
      <c r="X46" s="15">
        <f t="shared" ref="X46" si="67">V46+R46</f>
        <v>0</v>
      </c>
      <c r="Y46" s="20">
        <f t="shared" ref="Y46" si="68">ROUNDUP(W46,0)</f>
        <v>634</v>
      </c>
      <c r="Z46" s="21">
        <f t="shared" ref="Z46" si="69">Y46-AA46</f>
        <v>634</v>
      </c>
      <c r="AA46" s="4">
        <f t="shared" ref="AA46" si="70">ROUNDUP(X46,0)</f>
        <v>0</v>
      </c>
    </row>
    <row r="47" spans="1:27" x14ac:dyDescent="0.25">
      <c r="A47" s="5" t="s">
        <v>7</v>
      </c>
      <c r="B47" s="2" t="s">
        <v>12</v>
      </c>
      <c r="C47" s="2" t="s">
        <v>17</v>
      </c>
      <c r="D47" s="2">
        <v>37861298</v>
      </c>
      <c r="E47" s="16" t="s">
        <v>18</v>
      </c>
      <c r="F47" s="2">
        <v>17054222</v>
      </c>
      <c r="G47" s="16" t="s">
        <v>130</v>
      </c>
      <c r="H47" s="16" t="s">
        <v>166</v>
      </c>
      <c r="I47" s="18" t="s">
        <v>198</v>
      </c>
      <c r="J47" s="17">
        <v>292</v>
      </c>
      <c r="K47" s="9">
        <v>5</v>
      </c>
      <c r="L47" s="4">
        <v>0</v>
      </c>
      <c r="M47" s="9">
        <v>1</v>
      </c>
      <c r="N47" s="4">
        <v>0</v>
      </c>
      <c r="O47" s="9">
        <v>8</v>
      </c>
      <c r="P47" s="8">
        <v>0</v>
      </c>
      <c r="Q47" s="11">
        <v>99</v>
      </c>
      <c r="R47" s="7">
        <v>0</v>
      </c>
      <c r="S47" s="101">
        <f t="shared" ref="S47:S48" si="71">Q47/O47</f>
        <v>12.375</v>
      </c>
      <c r="T47" s="102"/>
      <c r="U47" s="11">
        <v>0</v>
      </c>
      <c r="V47" s="7">
        <v>0</v>
      </c>
      <c r="W47" s="14">
        <f t="shared" ref="W47:W48" si="72">U47+Q47</f>
        <v>99</v>
      </c>
      <c r="X47" s="15">
        <f t="shared" ref="X47:X48" si="73">V47+R47</f>
        <v>0</v>
      </c>
      <c r="Y47" s="20">
        <f t="shared" ref="Y47:Y48" si="74">ROUNDUP(W47,0)</f>
        <v>99</v>
      </c>
      <c r="Z47" s="21">
        <f t="shared" ref="Z47:Z48" si="75">Y47-AA47</f>
        <v>99</v>
      </c>
      <c r="AA47" s="4">
        <f t="shared" ref="AA47:AA48" si="76">ROUNDUP(X47,0)</f>
        <v>0</v>
      </c>
    </row>
    <row r="48" spans="1:27" x14ac:dyDescent="0.25">
      <c r="A48" s="5" t="s">
        <v>7</v>
      </c>
      <c r="B48" s="2" t="s">
        <v>21</v>
      </c>
      <c r="C48" s="2" t="s">
        <v>52</v>
      </c>
      <c r="D48" s="2">
        <v>308307</v>
      </c>
      <c r="E48" s="16" t="s">
        <v>53</v>
      </c>
      <c r="F48" s="2">
        <v>37861310</v>
      </c>
      <c r="G48" s="16" t="s">
        <v>115</v>
      </c>
      <c r="H48" s="16" t="s">
        <v>166</v>
      </c>
      <c r="I48" s="18" t="s">
        <v>202</v>
      </c>
      <c r="J48" s="17">
        <v>739</v>
      </c>
      <c r="K48" s="9">
        <v>10</v>
      </c>
      <c r="L48" s="4">
        <v>0</v>
      </c>
      <c r="M48" s="9">
        <v>2</v>
      </c>
      <c r="N48" s="4">
        <v>0</v>
      </c>
      <c r="O48" s="9">
        <v>32</v>
      </c>
      <c r="P48" s="8">
        <v>0</v>
      </c>
      <c r="Q48" s="11">
        <v>561</v>
      </c>
      <c r="R48" s="7">
        <v>0</v>
      </c>
      <c r="S48" s="101">
        <f t="shared" si="71"/>
        <v>17.53125</v>
      </c>
      <c r="T48" s="102"/>
      <c r="U48" s="11"/>
      <c r="V48" s="7"/>
      <c r="W48" s="14">
        <f t="shared" si="72"/>
        <v>561</v>
      </c>
      <c r="X48" s="15">
        <f t="shared" si="73"/>
        <v>0</v>
      </c>
      <c r="Y48" s="20">
        <f t="shared" si="74"/>
        <v>561</v>
      </c>
      <c r="Z48" s="21">
        <f t="shared" si="75"/>
        <v>561</v>
      </c>
      <c r="AA48" s="4">
        <f t="shared" si="76"/>
        <v>0</v>
      </c>
    </row>
    <row r="49" spans="1:27" x14ac:dyDescent="0.25">
      <c r="A49" s="5" t="s">
        <v>7</v>
      </c>
      <c r="B49" s="2" t="s">
        <v>21</v>
      </c>
      <c r="C49" s="2" t="s">
        <v>56</v>
      </c>
      <c r="D49" s="2">
        <v>306771</v>
      </c>
      <c r="E49" s="16" t="s">
        <v>57</v>
      </c>
      <c r="F49" s="2">
        <v>37864289</v>
      </c>
      <c r="G49" s="16" t="s">
        <v>115</v>
      </c>
      <c r="H49" s="16" t="s">
        <v>203</v>
      </c>
      <c r="I49" s="18" t="s">
        <v>204</v>
      </c>
      <c r="J49" s="17">
        <v>97</v>
      </c>
      <c r="K49" s="9">
        <v>1</v>
      </c>
      <c r="L49" s="4">
        <v>0</v>
      </c>
      <c r="M49" s="9">
        <v>1</v>
      </c>
      <c r="N49" s="4">
        <v>0</v>
      </c>
      <c r="O49" s="9">
        <v>19</v>
      </c>
      <c r="P49" s="8">
        <v>0</v>
      </c>
      <c r="Q49" s="11">
        <v>190</v>
      </c>
      <c r="R49" s="7">
        <v>0</v>
      </c>
      <c r="S49" s="101">
        <f t="shared" ref="S49:S51" si="77">Q49/O49</f>
        <v>10</v>
      </c>
      <c r="T49" s="102"/>
      <c r="U49" s="11">
        <v>50</v>
      </c>
      <c r="V49" s="7">
        <v>0</v>
      </c>
      <c r="W49" s="14">
        <f t="shared" ref="W49:W50" si="78">U49+Q49</f>
        <v>240</v>
      </c>
      <c r="X49" s="15">
        <f t="shared" ref="X49:X50" si="79">V49+R49</f>
        <v>0</v>
      </c>
      <c r="Y49" s="20">
        <f t="shared" ref="Y49:Y51" si="80">ROUNDUP(W49,0)</f>
        <v>240</v>
      </c>
      <c r="Z49" s="21">
        <f t="shared" ref="Z49:Z51" si="81">Y49-AA49</f>
        <v>240</v>
      </c>
      <c r="AA49" s="4">
        <f t="shared" ref="AA49:AA51" si="82">ROUNDUP(X49,0)</f>
        <v>0</v>
      </c>
    </row>
    <row r="50" spans="1:27" x14ac:dyDescent="0.25">
      <c r="A50" s="5" t="s">
        <v>7</v>
      </c>
      <c r="B50" s="2" t="s">
        <v>21</v>
      </c>
      <c r="C50" s="2" t="s">
        <v>58</v>
      </c>
      <c r="D50" s="2">
        <v>307483</v>
      </c>
      <c r="E50" s="16" t="s">
        <v>59</v>
      </c>
      <c r="F50" s="2">
        <v>37864513</v>
      </c>
      <c r="G50" s="16" t="s">
        <v>133</v>
      </c>
      <c r="H50" s="16" t="s">
        <v>205</v>
      </c>
      <c r="I50" s="18" t="s">
        <v>206</v>
      </c>
      <c r="J50" s="17">
        <v>195</v>
      </c>
      <c r="K50" s="9">
        <v>2</v>
      </c>
      <c r="L50" s="4">
        <v>0</v>
      </c>
      <c r="M50" s="9">
        <v>1</v>
      </c>
      <c r="N50" s="4">
        <v>0</v>
      </c>
      <c r="O50" s="9">
        <v>6</v>
      </c>
      <c r="P50" s="8">
        <v>0</v>
      </c>
      <c r="Q50" s="11">
        <v>80</v>
      </c>
      <c r="R50" s="7">
        <v>0</v>
      </c>
      <c r="S50" s="101">
        <f t="shared" si="77"/>
        <v>13.333333333333334</v>
      </c>
      <c r="T50" s="102"/>
      <c r="U50" s="11">
        <v>0</v>
      </c>
      <c r="V50" s="7">
        <v>0</v>
      </c>
      <c r="W50" s="14">
        <f t="shared" si="78"/>
        <v>80</v>
      </c>
      <c r="X50" s="15">
        <f t="shared" si="79"/>
        <v>0</v>
      </c>
      <c r="Y50" s="20">
        <f t="shared" si="80"/>
        <v>80</v>
      </c>
      <c r="Z50" s="21">
        <f t="shared" si="81"/>
        <v>80</v>
      </c>
      <c r="AA50" s="4">
        <f t="shared" si="82"/>
        <v>0</v>
      </c>
    </row>
    <row r="51" spans="1:27" x14ac:dyDescent="0.25">
      <c r="A51" s="5" t="s">
        <v>7</v>
      </c>
      <c r="B51" s="2" t="s">
        <v>21</v>
      </c>
      <c r="C51" s="2" t="s">
        <v>54</v>
      </c>
      <c r="D51" s="2">
        <v>309150</v>
      </c>
      <c r="E51" s="16" t="s">
        <v>55</v>
      </c>
      <c r="F51" s="2">
        <v>37860992</v>
      </c>
      <c r="G51" s="16" t="s">
        <v>115</v>
      </c>
      <c r="H51" s="16" t="s">
        <v>167</v>
      </c>
      <c r="I51" s="18" t="s">
        <v>207</v>
      </c>
      <c r="J51" s="17">
        <v>599</v>
      </c>
      <c r="K51" s="9">
        <v>3</v>
      </c>
      <c r="L51" s="4">
        <v>0</v>
      </c>
      <c r="M51" s="9">
        <v>1</v>
      </c>
      <c r="N51" s="4">
        <v>0</v>
      </c>
      <c r="O51" s="9">
        <v>24</v>
      </c>
      <c r="P51" s="8">
        <v>0</v>
      </c>
      <c r="Q51" s="11">
        <v>360</v>
      </c>
      <c r="R51" s="7">
        <v>0</v>
      </c>
      <c r="S51" s="101">
        <f t="shared" si="77"/>
        <v>15</v>
      </c>
      <c r="T51" s="102"/>
      <c r="U51" s="11">
        <v>0</v>
      </c>
      <c r="V51" s="7">
        <v>0</v>
      </c>
      <c r="W51" s="14">
        <f t="shared" ref="W51" si="83">U51+Q51</f>
        <v>360</v>
      </c>
      <c r="X51" s="15">
        <f t="shared" ref="X51" si="84">V51+R51</f>
        <v>0</v>
      </c>
      <c r="Y51" s="20">
        <f t="shared" si="80"/>
        <v>360</v>
      </c>
      <c r="Z51" s="21">
        <f t="shared" si="81"/>
        <v>360</v>
      </c>
      <c r="AA51" s="4">
        <f t="shared" si="82"/>
        <v>0</v>
      </c>
    </row>
    <row r="52" spans="1:27" x14ac:dyDescent="0.25">
      <c r="A52" s="5" t="s">
        <v>7</v>
      </c>
      <c r="B52" s="2" t="s">
        <v>21</v>
      </c>
      <c r="C52" s="2" t="s">
        <v>60</v>
      </c>
      <c r="D52" s="2">
        <v>800236</v>
      </c>
      <c r="E52" s="16" t="s">
        <v>61</v>
      </c>
      <c r="F52" s="2">
        <v>37864025</v>
      </c>
      <c r="G52" s="16" t="s">
        <v>132</v>
      </c>
      <c r="H52" s="16" t="s">
        <v>255</v>
      </c>
      <c r="I52" s="18" t="s">
        <v>256</v>
      </c>
      <c r="J52" s="17">
        <v>102</v>
      </c>
      <c r="K52" s="9">
        <v>4</v>
      </c>
      <c r="L52" s="4">
        <v>0</v>
      </c>
      <c r="M52" s="9">
        <v>2</v>
      </c>
      <c r="N52" s="4">
        <v>0</v>
      </c>
      <c r="O52" s="9">
        <v>16</v>
      </c>
      <c r="P52" s="8">
        <v>0</v>
      </c>
      <c r="Q52" s="11">
        <v>283</v>
      </c>
      <c r="R52" s="7">
        <v>0</v>
      </c>
      <c r="S52" s="101">
        <f t="shared" ref="S52" si="85">Q52/O52</f>
        <v>17.6875</v>
      </c>
      <c r="T52" s="102"/>
      <c r="U52" s="11">
        <v>0</v>
      </c>
      <c r="V52" s="7">
        <v>0</v>
      </c>
      <c r="W52" s="14">
        <f t="shared" ref="W52" si="86">U52+Q52</f>
        <v>283</v>
      </c>
      <c r="X52" s="15">
        <f t="shared" ref="X52" si="87">V52+R52</f>
        <v>0</v>
      </c>
      <c r="Y52" s="20">
        <f t="shared" ref="Y52" si="88">ROUNDUP(W52,0)</f>
        <v>283</v>
      </c>
      <c r="Z52" s="21">
        <f t="shared" ref="Z52" si="89">Y52-AA52</f>
        <v>283</v>
      </c>
      <c r="AA52" s="4">
        <f t="shared" ref="AA52" si="90">ROUNDUP(X52,0)</f>
        <v>0</v>
      </c>
    </row>
    <row r="53" spans="1:27" x14ac:dyDescent="0.25">
      <c r="A53" s="5" t="s">
        <v>8</v>
      </c>
      <c r="B53" s="2" t="s">
        <v>21</v>
      </c>
      <c r="C53" s="2" t="s">
        <v>62</v>
      </c>
      <c r="D53" s="2">
        <v>313271</v>
      </c>
      <c r="E53" s="16" t="s">
        <v>63</v>
      </c>
      <c r="F53" s="2">
        <v>35677686</v>
      </c>
      <c r="G53" s="16" t="s">
        <v>115</v>
      </c>
      <c r="H53" s="16" t="s">
        <v>169</v>
      </c>
      <c r="I53" s="18" t="s">
        <v>231</v>
      </c>
      <c r="J53" s="17">
        <v>676</v>
      </c>
      <c r="K53" s="9">
        <v>1</v>
      </c>
      <c r="L53" s="4">
        <v>0</v>
      </c>
      <c r="M53" s="9">
        <v>1</v>
      </c>
      <c r="N53" s="4">
        <v>0</v>
      </c>
      <c r="O53" s="9">
        <v>4</v>
      </c>
      <c r="P53" s="8">
        <v>0</v>
      </c>
      <c r="Q53" s="11">
        <v>68</v>
      </c>
      <c r="R53" s="7">
        <v>0</v>
      </c>
      <c r="S53" s="101">
        <f t="shared" ref="S53:S56" si="91">Q53/O53</f>
        <v>17</v>
      </c>
      <c r="T53" s="102"/>
      <c r="U53" s="11">
        <v>0</v>
      </c>
      <c r="V53" s="7">
        <v>0</v>
      </c>
      <c r="W53" s="14">
        <f t="shared" ref="W53:W56" si="92">U53+Q53</f>
        <v>68</v>
      </c>
      <c r="X53" s="15">
        <f t="shared" ref="X53:X56" si="93">V53+R53</f>
        <v>0</v>
      </c>
      <c r="Y53" s="20">
        <f t="shared" ref="Y53:Y56" si="94">ROUNDUP(W53,0)</f>
        <v>68</v>
      </c>
      <c r="Z53" s="21">
        <f t="shared" ref="Z53:Z56" si="95">Y53-AA53</f>
        <v>68</v>
      </c>
      <c r="AA53" s="4">
        <f t="shared" ref="AA53:AA56" si="96">ROUNDUP(X53,0)</f>
        <v>0</v>
      </c>
    </row>
    <row r="54" spans="1:27" x14ac:dyDescent="0.25">
      <c r="A54" s="5" t="s">
        <v>8</v>
      </c>
      <c r="B54" s="2" t="s">
        <v>21</v>
      </c>
      <c r="C54" s="2" t="s">
        <v>62</v>
      </c>
      <c r="D54" s="2">
        <v>313271</v>
      </c>
      <c r="E54" s="16" t="s">
        <v>63</v>
      </c>
      <c r="F54" s="2">
        <v>35677708</v>
      </c>
      <c r="G54" s="16" t="s">
        <v>115</v>
      </c>
      <c r="H54" s="16" t="s">
        <v>169</v>
      </c>
      <c r="I54" s="18" t="s">
        <v>232</v>
      </c>
      <c r="J54" s="17">
        <v>613</v>
      </c>
      <c r="K54" s="9">
        <v>3</v>
      </c>
      <c r="L54" s="4">
        <v>0</v>
      </c>
      <c r="M54" s="9">
        <v>1</v>
      </c>
      <c r="N54" s="4">
        <v>0</v>
      </c>
      <c r="O54" s="9">
        <v>48</v>
      </c>
      <c r="P54" s="8">
        <v>0</v>
      </c>
      <c r="Q54" s="11">
        <v>542</v>
      </c>
      <c r="R54" s="7">
        <v>0</v>
      </c>
      <c r="S54" s="101">
        <f t="shared" si="91"/>
        <v>11.291666666666666</v>
      </c>
      <c r="T54" s="102"/>
      <c r="U54" s="11">
        <v>0</v>
      </c>
      <c r="V54" s="7">
        <v>0</v>
      </c>
      <c r="W54" s="52">
        <f t="shared" si="92"/>
        <v>542</v>
      </c>
      <c r="X54" s="53">
        <f t="shared" si="93"/>
        <v>0</v>
      </c>
      <c r="Y54" s="20">
        <f t="shared" si="94"/>
        <v>542</v>
      </c>
      <c r="Z54" s="21">
        <f t="shared" si="95"/>
        <v>542</v>
      </c>
      <c r="AA54" s="4">
        <f t="shared" si="96"/>
        <v>0</v>
      </c>
    </row>
    <row r="55" spans="1:27" x14ac:dyDescent="0.25">
      <c r="A55" s="5" t="s">
        <v>8</v>
      </c>
      <c r="B55" s="2" t="s">
        <v>21</v>
      </c>
      <c r="C55" s="2" t="s">
        <v>62</v>
      </c>
      <c r="D55" s="2">
        <v>313271</v>
      </c>
      <c r="E55" s="16" t="s">
        <v>63</v>
      </c>
      <c r="F55" s="2">
        <v>35677783</v>
      </c>
      <c r="G55" s="16" t="s">
        <v>115</v>
      </c>
      <c r="H55" s="16" t="s">
        <v>169</v>
      </c>
      <c r="I55" s="18" t="s">
        <v>233</v>
      </c>
      <c r="J55" s="17">
        <v>839</v>
      </c>
      <c r="K55" s="9">
        <v>5</v>
      </c>
      <c r="L55" s="4">
        <v>1</v>
      </c>
      <c r="M55" s="9">
        <v>3</v>
      </c>
      <c r="N55" s="4">
        <v>1</v>
      </c>
      <c r="O55" s="9">
        <v>17</v>
      </c>
      <c r="P55" s="8">
        <v>2</v>
      </c>
      <c r="Q55" s="11">
        <v>228</v>
      </c>
      <c r="R55" s="7">
        <v>31</v>
      </c>
      <c r="S55" s="101">
        <f t="shared" si="91"/>
        <v>13.411764705882353</v>
      </c>
      <c r="T55" s="102">
        <f t="shared" ref="T55" si="97">R55/P55</f>
        <v>15.5</v>
      </c>
      <c r="U55" s="11">
        <v>0</v>
      </c>
      <c r="V55" s="7">
        <v>0</v>
      </c>
      <c r="W55" s="14">
        <f t="shared" si="92"/>
        <v>228</v>
      </c>
      <c r="X55" s="15">
        <f t="shared" si="93"/>
        <v>31</v>
      </c>
      <c r="Y55" s="20">
        <f t="shared" si="94"/>
        <v>228</v>
      </c>
      <c r="Z55" s="21">
        <f t="shared" si="95"/>
        <v>197</v>
      </c>
      <c r="AA55" s="4">
        <f t="shared" si="96"/>
        <v>31</v>
      </c>
    </row>
    <row r="56" spans="1:27" x14ac:dyDescent="0.25">
      <c r="A56" s="5" t="s">
        <v>8</v>
      </c>
      <c r="B56" s="2" t="s">
        <v>21</v>
      </c>
      <c r="C56" s="2" t="s">
        <v>62</v>
      </c>
      <c r="D56" s="2">
        <v>313271</v>
      </c>
      <c r="E56" s="16" t="s">
        <v>63</v>
      </c>
      <c r="F56" s="2">
        <v>51786249</v>
      </c>
      <c r="G56" s="16" t="s">
        <v>139</v>
      </c>
      <c r="H56" s="16" t="s">
        <v>169</v>
      </c>
      <c r="I56" s="18" t="s">
        <v>234</v>
      </c>
      <c r="J56" s="17">
        <v>360</v>
      </c>
      <c r="K56" s="9">
        <v>21</v>
      </c>
      <c r="L56" s="4">
        <v>0</v>
      </c>
      <c r="M56" s="9">
        <v>3</v>
      </c>
      <c r="N56" s="4">
        <v>0</v>
      </c>
      <c r="O56" s="9">
        <v>9</v>
      </c>
      <c r="P56" s="8">
        <v>0</v>
      </c>
      <c r="Q56" s="11">
        <v>160</v>
      </c>
      <c r="R56" s="7">
        <v>0</v>
      </c>
      <c r="S56" s="101">
        <f t="shared" si="91"/>
        <v>17.777777777777779</v>
      </c>
      <c r="T56" s="102"/>
      <c r="U56" s="11">
        <v>0</v>
      </c>
      <c r="V56" s="7">
        <v>0</v>
      </c>
      <c r="W56" s="14">
        <f t="shared" si="92"/>
        <v>160</v>
      </c>
      <c r="X56" s="15">
        <f t="shared" si="93"/>
        <v>0</v>
      </c>
      <c r="Y56" s="20">
        <f t="shared" si="94"/>
        <v>160</v>
      </c>
      <c r="Z56" s="21">
        <f t="shared" si="95"/>
        <v>160</v>
      </c>
      <c r="AA56" s="4">
        <f t="shared" si="96"/>
        <v>0</v>
      </c>
    </row>
    <row r="57" spans="1:27" x14ac:dyDescent="0.25">
      <c r="A57" s="5" t="s">
        <v>8</v>
      </c>
      <c r="B57" s="2" t="s">
        <v>21</v>
      </c>
      <c r="C57" s="2" t="s">
        <v>68</v>
      </c>
      <c r="D57" s="2">
        <v>321125</v>
      </c>
      <c r="E57" s="16" t="s">
        <v>69</v>
      </c>
      <c r="F57" s="2">
        <v>37831500</v>
      </c>
      <c r="G57" s="16" t="s">
        <v>115</v>
      </c>
      <c r="H57" s="16" t="s">
        <v>172</v>
      </c>
      <c r="I57" s="18" t="s">
        <v>236</v>
      </c>
      <c r="J57" s="17">
        <v>373</v>
      </c>
      <c r="K57" s="9">
        <v>9</v>
      </c>
      <c r="L57" s="4">
        <v>0</v>
      </c>
      <c r="M57" s="9">
        <v>2</v>
      </c>
      <c r="N57" s="4">
        <v>0</v>
      </c>
      <c r="O57" s="9">
        <v>28</v>
      </c>
      <c r="P57" s="8">
        <v>0</v>
      </c>
      <c r="Q57" s="11">
        <v>444</v>
      </c>
      <c r="R57" s="7">
        <v>0</v>
      </c>
      <c r="S57" s="101">
        <f t="shared" ref="S57" si="98">Q57/O57</f>
        <v>15.857142857142858</v>
      </c>
      <c r="T57" s="102"/>
      <c r="U57" s="11">
        <v>0</v>
      </c>
      <c r="V57" s="7">
        <v>0</v>
      </c>
      <c r="W57" s="14">
        <f t="shared" ref="W57" si="99">U57+Q57</f>
        <v>444</v>
      </c>
      <c r="X57" s="15">
        <f t="shared" ref="X57" si="100">V57+R57</f>
        <v>0</v>
      </c>
      <c r="Y57" s="20">
        <f t="shared" ref="Y57" si="101">ROUNDUP(W57,0)</f>
        <v>444</v>
      </c>
      <c r="Z57" s="21">
        <f t="shared" ref="Z57" si="102">Y57-AA57</f>
        <v>444</v>
      </c>
      <c r="AA57" s="4">
        <f t="shared" ref="AA57" si="103">ROUNDUP(X57,0)</f>
        <v>0</v>
      </c>
    </row>
    <row r="58" spans="1:27" x14ac:dyDescent="0.25">
      <c r="A58" s="5" t="s">
        <v>8</v>
      </c>
      <c r="B58" s="2" t="s">
        <v>21</v>
      </c>
      <c r="C58" s="2" t="s">
        <v>66</v>
      </c>
      <c r="D58" s="2">
        <v>320439</v>
      </c>
      <c r="E58" s="16" t="s">
        <v>67</v>
      </c>
      <c r="F58" s="2">
        <v>37831232</v>
      </c>
      <c r="G58" s="16" t="s">
        <v>115</v>
      </c>
      <c r="H58" s="16" t="s">
        <v>171</v>
      </c>
      <c r="I58" s="18" t="s">
        <v>237</v>
      </c>
      <c r="J58" s="17">
        <v>719</v>
      </c>
      <c r="K58" s="9">
        <v>4</v>
      </c>
      <c r="L58" s="4">
        <v>0</v>
      </c>
      <c r="M58" s="9">
        <v>4</v>
      </c>
      <c r="N58" s="4">
        <v>0</v>
      </c>
      <c r="O58" s="9">
        <v>22</v>
      </c>
      <c r="P58" s="8">
        <v>0</v>
      </c>
      <c r="Q58" s="11">
        <v>447</v>
      </c>
      <c r="R58" s="7">
        <v>0</v>
      </c>
      <c r="S58" s="101">
        <f t="shared" ref="S58:S60" si="104">Q58/O58</f>
        <v>20.318181818181817</v>
      </c>
      <c r="T58" s="102"/>
      <c r="U58" s="11">
        <v>0</v>
      </c>
      <c r="V58" s="7">
        <v>0</v>
      </c>
      <c r="W58" s="52">
        <f t="shared" ref="W58:W60" si="105">U58+Q58</f>
        <v>447</v>
      </c>
      <c r="X58" s="53">
        <f t="shared" ref="X58:X60" si="106">V58+R58</f>
        <v>0</v>
      </c>
      <c r="Y58" s="20">
        <f t="shared" ref="Y58:Y60" si="107">ROUNDUP(W58,0)</f>
        <v>447</v>
      </c>
      <c r="Z58" s="21">
        <f t="shared" ref="Z58:Z60" si="108">Y58-AA58</f>
        <v>447</v>
      </c>
      <c r="AA58" s="4">
        <f t="shared" ref="AA58:AA60" si="109">ROUNDUP(X58,0)</f>
        <v>0</v>
      </c>
    </row>
    <row r="59" spans="1:27" x14ac:dyDescent="0.25">
      <c r="A59" s="5" t="s">
        <v>8</v>
      </c>
      <c r="B59" s="2" t="s">
        <v>21</v>
      </c>
      <c r="C59" s="2" t="s">
        <v>66</v>
      </c>
      <c r="D59" s="2">
        <v>320439</v>
      </c>
      <c r="E59" s="16" t="s">
        <v>67</v>
      </c>
      <c r="F59" s="2">
        <v>37888595</v>
      </c>
      <c r="G59" s="16" t="s">
        <v>115</v>
      </c>
      <c r="H59" s="16" t="s">
        <v>171</v>
      </c>
      <c r="I59" s="18" t="s">
        <v>238</v>
      </c>
      <c r="J59" s="17">
        <v>598</v>
      </c>
      <c r="K59" s="9">
        <v>10</v>
      </c>
      <c r="L59" s="4">
        <v>0</v>
      </c>
      <c r="M59" s="9">
        <v>1</v>
      </c>
      <c r="N59" s="4">
        <v>0</v>
      </c>
      <c r="O59" s="9">
        <v>16</v>
      </c>
      <c r="P59" s="8">
        <v>0</v>
      </c>
      <c r="Q59" s="11">
        <v>187</v>
      </c>
      <c r="R59" s="7">
        <v>0</v>
      </c>
      <c r="S59" s="101">
        <f t="shared" si="104"/>
        <v>11.6875</v>
      </c>
      <c r="T59" s="102"/>
      <c r="U59" s="11">
        <v>0</v>
      </c>
      <c r="V59" s="7">
        <v>0</v>
      </c>
      <c r="W59" s="52">
        <f t="shared" si="105"/>
        <v>187</v>
      </c>
      <c r="X59" s="53">
        <f t="shared" si="106"/>
        <v>0</v>
      </c>
      <c r="Y59" s="20">
        <f t="shared" si="107"/>
        <v>187</v>
      </c>
      <c r="Z59" s="21">
        <f t="shared" si="108"/>
        <v>187</v>
      </c>
      <c r="AA59" s="4">
        <f t="shared" si="109"/>
        <v>0</v>
      </c>
    </row>
    <row r="60" spans="1:27" x14ac:dyDescent="0.25">
      <c r="A60" s="5" t="s">
        <v>8</v>
      </c>
      <c r="B60" s="2" t="s">
        <v>21</v>
      </c>
      <c r="C60" s="2" t="s">
        <v>64</v>
      </c>
      <c r="D60" s="2">
        <v>320056</v>
      </c>
      <c r="E60" s="16" t="s">
        <v>65</v>
      </c>
      <c r="F60" s="2">
        <v>37833758</v>
      </c>
      <c r="G60" s="16" t="s">
        <v>134</v>
      </c>
      <c r="H60" s="16" t="s">
        <v>170</v>
      </c>
      <c r="I60" s="18" t="s">
        <v>180</v>
      </c>
      <c r="J60" s="17">
        <v>407</v>
      </c>
      <c r="K60" s="9">
        <v>10</v>
      </c>
      <c r="L60" s="4">
        <v>0</v>
      </c>
      <c r="M60" s="9">
        <v>1</v>
      </c>
      <c r="N60" s="4">
        <v>0</v>
      </c>
      <c r="O60" s="9">
        <v>36</v>
      </c>
      <c r="P60" s="8">
        <v>0</v>
      </c>
      <c r="Q60" s="11">
        <v>368</v>
      </c>
      <c r="R60" s="55">
        <v>0</v>
      </c>
      <c r="S60" s="101">
        <f t="shared" si="104"/>
        <v>10.222222222222221</v>
      </c>
      <c r="T60" s="102"/>
      <c r="U60" s="11">
        <v>0</v>
      </c>
      <c r="V60" s="55">
        <v>0</v>
      </c>
      <c r="W60" s="52">
        <f t="shared" si="105"/>
        <v>368</v>
      </c>
      <c r="X60" s="53">
        <f t="shared" si="106"/>
        <v>0</v>
      </c>
      <c r="Y60" s="20">
        <f t="shared" si="107"/>
        <v>368</v>
      </c>
      <c r="Z60" s="21">
        <f t="shared" si="108"/>
        <v>368</v>
      </c>
      <c r="AA60" s="4">
        <f t="shared" si="109"/>
        <v>0</v>
      </c>
    </row>
    <row r="61" spans="1:27" x14ac:dyDescent="0.25">
      <c r="A61" s="5" t="s">
        <v>9</v>
      </c>
      <c r="B61" s="2" t="s">
        <v>12</v>
      </c>
      <c r="C61" s="2" t="s">
        <v>19</v>
      </c>
      <c r="D61" s="2">
        <v>37870475</v>
      </c>
      <c r="E61" s="16" t="s">
        <v>20</v>
      </c>
      <c r="F61" s="2">
        <v>37947541</v>
      </c>
      <c r="G61" s="16" t="s">
        <v>131</v>
      </c>
      <c r="H61" s="16" t="s">
        <v>175</v>
      </c>
      <c r="I61" s="18" t="s">
        <v>200</v>
      </c>
      <c r="J61" s="17">
        <v>368</v>
      </c>
      <c r="K61" s="9">
        <v>12</v>
      </c>
      <c r="L61" s="4">
        <v>0</v>
      </c>
      <c r="M61" s="9">
        <v>1</v>
      </c>
      <c r="N61" s="4">
        <v>0</v>
      </c>
      <c r="O61" s="9">
        <v>5</v>
      </c>
      <c r="P61" s="9">
        <v>0</v>
      </c>
      <c r="Q61" s="11">
        <v>73.209999999999994</v>
      </c>
      <c r="R61" s="55">
        <v>0</v>
      </c>
      <c r="S61" s="101">
        <f t="shared" ref="S61:S63" si="110">Q61/O61</f>
        <v>14.641999999999999</v>
      </c>
      <c r="T61" s="102"/>
      <c r="U61" s="11">
        <v>0</v>
      </c>
      <c r="V61" s="55">
        <v>0</v>
      </c>
      <c r="W61" s="56">
        <f t="shared" ref="W61:W63" si="111">U61+Q61</f>
        <v>73.209999999999994</v>
      </c>
      <c r="X61" s="15">
        <f t="shared" ref="X61:X63" si="112">V61+R61</f>
        <v>0</v>
      </c>
      <c r="Y61" s="20">
        <f t="shared" ref="Y61:Y63" si="113">ROUNDUP(W61,0)</f>
        <v>74</v>
      </c>
      <c r="Z61" s="21">
        <f t="shared" ref="Z61:Z63" si="114">Y61-AA61</f>
        <v>74</v>
      </c>
      <c r="AA61" s="4">
        <f t="shared" ref="AA61:AA63" si="115">ROUNDUP(X61,0)</f>
        <v>0</v>
      </c>
    </row>
    <row r="62" spans="1:27" x14ac:dyDescent="0.25">
      <c r="A62" s="5" t="s">
        <v>9</v>
      </c>
      <c r="B62" s="2" t="s">
        <v>21</v>
      </c>
      <c r="C62" s="2" t="s">
        <v>70</v>
      </c>
      <c r="D62" s="2">
        <v>321842</v>
      </c>
      <c r="E62" s="16" t="s">
        <v>71</v>
      </c>
      <c r="F62" s="2">
        <v>37874021</v>
      </c>
      <c r="G62" s="16" t="s">
        <v>115</v>
      </c>
      <c r="H62" s="16" t="s">
        <v>176</v>
      </c>
      <c r="I62" s="18" t="s">
        <v>239</v>
      </c>
      <c r="J62" s="17">
        <v>652</v>
      </c>
      <c r="K62" s="9">
        <v>1</v>
      </c>
      <c r="L62" s="4">
        <v>0</v>
      </c>
      <c r="M62" s="9">
        <v>1</v>
      </c>
      <c r="N62" s="4">
        <v>0</v>
      </c>
      <c r="O62" s="9">
        <v>4</v>
      </c>
      <c r="P62" s="9">
        <v>0</v>
      </c>
      <c r="Q62" s="11">
        <v>83</v>
      </c>
      <c r="R62" s="55">
        <v>0</v>
      </c>
      <c r="S62" s="101">
        <f t="shared" si="110"/>
        <v>20.75</v>
      </c>
      <c r="T62" s="102"/>
      <c r="U62" s="11">
        <v>0</v>
      </c>
      <c r="V62" s="55">
        <v>0</v>
      </c>
      <c r="W62" s="56">
        <f t="shared" si="111"/>
        <v>83</v>
      </c>
      <c r="X62" s="15">
        <f t="shared" si="112"/>
        <v>0</v>
      </c>
      <c r="Y62" s="20">
        <f t="shared" si="113"/>
        <v>83</v>
      </c>
      <c r="Z62" s="21">
        <f t="shared" si="114"/>
        <v>83</v>
      </c>
      <c r="AA62" s="4">
        <f t="shared" si="115"/>
        <v>0</v>
      </c>
    </row>
    <row r="63" spans="1:27" x14ac:dyDescent="0.25">
      <c r="A63" s="5" t="s">
        <v>9</v>
      </c>
      <c r="B63" s="2" t="s">
        <v>21</v>
      </c>
      <c r="C63" s="2" t="s">
        <v>70</v>
      </c>
      <c r="D63" s="2">
        <v>321842</v>
      </c>
      <c r="E63" s="16" t="s">
        <v>71</v>
      </c>
      <c r="F63" s="2">
        <v>37874039</v>
      </c>
      <c r="G63" s="16" t="s">
        <v>132</v>
      </c>
      <c r="H63" s="16" t="s">
        <v>176</v>
      </c>
      <c r="I63" s="18" t="s">
        <v>240</v>
      </c>
      <c r="J63" s="17">
        <v>597</v>
      </c>
      <c r="K63" s="9">
        <v>21</v>
      </c>
      <c r="L63" s="4">
        <v>0</v>
      </c>
      <c r="M63" s="9">
        <v>3</v>
      </c>
      <c r="N63" s="4">
        <v>0</v>
      </c>
      <c r="O63" s="9">
        <v>36</v>
      </c>
      <c r="P63" s="9">
        <v>0</v>
      </c>
      <c r="Q63" s="11">
        <v>434.67</v>
      </c>
      <c r="R63" s="55">
        <v>0</v>
      </c>
      <c r="S63" s="101">
        <f t="shared" si="110"/>
        <v>12.074166666666667</v>
      </c>
      <c r="T63" s="102"/>
      <c r="U63" s="11">
        <v>105</v>
      </c>
      <c r="V63" s="55">
        <v>0</v>
      </c>
      <c r="W63" s="56">
        <f t="shared" si="111"/>
        <v>539.67000000000007</v>
      </c>
      <c r="X63" s="15">
        <f t="shared" si="112"/>
        <v>0</v>
      </c>
      <c r="Y63" s="20">
        <f t="shared" si="113"/>
        <v>540</v>
      </c>
      <c r="Z63" s="21">
        <f t="shared" si="114"/>
        <v>540</v>
      </c>
      <c r="AA63" s="4">
        <f t="shared" si="115"/>
        <v>0</v>
      </c>
    </row>
    <row r="64" spans="1:27" x14ac:dyDescent="0.25">
      <c r="A64" s="5" t="s">
        <v>9</v>
      </c>
      <c r="B64" s="2" t="s">
        <v>21</v>
      </c>
      <c r="C64" s="2" t="s">
        <v>72</v>
      </c>
      <c r="D64" s="2">
        <v>323560</v>
      </c>
      <c r="E64" s="16" t="s">
        <v>73</v>
      </c>
      <c r="F64" s="2">
        <v>37873547</v>
      </c>
      <c r="G64" s="16" t="s">
        <v>140</v>
      </c>
      <c r="H64" s="16" t="s">
        <v>177</v>
      </c>
      <c r="I64" s="18" t="s">
        <v>241</v>
      </c>
      <c r="J64" s="17">
        <v>515</v>
      </c>
      <c r="K64" s="9">
        <v>7</v>
      </c>
      <c r="L64" s="4">
        <v>0</v>
      </c>
      <c r="M64" s="9">
        <v>2</v>
      </c>
      <c r="N64" s="4">
        <v>0</v>
      </c>
      <c r="O64" s="9">
        <v>24</v>
      </c>
      <c r="P64" s="9">
        <v>0</v>
      </c>
      <c r="Q64" s="11">
        <v>487.67</v>
      </c>
      <c r="R64" s="55">
        <v>0</v>
      </c>
      <c r="S64" s="101">
        <f t="shared" ref="S64:S65" si="116">Q64/O64</f>
        <v>20.319583333333334</v>
      </c>
      <c r="T64" s="102"/>
      <c r="U64" s="11">
        <v>0</v>
      </c>
      <c r="V64" s="55">
        <v>0</v>
      </c>
      <c r="W64" s="56">
        <f t="shared" ref="W64:W65" si="117">U64+Q64</f>
        <v>487.67</v>
      </c>
      <c r="X64" s="15">
        <f t="shared" ref="X64:X65" si="118">V64+R64</f>
        <v>0</v>
      </c>
      <c r="Y64" s="20">
        <f t="shared" ref="Y64:Y65" si="119">ROUNDUP(W64,0)</f>
        <v>488</v>
      </c>
      <c r="Z64" s="21">
        <f t="shared" ref="Z64:Z65" si="120">Y64-AA64</f>
        <v>488</v>
      </c>
      <c r="AA64" s="4">
        <f t="shared" ref="AA64:AA65" si="121">ROUNDUP(X64,0)</f>
        <v>0</v>
      </c>
    </row>
    <row r="65" spans="1:27" x14ac:dyDescent="0.25">
      <c r="A65" s="5" t="s">
        <v>9</v>
      </c>
      <c r="B65" s="2" t="s">
        <v>21</v>
      </c>
      <c r="C65" s="2" t="s">
        <v>78</v>
      </c>
      <c r="D65" s="2">
        <v>323683</v>
      </c>
      <c r="E65" s="16" t="s">
        <v>79</v>
      </c>
      <c r="F65" s="2">
        <v>37792059</v>
      </c>
      <c r="G65" s="16" t="s">
        <v>132</v>
      </c>
      <c r="H65" s="16" t="s">
        <v>242</v>
      </c>
      <c r="I65" s="18" t="s">
        <v>243</v>
      </c>
      <c r="J65" s="17">
        <v>157</v>
      </c>
      <c r="K65" s="9">
        <v>3</v>
      </c>
      <c r="L65" s="4">
        <v>0</v>
      </c>
      <c r="M65" s="9">
        <v>1</v>
      </c>
      <c r="N65" s="4">
        <v>0</v>
      </c>
      <c r="O65" s="9">
        <v>6</v>
      </c>
      <c r="P65" s="9">
        <v>0</v>
      </c>
      <c r="Q65" s="11">
        <v>98.94</v>
      </c>
      <c r="R65" s="55">
        <v>0</v>
      </c>
      <c r="S65" s="101">
        <f t="shared" si="116"/>
        <v>16.489999999999998</v>
      </c>
      <c r="T65" s="102"/>
      <c r="U65" s="11">
        <v>0</v>
      </c>
      <c r="V65" s="55">
        <v>0</v>
      </c>
      <c r="W65" s="56">
        <f t="shared" si="117"/>
        <v>98.94</v>
      </c>
      <c r="X65" s="15">
        <f t="shared" si="118"/>
        <v>0</v>
      </c>
      <c r="Y65" s="20">
        <f t="shared" si="119"/>
        <v>99</v>
      </c>
      <c r="Z65" s="21">
        <f t="shared" si="120"/>
        <v>99</v>
      </c>
      <c r="AA65" s="4">
        <f t="shared" si="121"/>
        <v>0</v>
      </c>
    </row>
    <row r="66" spans="1:27" x14ac:dyDescent="0.25">
      <c r="A66" s="5" t="s">
        <v>9</v>
      </c>
      <c r="B66" s="2" t="s">
        <v>21</v>
      </c>
      <c r="C66" s="2" t="s">
        <v>74</v>
      </c>
      <c r="D66" s="2">
        <v>326607</v>
      </c>
      <c r="E66" s="16" t="s">
        <v>75</v>
      </c>
      <c r="F66" s="2">
        <v>17068975</v>
      </c>
      <c r="G66" s="16" t="s">
        <v>115</v>
      </c>
      <c r="H66" s="16" t="s">
        <v>175</v>
      </c>
      <c r="I66" s="18" t="s">
        <v>197</v>
      </c>
      <c r="J66" s="17">
        <v>527</v>
      </c>
      <c r="K66" s="9">
        <v>12</v>
      </c>
      <c r="L66" s="4">
        <v>0</v>
      </c>
      <c r="M66" s="9">
        <v>1</v>
      </c>
      <c r="N66" s="4">
        <v>0</v>
      </c>
      <c r="O66" s="9">
        <v>2</v>
      </c>
      <c r="P66" s="9">
        <v>0</v>
      </c>
      <c r="Q66" s="11">
        <v>25.815000000000001</v>
      </c>
      <c r="R66" s="55">
        <v>0</v>
      </c>
      <c r="S66" s="101">
        <f t="shared" ref="S66" si="122">Q66/O66</f>
        <v>12.907500000000001</v>
      </c>
      <c r="T66" s="102"/>
      <c r="U66" s="11">
        <v>0</v>
      </c>
      <c r="V66" s="55">
        <v>0</v>
      </c>
      <c r="W66" s="56">
        <f t="shared" ref="W66" si="123">U66+Q66</f>
        <v>25.815000000000001</v>
      </c>
      <c r="X66" s="15">
        <f t="shared" ref="X66" si="124">V66+R66</f>
        <v>0</v>
      </c>
      <c r="Y66" s="20">
        <f t="shared" ref="Y66" si="125">ROUNDUP(W66,0)</f>
        <v>26</v>
      </c>
      <c r="Z66" s="21">
        <f t="shared" ref="Z66" si="126">Y66-AA66</f>
        <v>26</v>
      </c>
      <c r="AA66" s="4">
        <f t="shared" ref="AA66" si="127">ROUNDUP(X66,0)</f>
        <v>0</v>
      </c>
    </row>
    <row r="67" spans="1:27" x14ac:dyDescent="0.25">
      <c r="A67" s="5" t="s">
        <v>9</v>
      </c>
      <c r="B67" s="2" t="s">
        <v>21</v>
      </c>
      <c r="C67" s="2" t="s">
        <v>76</v>
      </c>
      <c r="D67" s="2">
        <v>330469</v>
      </c>
      <c r="E67" s="16" t="s">
        <v>77</v>
      </c>
      <c r="F67" s="2">
        <v>37873130</v>
      </c>
      <c r="G67" s="16" t="s">
        <v>132</v>
      </c>
      <c r="H67" s="16" t="s">
        <v>246</v>
      </c>
      <c r="I67" s="18" t="s">
        <v>247</v>
      </c>
      <c r="J67" s="17">
        <v>78</v>
      </c>
      <c r="K67" s="9">
        <v>4</v>
      </c>
      <c r="L67" s="4">
        <v>0</v>
      </c>
      <c r="M67" s="9">
        <v>2</v>
      </c>
      <c r="N67" s="4">
        <v>0</v>
      </c>
      <c r="O67" s="9">
        <v>12</v>
      </c>
      <c r="P67" s="9">
        <v>0</v>
      </c>
      <c r="Q67" s="11">
        <v>129.84</v>
      </c>
      <c r="R67" s="55">
        <v>0</v>
      </c>
      <c r="S67" s="101">
        <f t="shared" ref="S67" si="128">Q67/O67</f>
        <v>10.82</v>
      </c>
      <c r="T67" s="102"/>
      <c r="U67" s="11">
        <v>0</v>
      </c>
      <c r="V67" s="55">
        <v>0</v>
      </c>
      <c r="W67" s="56">
        <f t="shared" ref="W67" si="129">U67+Q67</f>
        <v>129.84</v>
      </c>
      <c r="X67" s="15">
        <f t="shared" ref="X67" si="130">V67+R67</f>
        <v>0</v>
      </c>
      <c r="Y67" s="20">
        <f t="shared" ref="Y67" si="131">ROUNDUP(W67,0)</f>
        <v>130</v>
      </c>
      <c r="Z67" s="21">
        <f t="shared" ref="Z67" si="132">Y67-AA67</f>
        <v>130</v>
      </c>
      <c r="AA67" s="4">
        <f t="shared" ref="AA67" si="133">ROUNDUP(X67,0)</f>
        <v>0</v>
      </c>
    </row>
    <row r="68" spans="1:27" x14ac:dyDescent="0.25">
      <c r="A68" s="5" t="s">
        <v>9</v>
      </c>
      <c r="B68" s="2" t="s">
        <v>82</v>
      </c>
      <c r="C68" s="2" t="s">
        <v>85</v>
      </c>
      <c r="D68" s="2">
        <v>179124</v>
      </c>
      <c r="E68" s="16" t="s">
        <v>86</v>
      </c>
      <c r="F68" s="2">
        <v>42071399</v>
      </c>
      <c r="G68" s="16" t="s">
        <v>141</v>
      </c>
      <c r="H68" s="16" t="s">
        <v>168</v>
      </c>
      <c r="I68" s="18" t="s">
        <v>257</v>
      </c>
      <c r="J68" s="17">
        <v>394</v>
      </c>
      <c r="K68" s="9">
        <v>16</v>
      </c>
      <c r="L68" s="4">
        <v>0</v>
      </c>
      <c r="M68" s="9">
        <v>4</v>
      </c>
      <c r="N68" s="4">
        <v>0</v>
      </c>
      <c r="O68" s="9">
        <v>46</v>
      </c>
      <c r="P68" s="9">
        <v>0</v>
      </c>
      <c r="Q68" s="11">
        <v>866</v>
      </c>
      <c r="R68" s="55">
        <v>0</v>
      </c>
      <c r="S68" s="101">
        <f t="shared" ref="S68:S71" si="134">Q68/O68</f>
        <v>18.826086956521738</v>
      </c>
      <c r="T68" s="102"/>
      <c r="U68" s="11">
        <v>0</v>
      </c>
      <c r="V68" s="55">
        <v>0</v>
      </c>
      <c r="W68" s="56">
        <f t="shared" ref="W68:W70" si="135">U68+Q68</f>
        <v>866</v>
      </c>
      <c r="X68" s="15">
        <f t="shared" ref="X68:X70" si="136">V68+R68</f>
        <v>0</v>
      </c>
      <c r="Y68" s="20">
        <f t="shared" ref="Y68:Y71" si="137">ROUNDUP(W68,0)</f>
        <v>866</v>
      </c>
      <c r="Z68" s="21">
        <f t="shared" ref="Z68:Z71" si="138">Y68-AA68</f>
        <v>866</v>
      </c>
      <c r="AA68" s="4">
        <f t="shared" ref="AA68:AA71" si="139">ROUNDUP(X68,0)</f>
        <v>0</v>
      </c>
    </row>
    <row r="69" spans="1:27" x14ac:dyDescent="0.25">
      <c r="A69" s="5" t="s">
        <v>9</v>
      </c>
      <c r="B69" s="2" t="s">
        <v>87</v>
      </c>
      <c r="C69" s="2" t="s">
        <v>96</v>
      </c>
      <c r="D69" s="2">
        <v>44405847</v>
      </c>
      <c r="E69" s="16" t="s">
        <v>97</v>
      </c>
      <c r="F69" s="2">
        <v>52108163</v>
      </c>
      <c r="G69" s="16" t="s">
        <v>143</v>
      </c>
      <c r="H69" s="16" t="s">
        <v>173</v>
      </c>
      <c r="I69" s="18" t="s">
        <v>261</v>
      </c>
      <c r="J69" s="17">
        <v>324</v>
      </c>
      <c r="K69" s="9">
        <v>4</v>
      </c>
      <c r="L69" s="4">
        <v>0</v>
      </c>
      <c r="M69" s="9">
        <v>1</v>
      </c>
      <c r="N69" s="4">
        <v>0</v>
      </c>
      <c r="O69" s="9">
        <v>5</v>
      </c>
      <c r="P69" s="9">
        <v>0</v>
      </c>
      <c r="Q69" s="11">
        <v>67.599999999999994</v>
      </c>
      <c r="R69" s="55">
        <v>0</v>
      </c>
      <c r="S69" s="101">
        <f t="shared" si="134"/>
        <v>13.52</v>
      </c>
      <c r="T69" s="102"/>
      <c r="U69" s="11">
        <v>0</v>
      </c>
      <c r="V69" s="55">
        <v>0</v>
      </c>
      <c r="W69" s="56">
        <f t="shared" si="135"/>
        <v>67.599999999999994</v>
      </c>
      <c r="X69" s="15">
        <f t="shared" si="136"/>
        <v>0</v>
      </c>
      <c r="Y69" s="20">
        <f t="shared" si="137"/>
        <v>68</v>
      </c>
      <c r="Z69" s="21">
        <f t="shared" si="138"/>
        <v>68</v>
      </c>
      <c r="AA69" s="4">
        <f t="shared" si="139"/>
        <v>0</v>
      </c>
    </row>
    <row r="70" spans="1:27" x14ac:dyDescent="0.25">
      <c r="A70" s="5" t="s">
        <v>9</v>
      </c>
      <c r="B70" s="2" t="s">
        <v>87</v>
      </c>
      <c r="C70" s="2" t="s">
        <v>94</v>
      </c>
      <c r="D70" s="2">
        <v>45731047</v>
      </c>
      <c r="E70" s="16" t="s">
        <v>95</v>
      </c>
      <c r="F70" s="2">
        <v>42384010</v>
      </c>
      <c r="G70" s="16" t="s">
        <v>147</v>
      </c>
      <c r="H70" s="16" t="s">
        <v>174</v>
      </c>
      <c r="I70" s="18" t="s">
        <v>262</v>
      </c>
      <c r="J70" s="17">
        <v>353</v>
      </c>
      <c r="K70" s="9">
        <v>15</v>
      </c>
      <c r="L70" s="4">
        <v>15</v>
      </c>
      <c r="M70" s="9">
        <v>5</v>
      </c>
      <c r="N70" s="4">
        <v>5</v>
      </c>
      <c r="O70" s="9">
        <v>54</v>
      </c>
      <c r="P70" s="9">
        <v>54</v>
      </c>
      <c r="Q70" s="11">
        <v>730.08</v>
      </c>
      <c r="R70" s="55">
        <v>730.08</v>
      </c>
      <c r="S70" s="101">
        <f t="shared" si="134"/>
        <v>13.520000000000001</v>
      </c>
      <c r="T70" s="102">
        <f t="shared" ref="T70" si="140">R70/P70</f>
        <v>13.520000000000001</v>
      </c>
      <c r="U70" s="11">
        <v>0</v>
      </c>
      <c r="V70" s="55">
        <v>0</v>
      </c>
      <c r="W70" s="56">
        <f t="shared" si="135"/>
        <v>730.08</v>
      </c>
      <c r="X70" s="15">
        <f t="shared" si="136"/>
        <v>730.08</v>
      </c>
      <c r="Y70" s="20">
        <f t="shared" si="137"/>
        <v>731</v>
      </c>
      <c r="Z70" s="21">
        <f t="shared" si="138"/>
        <v>0</v>
      </c>
      <c r="AA70" s="4">
        <f t="shared" si="139"/>
        <v>731</v>
      </c>
    </row>
    <row r="71" spans="1:27" x14ac:dyDescent="0.25">
      <c r="A71" s="5" t="s">
        <v>11</v>
      </c>
      <c r="B71" s="2" t="s">
        <v>3</v>
      </c>
      <c r="C71" s="2" t="s">
        <v>10</v>
      </c>
      <c r="D71" s="2">
        <v>54131430</v>
      </c>
      <c r="E71" s="16" t="s">
        <v>265</v>
      </c>
      <c r="F71" s="2">
        <v>160971</v>
      </c>
      <c r="G71" s="16" t="s">
        <v>114</v>
      </c>
      <c r="H71" s="16" t="s">
        <v>178</v>
      </c>
      <c r="I71" s="18" t="s">
        <v>179</v>
      </c>
      <c r="J71" s="17">
        <v>475</v>
      </c>
      <c r="K71" s="9">
        <v>8</v>
      </c>
      <c r="L71" s="4">
        <v>0</v>
      </c>
      <c r="M71" s="9">
        <v>2</v>
      </c>
      <c r="N71" s="4">
        <v>0</v>
      </c>
      <c r="O71" s="9">
        <v>31</v>
      </c>
      <c r="P71" s="8">
        <v>0</v>
      </c>
      <c r="Q71" s="54">
        <v>522</v>
      </c>
      <c r="R71" s="7">
        <v>0</v>
      </c>
      <c r="S71" s="101">
        <f t="shared" si="134"/>
        <v>16.838709677419356</v>
      </c>
      <c r="T71" s="102"/>
      <c r="U71" s="11">
        <v>0</v>
      </c>
      <c r="V71" s="55">
        <v>0</v>
      </c>
      <c r="W71" s="14">
        <f t="shared" ref="W71" si="141">U71+Q71</f>
        <v>522</v>
      </c>
      <c r="X71" s="15">
        <f t="shared" ref="X71" si="142">V71+R71</f>
        <v>0</v>
      </c>
      <c r="Y71" s="20">
        <f t="shared" si="137"/>
        <v>522</v>
      </c>
      <c r="Z71" s="21">
        <f t="shared" si="138"/>
        <v>522</v>
      </c>
      <c r="AA71" s="4">
        <f t="shared" si="139"/>
        <v>0</v>
      </c>
    </row>
    <row r="72" spans="1:27" x14ac:dyDescent="0.25">
      <c r="A72" s="5" t="s">
        <v>11</v>
      </c>
      <c r="B72" s="2" t="s">
        <v>21</v>
      </c>
      <c r="C72" s="2" t="s">
        <v>80</v>
      </c>
      <c r="D72" s="2">
        <v>324060</v>
      </c>
      <c r="E72" s="16" t="s">
        <v>81</v>
      </c>
      <c r="F72" s="2">
        <v>31953204</v>
      </c>
      <c r="G72" s="16" t="s">
        <v>115</v>
      </c>
      <c r="H72" s="16" t="s">
        <v>244</v>
      </c>
      <c r="I72" s="18" t="s">
        <v>245</v>
      </c>
      <c r="J72" s="17">
        <v>679</v>
      </c>
      <c r="K72" s="9">
        <v>4</v>
      </c>
      <c r="L72" s="4">
        <v>0</v>
      </c>
      <c r="M72" s="9">
        <v>2</v>
      </c>
      <c r="N72" s="4">
        <v>0</v>
      </c>
      <c r="O72" s="9">
        <v>22</v>
      </c>
      <c r="P72" s="8">
        <v>0</v>
      </c>
      <c r="Q72" s="54">
        <v>399.94399999999996</v>
      </c>
      <c r="R72" s="7">
        <v>0</v>
      </c>
      <c r="S72" s="101">
        <f t="shared" ref="S72" si="143">Q72/O72</f>
        <v>18.179272727272725</v>
      </c>
      <c r="T72" s="102"/>
      <c r="U72" s="11">
        <v>0</v>
      </c>
      <c r="V72" s="55">
        <v>0</v>
      </c>
      <c r="W72" s="14">
        <f t="shared" ref="W72" si="144">U72+Q72</f>
        <v>399.94399999999996</v>
      </c>
      <c r="X72" s="15">
        <f t="shared" ref="X72" si="145">V72+R72</f>
        <v>0</v>
      </c>
      <c r="Y72" s="20">
        <f t="shared" ref="Y72" si="146">ROUNDUP(W72,0)</f>
        <v>400</v>
      </c>
      <c r="Z72" s="21">
        <f t="shared" ref="Z72" si="147">Y72-AA72</f>
        <v>400</v>
      </c>
      <c r="AA72" s="4">
        <f t="shared" ref="AA72" si="148">ROUNDUP(X72,0)</f>
        <v>0</v>
      </c>
    </row>
    <row r="73" spans="1:27" ht="15.75" thickBot="1" x14ac:dyDescent="0.3">
      <c r="A73" s="5" t="s">
        <v>11</v>
      </c>
      <c r="B73" s="2" t="s">
        <v>87</v>
      </c>
      <c r="C73" s="2" t="s">
        <v>98</v>
      </c>
      <c r="D73" s="2">
        <v>90000101</v>
      </c>
      <c r="E73" s="16" t="s">
        <v>99</v>
      </c>
      <c r="F73" s="2">
        <v>35562820</v>
      </c>
      <c r="G73" s="16" t="s">
        <v>145</v>
      </c>
      <c r="H73" s="16" t="s">
        <v>178</v>
      </c>
      <c r="I73" s="18" t="s">
        <v>260</v>
      </c>
      <c r="J73" s="17">
        <v>66</v>
      </c>
      <c r="K73" s="9">
        <v>3</v>
      </c>
      <c r="L73" s="4">
        <v>0</v>
      </c>
      <c r="M73" s="9">
        <v>1</v>
      </c>
      <c r="N73" s="4">
        <v>0</v>
      </c>
      <c r="O73" s="9">
        <v>7</v>
      </c>
      <c r="P73" s="8">
        <v>0</v>
      </c>
      <c r="Q73" s="54">
        <v>94.5</v>
      </c>
      <c r="R73" s="7">
        <v>0</v>
      </c>
      <c r="S73" s="101">
        <f t="shared" ref="S73:T74" si="149">Q73/O73</f>
        <v>13.5</v>
      </c>
      <c r="T73" s="102"/>
      <c r="U73" s="11">
        <v>0</v>
      </c>
      <c r="V73" s="55">
        <v>0</v>
      </c>
      <c r="W73" s="14">
        <f t="shared" ref="W73" si="150">U73+Q73</f>
        <v>94.5</v>
      </c>
      <c r="X73" s="15">
        <f t="shared" ref="X73" si="151">V73+R73</f>
        <v>0</v>
      </c>
      <c r="Y73" s="20">
        <f t="shared" ref="Y73" si="152">ROUNDUP(W73,0)</f>
        <v>95</v>
      </c>
      <c r="Z73" s="21">
        <f t="shared" ref="Z73" si="153">Y73-AA73</f>
        <v>95</v>
      </c>
      <c r="AA73" s="4">
        <f t="shared" ref="AA73" si="154">ROUNDUP(X73,0)</f>
        <v>0</v>
      </c>
    </row>
    <row r="74" spans="1:27" s="6" customFormat="1" ht="15.75" thickBot="1" x14ac:dyDescent="0.3">
      <c r="A74" s="58" t="s">
        <v>108</v>
      </c>
      <c r="B74" s="57"/>
      <c r="C74" s="57"/>
      <c r="D74" s="57"/>
      <c r="E74" s="58"/>
      <c r="F74" s="59"/>
      <c r="G74" s="58"/>
      <c r="H74" s="58"/>
      <c r="I74" s="60"/>
      <c r="J74" s="61">
        <f>SUBTOTAL(9,J4:J73)</f>
        <v>32267</v>
      </c>
      <c r="K74" s="46">
        <f>SUBTOTAL(9,K4:K73)</f>
        <v>615</v>
      </c>
      <c r="L74" s="62">
        <f>SUBTOTAL(9,L4:L73)</f>
        <v>41</v>
      </c>
      <c r="M74" s="46">
        <f>SUBTOTAL(9,M4:M73)</f>
        <v>125</v>
      </c>
      <c r="N74" s="62">
        <f>SUBTOTAL(9,N4:N73)</f>
        <v>17</v>
      </c>
      <c r="O74" s="63">
        <f>SUBTOTAL(9,O4:O73)</f>
        <v>1921</v>
      </c>
      <c r="P74" s="64">
        <f>SUBTOTAL(9,P4:P73)</f>
        <v>218</v>
      </c>
      <c r="Q74" s="46">
        <f>SUBTOTAL(9,Q4:Q73)</f>
        <v>24648.588999999996</v>
      </c>
      <c r="R74" s="62">
        <f>SUBTOTAL(9,R4:R73)</f>
        <v>2986.8629999999998</v>
      </c>
      <c r="S74" s="103">
        <f t="shared" si="149"/>
        <v>12.831123893805307</v>
      </c>
      <c r="T74" s="104">
        <f t="shared" si="149"/>
        <v>13.701206422018348</v>
      </c>
      <c r="U74" s="46">
        <f>SUBTOTAL(9,U4:U73)</f>
        <v>4317.75</v>
      </c>
      <c r="V74" s="65">
        <f>SUBTOTAL(9,V4:V73)</f>
        <v>182</v>
      </c>
      <c r="W74" s="66">
        <f>SUBTOTAL(9,W4:W73)</f>
        <v>28966.339</v>
      </c>
      <c r="X74" s="67">
        <f>SUBTOTAL(9,X4:X73)</f>
        <v>3168.8629999999998</v>
      </c>
      <c r="Y74" s="45">
        <f>SUBTOTAL(9,Y4:Y73)</f>
        <v>28977</v>
      </c>
      <c r="Z74" s="22">
        <f>SUBTOTAL(9,Z4:Z73)</f>
        <v>25806</v>
      </c>
      <c r="AA74" s="23">
        <f>SUBTOTAL(9,AA4:AA73)</f>
        <v>3171</v>
      </c>
    </row>
    <row r="75" spans="1:27" x14ac:dyDescent="0.25">
      <c r="Y75" s="51"/>
      <c r="Z75" s="51"/>
    </row>
  </sheetData>
  <autoFilter ref="A3:AA73" xr:uid="{94DB0059-7950-4007-AE5C-48B12F2A40F1}"/>
  <mergeCells count="8">
    <mergeCell ref="Y2:AA2"/>
    <mergeCell ref="K2:L2"/>
    <mergeCell ref="W2:X2"/>
    <mergeCell ref="M2:N2"/>
    <mergeCell ref="O2:P2"/>
    <mergeCell ref="Q2:R2"/>
    <mergeCell ref="S2:T2"/>
    <mergeCell ref="U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databáza zriaďovatelia</vt:lpstr>
      <vt:lpstr>databáza školy</vt:lpstr>
      <vt:lpstr>'databáza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2023-03-09T08:15:12Z</dcterms:modified>
</cp:coreProperties>
</file>