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polonyiova\Documents\Laura\Dohodovacie konanie\DK 2024\DK odstupne 65r\V11\"/>
    </mc:Choice>
  </mc:AlternateContent>
  <xr:revisionPtr revIDLastSave="0" documentId="13_ncr:1_{4A668526-5582-446F-8BEF-456DB6FDC9F1}" xr6:coauthVersionLast="36" xr6:coauthVersionMax="36" xr10:uidLastSave="{00000000-0000-0000-0000-000000000000}"/>
  <bookViews>
    <workbookView xWindow="0" yWindow="0" windowWidth="23040" windowHeight="9060" xr2:uid="{018EAB99-47DA-415D-9A39-400BB6683507}"/>
  </bookViews>
  <sheets>
    <sheet name="databáza" sheetId="1" r:id="rId1"/>
  </sheets>
  <definedNames>
    <definedName name="_xlnm._FilterDatabase" localSheetId="0" hidden="1">databáza!$A$2:$K$38</definedName>
    <definedName name="_xlnm.Print_Titles" localSheetId="0">databáza!$2:$2</definedName>
    <definedName name="_xlnm.Print_Area" localSheetId="0">databáza!$A$1:$K$38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31" i="1"/>
  <c r="K30" i="1"/>
  <c r="J34" i="1" l="1"/>
  <c r="I34" i="1"/>
  <c r="J33" i="1"/>
  <c r="K33" i="1" s="1"/>
  <c r="I33" i="1"/>
  <c r="I3" i="1"/>
  <c r="K36" i="1" l="1"/>
  <c r="K22" i="1" l="1"/>
  <c r="K20" i="1" l="1"/>
  <c r="K19" i="1"/>
  <c r="K18" i="1"/>
  <c r="K16" i="1"/>
  <c r="I15" i="1"/>
  <c r="K15" i="1" s="1"/>
  <c r="H15" i="1"/>
  <c r="K12" i="1" l="1"/>
  <c r="K11" i="1" l="1"/>
  <c r="K10" i="1"/>
  <c r="K9" i="1"/>
  <c r="K8" i="1"/>
  <c r="K34" i="1" l="1"/>
  <c r="K35" i="1"/>
  <c r="K37" i="1"/>
  <c r="J38" i="1" l="1"/>
  <c r="I38" i="1"/>
  <c r="H38" i="1"/>
  <c r="G38" i="1"/>
  <c r="K23" i="1"/>
  <c r="K4" i="1"/>
  <c r="K5" i="1"/>
  <c r="K6" i="1"/>
  <c r="K7" i="1"/>
  <c r="K13" i="1"/>
  <c r="K14" i="1"/>
  <c r="K17" i="1"/>
  <c r="K21" i="1"/>
  <c r="K24" i="1"/>
  <c r="K25" i="1"/>
  <c r="K26" i="1"/>
  <c r="K27" i="1"/>
  <c r="K28" i="1"/>
  <c r="K29" i="1"/>
  <c r="K3" i="1"/>
  <c r="K38" i="1" l="1"/>
</calcChain>
</file>

<file path=xl/sharedStrings.xml><?xml version="1.0" encoding="utf-8"?>
<sst xmlns="http://schemas.openxmlformats.org/spreadsheetml/2006/main" count="156" uniqueCount="95">
  <si>
    <t>Spolu</t>
  </si>
  <si>
    <t>O</t>
  </si>
  <si>
    <t>Počet platov odstupného za vykázaných pedagogických a odborných zamestnancov celkom</t>
  </si>
  <si>
    <t>Počet pedagogických  a odborných zamestnancov, ktorí dovŕšili 65 rokov veku a bol s nimi z tohto dôvodu rozviazaný pracovný pomer</t>
  </si>
  <si>
    <t>Mesiac</t>
  </si>
  <si>
    <t>Názov zriaďovateľa</t>
  </si>
  <si>
    <t>IČO zriaďovateľa</t>
  </si>
  <si>
    <t>Kód zriaďovateľa pre financovanie</t>
  </si>
  <si>
    <t>Typ zriaďovateľa</t>
  </si>
  <si>
    <t>Kraj sídla zriaďovateľa</t>
  </si>
  <si>
    <t>Databáza zriaďovateľov škôl na dofinancovanie normatívnych finančných prostriedkov na odstupné pre pedagogických a odborných zamestnancov, ktorí dovŕšili 65 rokov veku a bol s nimi z tohto dôvodu rozviazaný pracovný pomer v roku 2024</t>
  </si>
  <si>
    <t>Požadované mzdové prostriedky v €</t>
  </si>
  <si>
    <t>Požadované poistné v €</t>
  </si>
  <si>
    <t>Celkový objem FP potrebných na odstupné vrátane odvodov</t>
  </si>
  <si>
    <t>TC</t>
  </si>
  <si>
    <t>BA</t>
  </si>
  <si>
    <t>O528595</t>
  </si>
  <si>
    <t>Mestská časť Bratislava - Staré Mesto</t>
  </si>
  <si>
    <t>NR</t>
  </si>
  <si>
    <t>K</t>
  </si>
  <si>
    <t>KNR</t>
  </si>
  <si>
    <t>Regionálny úrad školskej správy v Nitre</t>
  </si>
  <si>
    <t>BB</t>
  </si>
  <si>
    <t>KBB</t>
  </si>
  <si>
    <t>Regionálny úrad školskej správy v Banskej Bystrici</t>
  </si>
  <si>
    <t>S</t>
  </si>
  <si>
    <t>V</t>
  </si>
  <si>
    <t>VBA</t>
  </si>
  <si>
    <t>Bratislavský samosprávny kraj</t>
  </si>
  <si>
    <t>C</t>
  </si>
  <si>
    <t>KE</t>
  </si>
  <si>
    <t>VKE</t>
  </si>
  <si>
    <t>Košický samosprávny kraj</t>
  </si>
  <si>
    <t>ZA</t>
  </si>
  <si>
    <t>KZA</t>
  </si>
  <si>
    <t>Regionálny úrad školskej správy v Žiline</t>
  </si>
  <si>
    <t>KBA</t>
  </si>
  <si>
    <t>Regionálny úrad školskej správy v Bratislave</t>
  </si>
  <si>
    <t>O507938</t>
  </si>
  <si>
    <t>Obec Ivanka pri Dunaji</t>
  </si>
  <si>
    <t>O529460</t>
  </si>
  <si>
    <t>Mestská časť Bratislava - Petržalka</t>
  </si>
  <si>
    <t>S095</t>
  </si>
  <si>
    <t>COOP Jednota Slovensko, spotrebné družstvo</t>
  </si>
  <si>
    <t>TV</t>
  </si>
  <si>
    <t>VTV</t>
  </si>
  <si>
    <t>Trnavský samosprávny kraj</t>
  </si>
  <si>
    <t>O504238</t>
  </si>
  <si>
    <t>Obec Borský Mikuláš</t>
  </si>
  <si>
    <t>O506800</t>
  </si>
  <si>
    <t>Obec Bojničky</t>
  </si>
  <si>
    <t>KTC</t>
  </si>
  <si>
    <t>Regionálny úrad školskej správy v Trenčíne</t>
  </si>
  <si>
    <t>O514209</t>
  </si>
  <si>
    <t>Obec Nedožery - Brezany</t>
  </si>
  <si>
    <t>VNR</t>
  </si>
  <si>
    <t>Nitriansky samosprávny kraj</t>
  </si>
  <si>
    <t>O500887</t>
  </si>
  <si>
    <t>Obec Veľké Zálužie</t>
  </si>
  <si>
    <t>O504025</t>
  </si>
  <si>
    <t>Mesto Šaľa</t>
  </si>
  <si>
    <t>O505498</t>
  </si>
  <si>
    <t>Obec Solčany</t>
  </si>
  <si>
    <t>C02</t>
  </si>
  <si>
    <t>Rímskokatolícka cirkev Biskupstvo Nitra</t>
  </si>
  <si>
    <t>S004</t>
  </si>
  <si>
    <t>Ing. Dezider Szokol</t>
  </si>
  <si>
    <t>O518085</t>
  </si>
  <si>
    <t>Obec Veľké Rovné</t>
  </si>
  <si>
    <t>VBB</t>
  </si>
  <si>
    <t>Banskobystrický samosprávny kraj</t>
  </si>
  <si>
    <t>O518158</t>
  </si>
  <si>
    <t>Mesto Zvolen</t>
  </si>
  <si>
    <t>O518263</t>
  </si>
  <si>
    <t>Mesto Detva</t>
  </si>
  <si>
    <t>O511595</t>
  </si>
  <si>
    <t>Obec Málinec</t>
  </si>
  <si>
    <t>O516406</t>
  </si>
  <si>
    <t>Obec Stredné Plachtince</t>
  </si>
  <si>
    <t>O521361</t>
  </si>
  <si>
    <t>Obec Ďurkov</t>
  </si>
  <si>
    <t>O521400</t>
  </si>
  <si>
    <t>Obec Haniska</t>
  </si>
  <si>
    <t>O528099</t>
  </si>
  <si>
    <t>Mesto Trebišov</t>
  </si>
  <si>
    <t>O543152</t>
  </si>
  <si>
    <t>Obec Chrasť nad Hornádom</t>
  </si>
  <si>
    <t xml:space="preserve"> </t>
  </si>
  <si>
    <t>PO</t>
  </si>
  <si>
    <t>KPO</t>
  </si>
  <si>
    <t>Regionálny úrad školskej správy v Prešove</t>
  </si>
  <si>
    <t>S496</t>
  </si>
  <si>
    <t>K.B.REAL, s.r.o.</t>
  </si>
  <si>
    <t>S818</t>
  </si>
  <si>
    <t>PaedDr. Ľubomíra Kučková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</si>
</sst>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4" fillId="0" borderId="3" xfId="1" applyFont="1" applyBorder="1"/>
    <xf numFmtId="0" fontId="4" fillId="0" borderId="3" xfId="1" applyFont="1" applyBorder="1" applyAlignment="1">
      <alignment wrapText="1"/>
    </xf>
    <xf numFmtId="0" fontId="4" fillId="0" borderId="3" xfId="1" applyFont="1" applyBorder="1" applyAlignment="1">
      <alignment horizontal="center"/>
    </xf>
    <xf numFmtId="0" fontId="6" fillId="2" borderId="5" xfId="2" applyFont="1" applyFill="1" applyBorder="1" applyAlignment="1">
      <alignment horizontal="center" vertical="center" textRotation="90" wrapText="1"/>
    </xf>
    <xf numFmtId="0" fontId="6" fillId="2" borderId="2" xfId="2" applyFont="1" applyFill="1" applyBorder="1" applyAlignment="1">
      <alignment horizontal="center" vertical="center" textRotation="90" wrapText="1"/>
    </xf>
    <xf numFmtId="0" fontId="6" fillId="2" borderId="2" xfId="2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1" fontId="4" fillId="0" borderId="3" xfId="1" applyNumberFormat="1" applyFont="1" applyBorder="1" applyAlignment="1">
      <alignment wrapText="1"/>
    </xf>
    <xf numFmtId="3" fontId="4" fillId="0" borderId="4" xfId="1" applyNumberFormat="1" applyFont="1" applyBorder="1" applyAlignment="1">
      <alignment horizontal="right"/>
    </xf>
    <xf numFmtId="0" fontId="4" fillId="0" borderId="6" xfId="1" applyFont="1" applyBorder="1" applyAlignment="1"/>
    <xf numFmtId="3" fontId="4" fillId="0" borderId="3" xfId="1" applyNumberFormat="1" applyFont="1" applyBorder="1"/>
    <xf numFmtId="0" fontId="4" fillId="0" borderId="7" xfId="0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 wrapText="1"/>
    </xf>
    <xf numFmtId="0" fontId="4" fillId="0" borderId="3" xfId="1" applyFont="1" applyBorder="1" applyAlignment="1">
      <alignment horizontal="right"/>
    </xf>
    <xf numFmtId="0" fontId="4" fillId="0" borderId="8" xfId="0" applyFont="1" applyBorder="1" applyAlignment="1">
      <alignment horizontal="right" vertical="center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3" fontId="4" fillId="0" borderId="4" xfId="1" applyNumberFormat="1" applyFont="1" applyBorder="1"/>
    <xf numFmtId="0" fontId="4" fillId="0" borderId="4" xfId="0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2" borderId="2" xfId="1" applyFont="1" applyFill="1" applyBorder="1"/>
    <xf numFmtId="0" fontId="3" fillId="2" borderId="2" xfId="1" applyFont="1" applyFill="1" applyBorder="1"/>
    <xf numFmtId="3" fontId="3" fillId="2" borderId="2" xfId="1" applyNumberFormat="1" applyFont="1" applyFill="1" applyBorder="1"/>
    <xf numFmtId="3" fontId="3" fillId="2" borderId="1" xfId="1" applyNumberFormat="1" applyFont="1" applyFill="1" applyBorder="1"/>
    <xf numFmtId="3" fontId="4" fillId="0" borderId="3" xfId="1" applyNumberFormat="1" applyFont="1" applyBorder="1" applyAlignment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/>
    </xf>
    <xf numFmtId="3" fontId="4" fillId="0" borderId="3" xfId="1" applyNumberFormat="1" applyFont="1" applyBorder="1" applyAlignment="1">
      <alignment horizontal="right"/>
    </xf>
    <xf numFmtId="4" fontId="2" fillId="0" borderId="0" xfId="1" applyNumberFormat="1"/>
    <xf numFmtId="4" fontId="5" fillId="3" borderId="2" xfId="1" applyNumberFormat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7" fillId="2" borderId="13" xfId="1" applyFont="1" applyFill="1" applyBorder="1" applyAlignment="1">
      <alignment horizontal="left"/>
    </xf>
    <xf numFmtId="0" fontId="7" fillId="2" borderId="14" xfId="1" applyFont="1" applyFill="1" applyBorder="1" applyAlignment="1">
      <alignment horizontal="left"/>
    </xf>
    <xf numFmtId="0" fontId="7" fillId="2" borderId="15" xfId="1" applyFont="1" applyFill="1" applyBorder="1" applyAlignment="1">
      <alignment horizontal="left"/>
    </xf>
    <xf numFmtId="4" fontId="5" fillId="3" borderId="1" xfId="1" applyNumberFormat="1" applyFont="1" applyFill="1" applyBorder="1" applyAlignment="1">
      <alignment horizontal="center" vertical="center" wrapText="1"/>
    </xf>
    <xf numFmtId="3" fontId="4" fillId="0" borderId="19" xfId="1" applyNumberFormat="1" applyFont="1" applyFill="1" applyBorder="1" applyAlignment="1">
      <alignment horizontal="right" vertical="center" wrapText="1"/>
    </xf>
    <xf numFmtId="3" fontId="4" fillId="0" borderId="20" xfId="1" applyNumberFormat="1" applyFont="1" applyFill="1" applyBorder="1" applyAlignment="1">
      <alignment horizontal="right" vertical="center" wrapText="1"/>
    </xf>
    <xf numFmtId="3" fontId="4" fillId="0" borderId="21" xfId="1" applyNumberFormat="1" applyFont="1" applyFill="1" applyBorder="1" applyAlignment="1">
      <alignment horizontal="right" vertical="center" wrapText="1"/>
    </xf>
  </cellXfs>
  <cellStyles count="3">
    <cellStyle name="Normálna" xfId="0" builtinId="0"/>
    <cellStyle name="Normálna 2" xfId="1" xr:uid="{18E99D84-387A-4B22-A5A9-BD2BF34D1ECE}"/>
    <cellStyle name="Normálna 5" xfId="2" xr:uid="{D041E91E-CFF4-44E4-A0D3-308FAD9E71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F4357-F4C4-4CBC-9983-321C79E8F1FB}">
  <sheetPr>
    <tabColor theme="4" tint="0.79998168889431442"/>
  </sheetPr>
  <dimension ref="A1:K44"/>
  <sheetViews>
    <sheetView tabSelected="1" workbookViewId="0">
      <selection activeCell="M29" sqref="M29"/>
    </sheetView>
  </sheetViews>
  <sheetFormatPr defaultColWidth="8.85546875" defaultRowHeight="15" x14ac:dyDescent="0.25"/>
  <cols>
    <col min="1" max="1" width="6" style="2" customWidth="1"/>
    <col min="2" max="2" width="8.85546875" style="2"/>
    <col min="3" max="3" width="9.42578125" style="2" customWidth="1"/>
    <col min="4" max="4" width="10.42578125" style="2" customWidth="1"/>
    <col min="5" max="5" width="42.28515625" style="1" customWidth="1"/>
    <col min="6" max="6" width="9" style="1" customWidth="1"/>
    <col min="7" max="7" width="22.42578125" style="1" customWidth="1"/>
    <col min="8" max="8" width="16.140625" style="1" customWidth="1"/>
    <col min="9" max="10" width="14" style="33" customWidth="1"/>
    <col min="11" max="11" width="15.7109375" style="33" customWidth="1"/>
    <col min="12" max="16384" width="8.85546875" style="1"/>
  </cols>
  <sheetData>
    <row r="1" spans="1:11" ht="60.75" customHeight="1" thickBot="1" x14ac:dyDescent="0.3">
      <c r="A1" s="38" t="s">
        <v>10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90" thickBot="1" x14ac:dyDescent="0.3">
      <c r="A2" s="6" t="s">
        <v>9</v>
      </c>
      <c r="B2" s="7" t="s">
        <v>8</v>
      </c>
      <c r="C2" s="7" t="s">
        <v>7</v>
      </c>
      <c r="D2" s="7" t="s">
        <v>6</v>
      </c>
      <c r="E2" s="8" t="s">
        <v>5</v>
      </c>
      <c r="F2" s="8" t="s">
        <v>4</v>
      </c>
      <c r="G2" s="9" t="s">
        <v>3</v>
      </c>
      <c r="H2" s="9" t="s">
        <v>2</v>
      </c>
      <c r="I2" s="34" t="s">
        <v>11</v>
      </c>
      <c r="J2" s="34" t="s">
        <v>12</v>
      </c>
      <c r="K2" s="42" t="s">
        <v>13</v>
      </c>
    </row>
    <row r="3" spans="1:11" x14ac:dyDescent="0.25">
      <c r="A3" s="35" t="s">
        <v>15</v>
      </c>
      <c r="B3" s="5" t="s">
        <v>19</v>
      </c>
      <c r="C3" s="5" t="s">
        <v>36</v>
      </c>
      <c r="D3" s="5">
        <v>54130395</v>
      </c>
      <c r="E3" s="4" t="s">
        <v>37</v>
      </c>
      <c r="F3" s="4">
        <v>8</v>
      </c>
      <c r="G3" s="3">
        <v>7</v>
      </c>
      <c r="H3" s="3">
        <v>30</v>
      </c>
      <c r="I3" s="13">
        <f>ROUND(64959,0)</f>
        <v>64959</v>
      </c>
      <c r="J3" s="13">
        <v>23354</v>
      </c>
      <c r="K3" s="43">
        <f>I3+J3</f>
        <v>88313</v>
      </c>
    </row>
    <row r="4" spans="1:11" x14ac:dyDescent="0.25">
      <c r="A4" s="18" t="s">
        <v>15</v>
      </c>
      <c r="B4" s="5" t="s">
        <v>26</v>
      </c>
      <c r="C4" s="5" t="s">
        <v>27</v>
      </c>
      <c r="D4" s="5">
        <v>36063606</v>
      </c>
      <c r="E4" s="4" t="s">
        <v>28</v>
      </c>
      <c r="F4" s="4">
        <v>6</v>
      </c>
      <c r="G4" s="3">
        <v>1</v>
      </c>
      <c r="H4" s="3">
        <v>5</v>
      </c>
      <c r="I4" s="13">
        <v>15535</v>
      </c>
      <c r="J4" s="13">
        <v>5585</v>
      </c>
      <c r="K4" s="44">
        <f t="shared" ref="K4:K37" si="0">I4+J4</f>
        <v>21120</v>
      </c>
    </row>
    <row r="5" spans="1:11" ht="16.149999999999999" customHeight="1" x14ac:dyDescent="0.25">
      <c r="A5" s="19" t="s">
        <v>15</v>
      </c>
      <c r="B5" s="5" t="s">
        <v>1</v>
      </c>
      <c r="C5" s="5" t="s">
        <v>38</v>
      </c>
      <c r="D5" s="5">
        <v>304786</v>
      </c>
      <c r="E5" s="4" t="s">
        <v>39</v>
      </c>
      <c r="F5" s="4">
        <v>6</v>
      </c>
      <c r="G5" s="3">
        <v>1</v>
      </c>
      <c r="H5" s="3">
        <v>4</v>
      </c>
      <c r="I5" s="13">
        <v>8750</v>
      </c>
      <c r="J5" s="13">
        <v>2796</v>
      </c>
      <c r="K5" s="44">
        <f t="shared" si="0"/>
        <v>11546</v>
      </c>
    </row>
    <row r="6" spans="1:11" ht="15.6" customHeight="1" x14ac:dyDescent="0.25">
      <c r="A6" s="18" t="s">
        <v>15</v>
      </c>
      <c r="B6" s="5" t="s">
        <v>1</v>
      </c>
      <c r="C6" s="5" t="s">
        <v>16</v>
      </c>
      <c r="D6" s="5">
        <v>603147</v>
      </c>
      <c r="E6" s="4" t="s">
        <v>17</v>
      </c>
      <c r="F6" s="4">
        <v>8</v>
      </c>
      <c r="G6" s="3">
        <v>2</v>
      </c>
      <c r="H6" s="3">
        <v>10</v>
      </c>
      <c r="I6" s="13">
        <v>21668</v>
      </c>
      <c r="J6" s="13">
        <v>4935</v>
      </c>
      <c r="K6" s="44">
        <f t="shared" si="0"/>
        <v>26603</v>
      </c>
    </row>
    <row r="7" spans="1:11" ht="16.149999999999999" customHeight="1" x14ac:dyDescent="0.25">
      <c r="A7" s="18" t="s">
        <v>15</v>
      </c>
      <c r="B7" s="5" t="s">
        <v>1</v>
      </c>
      <c r="C7" s="5" t="s">
        <v>40</v>
      </c>
      <c r="D7" s="5">
        <v>603201</v>
      </c>
      <c r="E7" s="4" t="s">
        <v>41</v>
      </c>
      <c r="F7" s="4">
        <v>7</v>
      </c>
      <c r="G7" s="3">
        <v>1</v>
      </c>
      <c r="H7" s="3">
        <v>5</v>
      </c>
      <c r="I7" s="13">
        <v>9738</v>
      </c>
      <c r="J7" s="13">
        <v>3112</v>
      </c>
      <c r="K7" s="44">
        <f t="shared" si="0"/>
        <v>12850</v>
      </c>
    </row>
    <row r="8" spans="1:11" ht="16.149999999999999" customHeight="1" x14ac:dyDescent="0.25">
      <c r="A8" s="18" t="s">
        <v>15</v>
      </c>
      <c r="B8" s="5" t="s">
        <v>25</v>
      </c>
      <c r="C8" s="5" t="s">
        <v>42</v>
      </c>
      <c r="D8" s="5">
        <v>35697547</v>
      </c>
      <c r="E8" s="4" t="s">
        <v>43</v>
      </c>
      <c r="F8" s="4">
        <v>6</v>
      </c>
      <c r="G8" s="3">
        <v>2</v>
      </c>
      <c r="H8" s="3">
        <v>10</v>
      </c>
      <c r="I8" s="13">
        <v>6979</v>
      </c>
      <c r="J8" s="13">
        <v>3926</v>
      </c>
      <c r="K8" s="44">
        <f>I8+J8</f>
        <v>10905</v>
      </c>
    </row>
    <row r="9" spans="1:11" ht="16.149999999999999" customHeight="1" x14ac:dyDescent="0.25">
      <c r="A9" s="18" t="s">
        <v>44</v>
      </c>
      <c r="B9" s="5" t="s">
        <v>26</v>
      </c>
      <c r="C9" s="5" t="s">
        <v>45</v>
      </c>
      <c r="D9" s="5">
        <v>37836901</v>
      </c>
      <c r="E9" s="4" t="s">
        <v>46</v>
      </c>
      <c r="F9" s="4">
        <v>5.6</v>
      </c>
      <c r="G9" s="3">
        <v>8</v>
      </c>
      <c r="H9" s="3">
        <v>39</v>
      </c>
      <c r="I9" s="20">
        <v>68661</v>
      </c>
      <c r="J9" s="20">
        <v>20828</v>
      </c>
      <c r="K9" s="44">
        <f>I9+J9</f>
        <v>89489</v>
      </c>
    </row>
    <row r="10" spans="1:11" ht="16.149999999999999" customHeight="1" x14ac:dyDescent="0.25">
      <c r="A10" s="18" t="s">
        <v>44</v>
      </c>
      <c r="B10" s="5" t="s">
        <v>1</v>
      </c>
      <c r="C10" s="5" t="s">
        <v>47</v>
      </c>
      <c r="D10" s="5">
        <v>309419</v>
      </c>
      <c r="E10" s="4" t="s">
        <v>48</v>
      </c>
      <c r="F10" s="4">
        <v>6</v>
      </c>
      <c r="G10" s="3">
        <v>1</v>
      </c>
      <c r="H10" s="3">
        <v>2</v>
      </c>
      <c r="I10" s="20">
        <v>6600</v>
      </c>
      <c r="J10" s="20">
        <v>1977</v>
      </c>
      <c r="K10" s="44">
        <f>I10+J10</f>
        <v>8577</v>
      </c>
    </row>
    <row r="11" spans="1:11" ht="16.149999999999999" customHeight="1" x14ac:dyDescent="0.25">
      <c r="A11" s="18" t="s">
        <v>44</v>
      </c>
      <c r="B11" s="5" t="s">
        <v>1</v>
      </c>
      <c r="C11" s="5" t="s">
        <v>49</v>
      </c>
      <c r="D11" s="5">
        <v>312274</v>
      </c>
      <c r="E11" s="4" t="s">
        <v>50</v>
      </c>
      <c r="F11" s="4">
        <v>6</v>
      </c>
      <c r="G11" s="3">
        <v>1</v>
      </c>
      <c r="H11" s="3">
        <v>5</v>
      </c>
      <c r="I11" s="20">
        <v>5110</v>
      </c>
      <c r="J11" s="20">
        <v>1659</v>
      </c>
      <c r="K11" s="44">
        <f>I11+J11</f>
        <v>6769</v>
      </c>
    </row>
    <row r="12" spans="1:11" ht="16.149999999999999" customHeight="1" x14ac:dyDescent="0.25">
      <c r="A12" s="18" t="s">
        <v>14</v>
      </c>
      <c r="B12" s="5" t="s">
        <v>19</v>
      </c>
      <c r="C12" s="5" t="s">
        <v>51</v>
      </c>
      <c r="D12" s="5">
        <v>54130450</v>
      </c>
      <c r="E12" s="4" t="s">
        <v>52</v>
      </c>
      <c r="F12" s="4">
        <v>7.8</v>
      </c>
      <c r="G12" s="3">
        <v>5</v>
      </c>
      <c r="H12" s="3">
        <v>23</v>
      </c>
      <c r="I12" s="20">
        <v>47429</v>
      </c>
      <c r="J12" s="20">
        <v>17051</v>
      </c>
      <c r="K12" s="44">
        <f>I12+J12</f>
        <v>64480</v>
      </c>
    </row>
    <row r="13" spans="1:11" ht="16.149999999999999" customHeight="1" x14ac:dyDescent="0.25">
      <c r="A13" s="18" t="s">
        <v>14</v>
      </c>
      <c r="B13" s="5" t="s">
        <v>1</v>
      </c>
      <c r="C13" s="5" t="s">
        <v>53</v>
      </c>
      <c r="D13" s="5">
        <v>318302</v>
      </c>
      <c r="E13" s="4" t="s">
        <v>54</v>
      </c>
      <c r="F13" s="10">
        <v>7</v>
      </c>
      <c r="G13" s="3">
        <v>1</v>
      </c>
      <c r="H13" s="3">
        <v>5</v>
      </c>
      <c r="I13" s="11">
        <v>7311</v>
      </c>
      <c r="J13" s="11">
        <v>2336</v>
      </c>
      <c r="K13" s="44">
        <f t="shared" si="0"/>
        <v>9647</v>
      </c>
    </row>
    <row r="14" spans="1:11" ht="16.149999999999999" customHeight="1" x14ac:dyDescent="0.25">
      <c r="A14" s="18" t="s">
        <v>18</v>
      </c>
      <c r="B14" s="5" t="s">
        <v>19</v>
      </c>
      <c r="C14" s="5" t="s">
        <v>20</v>
      </c>
      <c r="D14" s="5">
        <v>54130590</v>
      </c>
      <c r="E14" s="4" t="s">
        <v>21</v>
      </c>
      <c r="F14" s="4">
        <v>6</v>
      </c>
      <c r="G14" s="3">
        <v>1</v>
      </c>
      <c r="H14" s="3">
        <v>5</v>
      </c>
      <c r="I14" s="13">
        <v>12248</v>
      </c>
      <c r="J14" s="13">
        <v>3328</v>
      </c>
      <c r="K14" s="44">
        <f t="shared" si="0"/>
        <v>15576</v>
      </c>
    </row>
    <row r="15" spans="1:11" ht="16.149999999999999" customHeight="1" x14ac:dyDescent="0.25">
      <c r="A15" s="18" t="s">
        <v>18</v>
      </c>
      <c r="B15" s="5" t="s">
        <v>19</v>
      </c>
      <c r="C15" s="5" t="s">
        <v>20</v>
      </c>
      <c r="D15" s="5">
        <v>54130590</v>
      </c>
      <c r="E15" s="4" t="s">
        <v>21</v>
      </c>
      <c r="F15" s="4">
        <v>8</v>
      </c>
      <c r="G15" s="3">
        <v>3</v>
      </c>
      <c r="H15" s="16">
        <f>5+4+6</f>
        <v>15</v>
      </c>
      <c r="I15" s="13">
        <f>15834+19892</f>
        <v>35726</v>
      </c>
      <c r="J15" s="13">
        <v>11988</v>
      </c>
      <c r="K15" s="44">
        <f>I15+J15</f>
        <v>47714</v>
      </c>
    </row>
    <row r="16" spans="1:11" ht="16.149999999999999" customHeight="1" x14ac:dyDescent="0.25">
      <c r="A16" s="18" t="s">
        <v>18</v>
      </c>
      <c r="B16" s="5" t="s">
        <v>26</v>
      </c>
      <c r="C16" s="5" t="s">
        <v>55</v>
      </c>
      <c r="D16" s="5">
        <v>37861298</v>
      </c>
      <c r="E16" s="4" t="s">
        <v>56</v>
      </c>
      <c r="F16" s="4">
        <v>6</v>
      </c>
      <c r="G16" s="3">
        <v>4</v>
      </c>
      <c r="H16" s="3">
        <v>18</v>
      </c>
      <c r="I16" s="13">
        <v>38246</v>
      </c>
      <c r="J16" s="13">
        <v>12998</v>
      </c>
      <c r="K16" s="44">
        <f>I16+J16</f>
        <v>51244</v>
      </c>
    </row>
    <row r="17" spans="1:11" ht="16.149999999999999" customHeight="1" x14ac:dyDescent="0.25">
      <c r="A17" s="18" t="s">
        <v>18</v>
      </c>
      <c r="B17" s="5" t="s">
        <v>1</v>
      </c>
      <c r="C17" s="5" t="s">
        <v>57</v>
      </c>
      <c r="D17" s="5">
        <v>308595</v>
      </c>
      <c r="E17" s="4" t="s">
        <v>58</v>
      </c>
      <c r="F17" s="4">
        <v>7</v>
      </c>
      <c r="G17" s="3">
        <v>1</v>
      </c>
      <c r="H17" s="3">
        <v>5</v>
      </c>
      <c r="I17" s="13">
        <v>6360</v>
      </c>
      <c r="J17" s="13">
        <v>3275</v>
      </c>
      <c r="K17" s="44">
        <f t="shared" si="0"/>
        <v>9635</v>
      </c>
    </row>
    <row r="18" spans="1:11" ht="16.149999999999999" customHeight="1" x14ac:dyDescent="0.25">
      <c r="A18" s="18" t="s">
        <v>18</v>
      </c>
      <c r="B18" s="5" t="s">
        <v>1</v>
      </c>
      <c r="C18" s="5" t="s">
        <v>59</v>
      </c>
      <c r="D18" s="5">
        <v>306185</v>
      </c>
      <c r="E18" s="4" t="s">
        <v>60</v>
      </c>
      <c r="F18" s="4">
        <v>6</v>
      </c>
      <c r="G18" s="3">
        <v>1</v>
      </c>
      <c r="H18" s="3">
        <v>5</v>
      </c>
      <c r="I18" s="13">
        <v>8380</v>
      </c>
      <c r="J18" s="13">
        <v>2929</v>
      </c>
      <c r="K18" s="44">
        <f>I18+J18</f>
        <v>11309</v>
      </c>
    </row>
    <row r="19" spans="1:11" ht="16.149999999999999" customHeight="1" x14ac:dyDescent="0.25">
      <c r="A19" s="18" t="s">
        <v>18</v>
      </c>
      <c r="B19" s="5" t="s">
        <v>1</v>
      </c>
      <c r="C19" s="5" t="s">
        <v>61</v>
      </c>
      <c r="D19" s="5">
        <v>311081</v>
      </c>
      <c r="E19" s="4" t="s">
        <v>62</v>
      </c>
      <c r="F19" s="4">
        <v>7</v>
      </c>
      <c r="G19" s="3">
        <v>1</v>
      </c>
      <c r="H19" s="3">
        <v>4</v>
      </c>
      <c r="I19" s="13">
        <v>7714</v>
      </c>
      <c r="J19" s="13">
        <v>2465</v>
      </c>
      <c r="K19" s="44">
        <f>I19+J19</f>
        <v>10179</v>
      </c>
    </row>
    <row r="20" spans="1:11" ht="16.149999999999999" customHeight="1" x14ac:dyDescent="0.25">
      <c r="A20" s="18" t="s">
        <v>18</v>
      </c>
      <c r="B20" s="5" t="s">
        <v>29</v>
      </c>
      <c r="C20" s="5" t="s">
        <v>63</v>
      </c>
      <c r="D20" s="5">
        <v>35593008</v>
      </c>
      <c r="E20" s="4" t="s">
        <v>64</v>
      </c>
      <c r="F20" s="4">
        <v>6</v>
      </c>
      <c r="G20" s="3">
        <v>1</v>
      </c>
      <c r="H20" s="3">
        <v>5</v>
      </c>
      <c r="I20" s="13">
        <v>7500</v>
      </c>
      <c r="J20" s="13">
        <v>2715</v>
      </c>
      <c r="K20" s="44">
        <f>I20+J20</f>
        <v>10215</v>
      </c>
    </row>
    <row r="21" spans="1:11" ht="16.149999999999999" customHeight="1" x14ac:dyDescent="0.25">
      <c r="A21" s="18" t="s">
        <v>18</v>
      </c>
      <c r="B21" s="5" t="s">
        <v>25</v>
      </c>
      <c r="C21" s="5" t="s">
        <v>65</v>
      </c>
      <c r="D21" s="5">
        <v>90000176</v>
      </c>
      <c r="E21" s="4" t="s">
        <v>66</v>
      </c>
      <c r="F21" s="4">
        <v>6</v>
      </c>
      <c r="G21" s="3">
        <v>1</v>
      </c>
      <c r="H21" s="3">
        <v>3</v>
      </c>
      <c r="I21" s="13">
        <v>5631</v>
      </c>
      <c r="J21" s="13">
        <v>1841</v>
      </c>
      <c r="K21" s="44">
        <f t="shared" si="0"/>
        <v>7472</v>
      </c>
    </row>
    <row r="22" spans="1:11" ht="16.149999999999999" customHeight="1" x14ac:dyDescent="0.25">
      <c r="A22" s="18" t="s">
        <v>33</v>
      </c>
      <c r="B22" s="5" t="s">
        <v>19</v>
      </c>
      <c r="C22" s="5" t="s">
        <v>34</v>
      </c>
      <c r="D22" s="5">
        <v>54132975</v>
      </c>
      <c r="E22" s="4" t="s">
        <v>35</v>
      </c>
      <c r="F22" s="4">
        <v>6</v>
      </c>
      <c r="G22" s="3">
        <v>3</v>
      </c>
      <c r="H22" s="3">
        <v>15</v>
      </c>
      <c r="I22" s="28">
        <v>33485</v>
      </c>
      <c r="J22" s="28">
        <v>12038</v>
      </c>
      <c r="K22" s="44">
        <f>I22+J22</f>
        <v>45523</v>
      </c>
    </row>
    <row r="23" spans="1:11" ht="16.149999999999999" customHeight="1" x14ac:dyDescent="0.25">
      <c r="A23" s="18" t="s">
        <v>33</v>
      </c>
      <c r="B23" s="5" t="s">
        <v>1</v>
      </c>
      <c r="C23" s="5" t="s">
        <v>67</v>
      </c>
      <c r="D23" s="5">
        <v>321737</v>
      </c>
      <c r="E23" s="4" t="s">
        <v>68</v>
      </c>
      <c r="F23" s="4">
        <v>6</v>
      </c>
      <c r="G23" s="3">
        <v>2</v>
      </c>
      <c r="H23" s="3">
        <v>10</v>
      </c>
      <c r="I23" s="28">
        <v>18870</v>
      </c>
      <c r="J23" s="28">
        <v>5484</v>
      </c>
      <c r="K23" s="44">
        <f t="shared" si="0"/>
        <v>24354</v>
      </c>
    </row>
    <row r="24" spans="1:11" ht="16.149999999999999" customHeight="1" x14ac:dyDescent="0.25">
      <c r="A24" s="18" t="s">
        <v>22</v>
      </c>
      <c r="B24" s="29" t="s">
        <v>19</v>
      </c>
      <c r="C24" s="30" t="s">
        <v>23</v>
      </c>
      <c r="D24" s="30">
        <v>54139937</v>
      </c>
      <c r="E24" s="12" t="s">
        <v>24</v>
      </c>
      <c r="F24" s="14">
        <v>7</v>
      </c>
      <c r="G24" s="14">
        <v>6</v>
      </c>
      <c r="H24" s="23">
        <v>29</v>
      </c>
      <c r="I24" s="31">
        <v>54380</v>
      </c>
      <c r="J24" s="22">
        <v>18451</v>
      </c>
      <c r="K24" s="44">
        <f t="shared" si="0"/>
        <v>72831</v>
      </c>
    </row>
    <row r="25" spans="1:11" ht="16.149999999999999" customHeight="1" x14ac:dyDescent="0.25">
      <c r="A25" s="18" t="s">
        <v>22</v>
      </c>
      <c r="B25" s="29" t="s">
        <v>26</v>
      </c>
      <c r="C25" s="29" t="s">
        <v>69</v>
      </c>
      <c r="D25" s="5">
        <v>37828100</v>
      </c>
      <c r="E25" s="4" t="s">
        <v>70</v>
      </c>
      <c r="F25" s="17">
        <v>7</v>
      </c>
      <c r="G25" s="17">
        <v>7</v>
      </c>
      <c r="H25" s="23">
        <v>28</v>
      </c>
      <c r="I25" s="31">
        <v>53177</v>
      </c>
      <c r="J25" s="22">
        <v>17796</v>
      </c>
      <c r="K25" s="44">
        <f t="shared" si="0"/>
        <v>70973</v>
      </c>
    </row>
    <row r="26" spans="1:11" ht="16.149999999999999" customHeight="1" x14ac:dyDescent="0.25">
      <c r="A26" s="18" t="s">
        <v>22</v>
      </c>
      <c r="B26" s="5" t="s">
        <v>1</v>
      </c>
      <c r="C26" s="5" t="s">
        <v>71</v>
      </c>
      <c r="D26" s="5">
        <v>320439</v>
      </c>
      <c r="E26" s="4" t="s">
        <v>72</v>
      </c>
      <c r="F26" s="15">
        <v>6</v>
      </c>
      <c r="G26" s="16">
        <v>3</v>
      </c>
      <c r="H26" s="16">
        <v>14</v>
      </c>
      <c r="I26" s="32">
        <v>29351</v>
      </c>
      <c r="J26" s="22">
        <v>10561</v>
      </c>
      <c r="K26" s="44">
        <f t="shared" si="0"/>
        <v>39912</v>
      </c>
    </row>
    <row r="27" spans="1:11" ht="16.149999999999999" customHeight="1" x14ac:dyDescent="0.25">
      <c r="A27" s="18" t="s">
        <v>22</v>
      </c>
      <c r="B27" s="30" t="s">
        <v>1</v>
      </c>
      <c r="C27" s="30" t="s">
        <v>73</v>
      </c>
      <c r="D27" s="5">
        <v>319805</v>
      </c>
      <c r="E27" s="4" t="s">
        <v>74</v>
      </c>
      <c r="F27" s="14">
        <v>6</v>
      </c>
      <c r="G27" s="14">
        <v>1</v>
      </c>
      <c r="H27" s="21">
        <v>5</v>
      </c>
      <c r="I27" s="22">
        <v>9640</v>
      </c>
      <c r="J27" s="22">
        <v>3465</v>
      </c>
      <c r="K27" s="44">
        <f t="shared" si="0"/>
        <v>13105</v>
      </c>
    </row>
    <row r="28" spans="1:11" ht="16.149999999999999" customHeight="1" x14ac:dyDescent="0.25">
      <c r="A28" s="18" t="s">
        <v>22</v>
      </c>
      <c r="B28" s="30" t="s">
        <v>1</v>
      </c>
      <c r="C28" s="30" t="s">
        <v>75</v>
      </c>
      <c r="D28" s="5">
        <v>316211</v>
      </c>
      <c r="E28" s="4" t="s">
        <v>76</v>
      </c>
      <c r="F28" s="14">
        <v>7</v>
      </c>
      <c r="G28" s="14">
        <v>1</v>
      </c>
      <c r="H28" s="21">
        <v>5</v>
      </c>
      <c r="I28" s="22">
        <v>9213</v>
      </c>
      <c r="J28" s="22">
        <v>3224</v>
      </c>
      <c r="K28" s="44">
        <f t="shared" si="0"/>
        <v>12437</v>
      </c>
    </row>
    <row r="29" spans="1:11" ht="16.149999999999999" customHeight="1" x14ac:dyDescent="0.25">
      <c r="A29" s="18" t="s">
        <v>22</v>
      </c>
      <c r="B29" s="30" t="s">
        <v>1</v>
      </c>
      <c r="C29" s="30" t="s">
        <v>77</v>
      </c>
      <c r="D29" s="5">
        <v>319571</v>
      </c>
      <c r="E29" s="4" t="s">
        <v>78</v>
      </c>
      <c r="F29" s="14">
        <v>7</v>
      </c>
      <c r="G29" s="14">
        <v>1</v>
      </c>
      <c r="H29" s="21">
        <v>5</v>
      </c>
      <c r="I29" s="22">
        <v>9735</v>
      </c>
      <c r="J29" s="22">
        <v>3500</v>
      </c>
      <c r="K29" s="44">
        <f t="shared" si="0"/>
        <v>13235</v>
      </c>
    </row>
    <row r="30" spans="1:11" ht="16.149999999999999" customHeight="1" x14ac:dyDescent="0.25">
      <c r="A30" s="18" t="s">
        <v>88</v>
      </c>
      <c r="B30" s="5" t="s">
        <v>19</v>
      </c>
      <c r="C30" s="5" t="s">
        <v>89</v>
      </c>
      <c r="D30" s="5">
        <v>54131472</v>
      </c>
      <c r="E30" s="4" t="s">
        <v>90</v>
      </c>
      <c r="F30" s="4">
        <v>6</v>
      </c>
      <c r="G30" s="3">
        <v>4</v>
      </c>
      <c r="H30" s="3">
        <v>19</v>
      </c>
      <c r="I30" s="13">
        <v>29905</v>
      </c>
      <c r="J30" s="13">
        <v>10473</v>
      </c>
      <c r="K30" s="45">
        <f>I30+J30</f>
        <v>40378</v>
      </c>
    </row>
    <row r="31" spans="1:11" ht="16.149999999999999" customHeight="1" x14ac:dyDescent="0.25">
      <c r="A31" s="18" t="s">
        <v>88</v>
      </c>
      <c r="B31" s="5" t="s">
        <v>25</v>
      </c>
      <c r="C31" s="5" t="s">
        <v>91</v>
      </c>
      <c r="D31" s="5">
        <v>36454079</v>
      </c>
      <c r="E31" s="4" t="s">
        <v>92</v>
      </c>
      <c r="F31" s="4">
        <v>5</v>
      </c>
      <c r="G31" s="3">
        <v>2</v>
      </c>
      <c r="H31" s="3">
        <v>10</v>
      </c>
      <c r="I31" s="13">
        <v>23341</v>
      </c>
      <c r="J31" s="13">
        <v>7632</v>
      </c>
      <c r="K31" s="45">
        <f>I31+J31</f>
        <v>30973</v>
      </c>
    </row>
    <row r="32" spans="1:11" ht="16.149999999999999" customHeight="1" x14ac:dyDescent="0.25">
      <c r="A32" s="18" t="s">
        <v>88</v>
      </c>
      <c r="B32" s="5" t="s">
        <v>25</v>
      </c>
      <c r="C32" s="5" t="s">
        <v>93</v>
      </c>
      <c r="D32" s="5">
        <v>90000300</v>
      </c>
      <c r="E32" s="4" t="s">
        <v>94</v>
      </c>
      <c r="F32" s="4">
        <v>6</v>
      </c>
      <c r="G32" s="3">
        <v>1</v>
      </c>
      <c r="H32" s="3">
        <v>4</v>
      </c>
      <c r="I32" s="13">
        <v>9230</v>
      </c>
      <c r="J32" s="13">
        <v>3018</v>
      </c>
      <c r="K32" s="45">
        <f>I32+J32</f>
        <v>12248</v>
      </c>
    </row>
    <row r="33" spans="1:11" ht="16.149999999999999" customHeight="1" x14ac:dyDescent="0.25">
      <c r="A33" s="18" t="s">
        <v>30</v>
      </c>
      <c r="B33" s="5" t="s">
        <v>26</v>
      </c>
      <c r="C33" s="5" t="s">
        <v>31</v>
      </c>
      <c r="D33" s="5">
        <v>35541016</v>
      </c>
      <c r="E33" s="4" t="s">
        <v>32</v>
      </c>
      <c r="F33" s="4">
        <v>6</v>
      </c>
      <c r="G33" s="3">
        <v>3</v>
      </c>
      <c r="H33" s="3">
        <v>15</v>
      </c>
      <c r="I33" s="13">
        <f>ROUND(30743.55,0)</f>
        <v>30744</v>
      </c>
      <c r="J33" s="13">
        <f>ROUND(9976.29,0)</f>
        <v>9976</v>
      </c>
      <c r="K33" s="45">
        <f t="shared" si="0"/>
        <v>40720</v>
      </c>
    </row>
    <row r="34" spans="1:11" ht="16.149999999999999" customHeight="1" x14ac:dyDescent="0.25">
      <c r="A34" s="18" t="s">
        <v>30</v>
      </c>
      <c r="B34" s="5" t="s">
        <v>1</v>
      </c>
      <c r="C34" s="5" t="s">
        <v>79</v>
      </c>
      <c r="D34" s="5">
        <v>324132</v>
      </c>
      <c r="E34" s="4" t="s">
        <v>80</v>
      </c>
      <c r="F34" s="4">
        <v>6</v>
      </c>
      <c r="G34" s="3">
        <v>1</v>
      </c>
      <c r="H34" s="3">
        <v>5</v>
      </c>
      <c r="I34" s="13">
        <f>ROUND(21467.5,0)</f>
        <v>21468</v>
      </c>
      <c r="J34" s="13">
        <f>ROUND(4418.09,0)</f>
        <v>4418</v>
      </c>
      <c r="K34" s="45">
        <f t="shared" si="0"/>
        <v>25886</v>
      </c>
    </row>
    <row r="35" spans="1:11" ht="16.149999999999999" customHeight="1" x14ac:dyDescent="0.25">
      <c r="A35" s="18" t="s">
        <v>30</v>
      </c>
      <c r="B35" s="5" t="s">
        <v>1</v>
      </c>
      <c r="C35" s="5" t="s">
        <v>81</v>
      </c>
      <c r="D35" s="5">
        <v>324175</v>
      </c>
      <c r="E35" s="4" t="s">
        <v>82</v>
      </c>
      <c r="F35" s="4">
        <v>6</v>
      </c>
      <c r="G35" s="3">
        <v>1</v>
      </c>
      <c r="H35" s="3">
        <v>4</v>
      </c>
      <c r="I35" s="13">
        <v>10400</v>
      </c>
      <c r="J35" s="13">
        <v>3375</v>
      </c>
      <c r="K35" s="45">
        <f t="shared" si="0"/>
        <v>13775</v>
      </c>
    </row>
    <row r="36" spans="1:11" ht="16.149999999999999" customHeight="1" x14ac:dyDescent="0.25">
      <c r="A36" s="36" t="s">
        <v>30</v>
      </c>
      <c r="B36" s="5" t="s">
        <v>1</v>
      </c>
      <c r="C36" s="5" t="s">
        <v>83</v>
      </c>
      <c r="D36" s="5">
        <v>331996</v>
      </c>
      <c r="E36" s="4" t="s">
        <v>84</v>
      </c>
      <c r="F36" s="4">
        <v>6</v>
      </c>
      <c r="G36" s="3">
        <v>1</v>
      </c>
      <c r="H36" s="3">
        <v>5</v>
      </c>
      <c r="I36" s="13">
        <v>14958</v>
      </c>
      <c r="J36" s="13">
        <v>5377</v>
      </c>
      <c r="K36" s="45">
        <f>I36+J36</f>
        <v>20335</v>
      </c>
    </row>
    <row r="37" spans="1:11" ht="16.149999999999999" customHeight="1" thickBot="1" x14ac:dyDescent="0.3">
      <c r="A37" s="37" t="s">
        <v>30</v>
      </c>
      <c r="B37" s="5" t="s">
        <v>1</v>
      </c>
      <c r="C37" s="5" t="s">
        <v>85</v>
      </c>
      <c r="D37" s="5">
        <v>329177</v>
      </c>
      <c r="E37" s="4" t="s">
        <v>86</v>
      </c>
      <c r="F37" s="4">
        <v>6</v>
      </c>
      <c r="G37" s="3">
        <v>1</v>
      </c>
      <c r="H37" s="3">
        <v>5</v>
      </c>
      <c r="I37" s="13">
        <v>14430</v>
      </c>
      <c r="J37" s="13">
        <v>5224</v>
      </c>
      <c r="K37" s="45">
        <f t="shared" si="0"/>
        <v>19654</v>
      </c>
    </row>
    <row r="38" spans="1:11" ht="16.5" thickBot="1" x14ac:dyDescent="0.3">
      <c r="A38" s="39" t="s">
        <v>0</v>
      </c>
      <c r="B38" s="40"/>
      <c r="C38" s="40"/>
      <c r="D38" s="40"/>
      <c r="E38" s="41"/>
      <c r="F38" s="24"/>
      <c r="G38" s="25">
        <f>SUM(G3:G37)</f>
        <v>81</v>
      </c>
      <c r="H38" s="25">
        <f>SUM(H3:H37)</f>
        <v>376</v>
      </c>
      <c r="I38" s="26">
        <f>SUM(I3:I37)</f>
        <v>756872</v>
      </c>
      <c r="J38" s="26">
        <f>SUM(J3:J37)</f>
        <v>253110</v>
      </c>
      <c r="K38" s="27">
        <f>SUM(K3:K37)</f>
        <v>1009982</v>
      </c>
    </row>
    <row r="39" spans="1:11" ht="18" customHeight="1" x14ac:dyDescent="0.25"/>
    <row r="40" spans="1:11" x14ac:dyDescent="0.25">
      <c r="E40" s="1" t="s">
        <v>87</v>
      </c>
    </row>
    <row r="44" spans="1:11" x14ac:dyDescent="0.25">
      <c r="E44" s="1" t="s">
        <v>87</v>
      </c>
      <c r="F44" s="1" t="s">
        <v>87</v>
      </c>
    </row>
  </sheetData>
  <autoFilter ref="A2:K38" xr:uid="{2EB5E031-B873-4C71-8B92-8184C862E1DC}"/>
  <mergeCells count="2">
    <mergeCell ref="A1:K1"/>
    <mergeCell ref="A38:E38"/>
  </mergeCells>
  <pageMargins left="0.31496062992125984" right="0.11811023622047245" top="0" bottom="0" header="0.31496062992125984" footer="0.31496062992125984"/>
  <pageSetup paperSize="9" scale="75" fitToHeight="95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</vt:lpstr>
      <vt:lpstr>databáza!Názvy_tlače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Polónyiová Laura</cp:lastModifiedBy>
  <cp:lastPrinted>2024-07-11T09:37:26Z</cp:lastPrinted>
  <dcterms:created xsi:type="dcterms:W3CDTF">2024-01-18T07:47:27Z</dcterms:created>
  <dcterms:modified xsi:type="dcterms:W3CDTF">2024-08-01T06:28:04Z</dcterms:modified>
</cp:coreProperties>
</file>