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 - a" sheetId="1" r:id="rId1"/>
    <sheet name="Rozhodnutie ministra - b" sheetId="2" r:id="rId2"/>
    <sheet name="Rozhodnutie ministra - c" sheetId="3" r:id="rId3"/>
    <sheet name="Výpočet - a" sheetId="4" r:id="rId4"/>
    <sheet name="Výpočet - b" sheetId="5" r:id="rId5"/>
    <sheet name="Výpočet - c" sheetId="6" r:id="rId6"/>
  </sheets>
  <definedNames>
    <definedName name="_xlnm.Print_Titles" localSheetId="0">'Rozhodnutie ministra - a'!$4:$4</definedName>
    <definedName name="_xlnm.Print_Titles" localSheetId="1">'Rozhodnutie ministra - b'!$4:$4</definedName>
    <definedName name="_xlnm.Print_Titles" localSheetId="2">'Rozhodnutie ministra - c'!$4:$4</definedName>
    <definedName name="_xlnm.Print_Titles" localSheetId="3">'Výpočet - a'!$5:$5</definedName>
    <definedName name="_xlnm.Print_Titles" localSheetId="4">'Výpočet - b'!$8:$8</definedName>
  </definedNames>
  <calcPr fullCalcOnLoad="1"/>
</workbook>
</file>

<file path=xl/sharedStrings.xml><?xml version="1.0" encoding="utf-8"?>
<sst xmlns="http://schemas.openxmlformats.org/spreadsheetml/2006/main" count="1142" uniqueCount="324">
  <si>
    <t>K</t>
  </si>
  <si>
    <t>IČO</t>
  </si>
  <si>
    <t>Šport</t>
  </si>
  <si>
    <t>Žiadateľ</t>
  </si>
  <si>
    <t>PČ</t>
  </si>
  <si>
    <t>Miesto</t>
  </si>
  <si>
    <t>Od</t>
  </si>
  <si>
    <t>Do</t>
  </si>
  <si>
    <t>Rozpočet
(eur)</t>
  </si>
  <si>
    <t>Žiadosť
(eur)</t>
  </si>
  <si>
    <t>Pozn.</t>
  </si>
  <si>
    <t>PPG</t>
  </si>
  <si>
    <t>Ú</t>
  </si>
  <si>
    <t>SPOLU</t>
  </si>
  <si>
    <t>Predmet dotácie</t>
  </si>
  <si>
    <t>Rozhodnutie ministra školstva, vedy, výskumu a športu Slovenskej republiky</t>
  </si>
  <si>
    <t>Návrh komisie
(eur)</t>
  </si>
  <si>
    <t>Rozhodnutie ministra
(eur)</t>
  </si>
  <si>
    <t>RM
spolu
(eur)</t>
  </si>
  <si>
    <t>C</t>
  </si>
  <si>
    <t>SR</t>
  </si>
  <si>
    <t>Schvaľujem poskytnutie dotácií podľa rozpisu.</t>
  </si>
  <si>
    <t>026 01</t>
  </si>
  <si>
    <t>Florbal ZŠ okresné kolá mladší žiaci</t>
  </si>
  <si>
    <t>Florbal ZŠ okresné kolá mladšie žiačky žiaci</t>
  </si>
  <si>
    <t>Florbal ZŠ okresné kolá starší žiaci</t>
  </si>
  <si>
    <t>Florbal ZŠ okresné kolá staršie žiačky</t>
  </si>
  <si>
    <t>Florbal SŠ okresné kolá dorastenci</t>
  </si>
  <si>
    <t>Florbal SŠ okresné kolá dorastenky</t>
  </si>
  <si>
    <t>Florbal ZŠ krajské kolá mladší žiaci</t>
  </si>
  <si>
    <t>Florbal ZŠ krajské kolá mladšie žiačkyi</t>
  </si>
  <si>
    <t>Florbal ZŠ krajské kolá strší žiaci</t>
  </si>
  <si>
    <t>Florbal ZŠ krajské kolá staršie žiačky</t>
  </si>
  <si>
    <t>Florbal SŠ krajské kolá dorastenci</t>
  </si>
  <si>
    <t>Florbal SŠ krajské kolá dorastenky</t>
  </si>
  <si>
    <t>Florbal MS SR mladší žiaci</t>
  </si>
  <si>
    <t>Florbal MS SR mladšie žiačky</t>
  </si>
  <si>
    <t>Florbal MS SR staršie žiačky</t>
  </si>
  <si>
    <t>Florbal MS SR starší žiaci</t>
  </si>
  <si>
    <t>Florbal MS SR dorastenci</t>
  </si>
  <si>
    <t>Florbal MS SR dorastenky</t>
  </si>
  <si>
    <t>Malý futbal – ZŠ chlapci</t>
  </si>
  <si>
    <t>Malý futbal – ZŠ dievčatá</t>
  </si>
  <si>
    <t>Minifutbal – ZŠ chlapci/dievčatá</t>
  </si>
  <si>
    <t>11.ročník Street Hockey školská liga 2014 - postupová školská súťaž žiakov od 12 -16 rokov (chlapci a dievčatá), okresné a krajské kolá a celoslovenské kolo</t>
  </si>
  <si>
    <t>školské MSR v orientačnom behu</t>
  </si>
  <si>
    <t>krajské kolá v orientačnom behu</t>
  </si>
  <si>
    <t>okresné a obvodné kolá v orientačnom behu</t>
  </si>
  <si>
    <t>kvalifikácia na školské MS ISF v orientačnom behu</t>
  </si>
  <si>
    <t>Cezpoľný beh žiačok a žiakov ZŠ
(šk. rok 2014/2015)</t>
  </si>
  <si>
    <t>Atletika žiakov a žiačok ZŠ</t>
  </si>
  <si>
    <t>Basketbal žiačok ZŠ</t>
  </si>
  <si>
    <t>Basketbal žiakov ZŠ</t>
  </si>
  <si>
    <t>Bedminton žiačok a žiakov ZŠ</t>
  </si>
  <si>
    <t>Gymnastický štvorboj žiačok a žiakov ZŠ (A,B,C)</t>
  </si>
  <si>
    <t>Hádzaná žiačok ZŠ</t>
  </si>
  <si>
    <t>Hádzaná žiakov ZŠ</t>
  </si>
  <si>
    <t>Stolný tenis žiačok ZŠ</t>
  </si>
  <si>
    <t>Stolný tenis žiakov ZŠ</t>
  </si>
  <si>
    <t>Volejbal žiačok ZŠ</t>
  </si>
  <si>
    <t>Volejbal žiakov ZŠ</t>
  </si>
  <si>
    <t>Vybíjaná žiačok ZŠ</t>
  </si>
  <si>
    <t>Aerobic žiakov a žiačok SŠ</t>
  </si>
  <si>
    <t>Cezpoľný beh žiačok a žiakov SŠ 
(šk. rok 2014/2015)</t>
  </si>
  <si>
    <t>Atletika žiakov a žiačok SŠ</t>
  </si>
  <si>
    <t>Basketbal žiačok SŠ</t>
  </si>
  <si>
    <t>Basketbal žiakov SŠ</t>
  </si>
  <si>
    <t>Bedminton žiačok SŠ</t>
  </si>
  <si>
    <t>Bedminton žiakov SŠ</t>
  </si>
  <si>
    <t>Florbal žiačok SŠ</t>
  </si>
  <si>
    <t>Florbal žiakov SŠ</t>
  </si>
  <si>
    <t>Futbal žiakov SŠ</t>
  </si>
  <si>
    <t>Futsal žiakov SŠ</t>
  </si>
  <si>
    <t>Hádzaná žiačok SŠ</t>
  </si>
  <si>
    <t>Hádzaná žiakov SŠ</t>
  </si>
  <si>
    <t>Stolný tenis žiačok SŠ</t>
  </si>
  <si>
    <t>Stolný tenis žiakov SŠ</t>
  </si>
  <si>
    <t>Volejbal žiačok SŠ</t>
  </si>
  <si>
    <t>Volejbal žiakov SŠ</t>
  </si>
  <si>
    <t>Občianske združenie nebolo prihlásené zatiaľ do súťaží MŠ</t>
  </si>
  <si>
    <t>sCOOL CUP zima 2014, celoslovenská súťaž stredných škôl  v zimných športoch</t>
  </si>
  <si>
    <t>školy v okrese</t>
  </si>
  <si>
    <t>stredné školy v okrese</t>
  </si>
  <si>
    <t>ŚH Košice</t>
  </si>
  <si>
    <t>ŠH Košice</t>
  </si>
  <si>
    <t>Nemšová</t>
  </si>
  <si>
    <t>ŠH košice</t>
  </si>
  <si>
    <t>Trenčín</t>
  </si>
  <si>
    <t>Nitra</t>
  </si>
  <si>
    <t>Poprad</t>
  </si>
  <si>
    <t>celé Slovensko - okresné, krajské kolá a celoslovenské kolo</t>
  </si>
  <si>
    <t>Banská Bystrica</t>
  </si>
  <si>
    <t>v jednotlivých krajoch SR</t>
  </si>
  <si>
    <t>v jednotlivých okresoch</t>
  </si>
  <si>
    <t>Spišská Nová Ves</t>
  </si>
  <si>
    <t>A</t>
  </si>
  <si>
    <t>florbal</t>
  </si>
  <si>
    <t>Slovenský zväz florbalu</t>
  </si>
  <si>
    <t>futbal (futbal)</t>
  </si>
  <si>
    <t>Slovenský futbalový zväz</t>
  </si>
  <si>
    <t>hokejbal</t>
  </si>
  <si>
    <t>Slovenská hokejbalová únia</t>
  </si>
  <si>
    <t>orientačné športy</t>
  </si>
  <si>
    <t>Slovenský zväz orientačných športov</t>
  </si>
  <si>
    <t>Slovenská asociácia športu na školách</t>
  </si>
  <si>
    <t>D</t>
  </si>
  <si>
    <t>Občianske združenie Liba Academy 11</t>
  </si>
  <si>
    <t>Občianské združenie Vízia</t>
  </si>
  <si>
    <t>doc. PhDr. Dušan Čaplovič, DrSc., minister</t>
  </si>
  <si>
    <t>Dňa:</t>
  </si>
  <si>
    <t>1</t>
  </si>
  <si>
    <t>2</t>
  </si>
  <si>
    <t>SF
(%)</t>
  </si>
  <si>
    <t>Poznámky:</t>
  </si>
  <si>
    <t>Návrh pripravila komisia na posudzovanie žiadostí dňa 9.1.2014 v zložení:</t>
  </si>
  <si>
    <t>Elena Malíková - predseda</t>
  </si>
  <si>
    <t>Peter Melek - člen a tajomník</t>
  </si>
  <si>
    <t>Lydia Babiaková, člen</t>
  </si>
  <si>
    <t>Igor Machajdík, člen</t>
  </si>
  <si>
    <t>Jana Labudová, člen</t>
  </si>
  <si>
    <t>Športovci</t>
  </si>
  <si>
    <t>Dni podujatia</t>
  </si>
  <si>
    <t>Cvičebné jednotky</t>
  </si>
  <si>
    <t>školské MSR v orientačnom behu, 240 cvičebných jednotiek</t>
  </si>
  <si>
    <t>krajské kolá v orientačnom behu, 670 cvičebných jednotiek</t>
  </si>
  <si>
    <t>okresné a obvodné kolá v orientačnom behu, 1200 cvičebných jednotiek</t>
  </si>
  <si>
    <t>kvalifikácia na školské MS ISF v orientačnom behu, 160 cvičebných jednotiek</t>
  </si>
  <si>
    <t>sCOOL CUP zima 2014, celoslovenská súťaž stredných škôl  v zimných športoch, 3000 cvičebných jednotiek</t>
  </si>
  <si>
    <t>CJ * 20 eur</t>
  </si>
  <si>
    <t>Národná cyklistická súťaž  o pohár olympijského víťaza Antona Tkáča</t>
  </si>
  <si>
    <t>Poď do telocvične nie do obchodu</t>
  </si>
  <si>
    <t>Dôvera Školský pohár SFZ</t>
  </si>
  <si>
    <t>Projekt Gym F!T</t>
  </si>
  <si>
    <t>Snowboarding do škôl</t>
  </si>
  <si>
    <t>World Snow Day 2014</t>
  </si>
  <si>
    <t>Majstrovstvá Slovenska žiakov a žiačok ZŠ a SŠ - školská postupová súťaž</t>
  </si>
  <si>
    <t>Prehadzovaná Mix</t>
  </si>
  <si>
    <t>Na kolesách do škôl</t>
  </si>
  <si>
    <t>Školské dni športu</t>
  </si>
  <si>
    <t>Preteky turistickej zdatnosti</t>
  </si>
  <si>
    <t>SPORTTUBE.SK</t>
  </si>
  <si>
    <t>projekt "Lopta - moja kamarátka"</t>
  </si>
  <si>
    <t>Bežecké školy</t>
  </si>
  <si>
    <t>Svetový deň snehu</t>
  </si>
  <si>
    <t>Slovensko do rukavíc - Tomi Kid tour 2014</t>
  </si>
  <si>
    <t>Pony liga - deťom a mládeži</t>
  </si>
  <si>
    <t>lyžovanie</t>
  </si>
  <si>
    <t>ľadový hokej</t>
  </si>
  <si>
    <t>Štrbské pleso, Jasná</t>
  </si>
  <si>
    <t>multi</t>
  </si>
  <si>
    <t>Cool Cup zima 2014 (celoslovenská súťaž stredných škôl  v zimných športoch)</t>
  </si>
  <si>
    <t>Sporttbe.sk</t>
  </si>
  <si>
    <t>17319617/257</t>
  </si>
  <si>
    <t>B</t>
  </si>
  <si>
    <t>atletika</t>
  </si>
  <si>
    <t>basketbal</t>
  </si>
  <si>
    <t>box</t>
  </si>
  <si>
    <t>džudo</t>
  </si>
  <si>
    <t>gymnastika (športová gymnastika)</t>
  </si>
  <si>
    <t>hádzaná</t>
  </si>
  <si>
    <t>jazdectvo</t>
  </si>
  <si>
    <t>lyžovanie (lyžovanie)</t>
  </si>
  <si>
    <t>lyžovanie (snowboarding)</t>
  </si>
  <si>
    <t>streľba</t>
  </si>
  <si>
    <t>šach</t>
  </si>
  <si>
    <t>tenis</t>
  </si>
  <si>
    <t>volejbal</t>
  </si>
  <si>
    <t>šport zdravotne znevýhodnených (paralympijský šport)</t>
  </si>
  <si>
    <t>Slovenský atletický zväz</t>
  </si>
  <si>
    <t>Slovenská basketbalová asociácia</t>
  </si>
  <si>
    <t>Slovenský zväz cyklistiky</t>
  </si>
  <si>
    <t>Slovenský zväz judo</t>
  </si>
  <si>
    <t>Slovenská gymnastická federácia</t>
  </si>
  <si>
    <t>Slovenský zväz hádzanej</t>
  </si>
  <si>
    <t>Slovenský zväz ľadového hokeja</t>
  </si>
  <si>
    <t>Slovenská lyžiarska asociácia</t>
  </si>
  <si>
    <t>Snowboardová asociácia Slovenska</t>
  </si>
  <si>
    <t>Slovenský strelecký zväz</t>
  </si>
  <si>
    <t>Slovenský šachový zväz</t>
  </si>
  <si>
    <t>Slovenský tenisový zväz</t>
  </si>
  <si>
    <t>Slovenská volejbalová federácia</t>
  </si>
  <si>
    <t>Slovenský paralympijský výbor</t>
  </si>
  <si>
    <t>Klub slovenských turistov</t>
  </si>
  <si>
    <t>Asociácia športu pre všetkých Slovenskej republiky</t>
  </si>
  <si>
    <t>Centrum koní a ľudí</t>
  </si>
  <si>
    <t>KO Box Club Galanta</t>
  </si>
  <si>
    <t>Mladý slovanista, o.z.</t>
  </si>
  <si>
    <t>Občianske združenie "Zober loptu, nie drogy"</t>
  </si>
  <si>
    <t>OZ Pre zdravie našich detí</t>
  </si>
  <si>
    <t>Prvá Slovenská Pony Liga</t>
  </si>
  <si>
    <t>Slovenský bežecký spolok</t>
  </si>
  <si>
    <t>Slovenský Orol</t>
  </si>
  <si>
    <t>Slovenský zväz rekreačnej telesnej výchovy a športu</t>
  </si>
  <si>
    <t>Slovenský zväz viacbojov všestrannosti</t>
  </si>
  <si>
    <t>SnowSports Club</t>
  </si>
  <si>
    <t>SR RZ - Rodičovské združenie pri Základnej škole Ulica nemocničná 987</t>
  </si>
  <si>
    <t>Športový klub polície Bratislava</t>
  </si>
  <si>
    <t>cyklistika (cyklistika)</t>
  </si>
  <si>
    <t>Kritérium výpočtu: Dotácia = Počet cvičebných jednotiek x 20 eur (v eurách)</t>
  </si>
  <si>
    <t>1. m</t>
  </si>
  <si>
    <t>2. m</t>
  </si>
  <si>
    <t>3. m</t>
  </si>
  <si>
    <t>4. m</t>
  </si>
  <si>
    <t>5. m</t>
  </si>
  <si>
    <t>6. m</t>
  </si>
  <si>
    <t>7. m</t>
  </si>
  <si>
    <t>8. m</t>
  </si>
  <si>
    <t>9. m</t>
  </si>
  <si>
    <t>10. m</t>
  </si>
  <si>
    <t>Športové súťaže a práca s koňmi</t>
  </si>
  <si>
    <t>Korčuľovanie a ľadový hokej</t>
  </si>
  <si>
    <t>Futbalové aktivity a podujatia</t>
  </si>
  <si>
    <t>Originálne riešenia pohybových aktivít</t>
  </si>
  <si>
    <t>Výpočet dotácie v rámci výzvy č. 2014-07 Šport a zdravie - MSR školských športových súťaží</t>
  </si>
  <si>
    <t>Hodnotenie</t>
  </si>
  <si>
    <t>Malíková</t>
  </si>
  <si>
    <t>Melek</t>
  </si>
  <si>
    <t>Babjaková</t>
  </si>
  <si>
    <t>Machajdík</t>
  </si>
  <si>
    <t>Labudová</t>
  </si>
  <si>
    <t>Priemer</t>
  </si>
  <si>
    <t>Poradie</t>
  </si>
  <si>
    <t>Kritérium výpočtu: Dotácia je uvedená v tabuľke, podľa umiestnenia v hodotení komisie (priemer hodnotenia členov komisie):</t>
  </si>
  <si>
    <t>Účel: „Šport a zdravie“ (výzva č. 2014-07) - Majstrovstvá SR školských športových súťaží</t>
  </si>
  <si>
    <t>Účel: „Šport a zdravie“ (výzva č. 2014-07) - Príklady dobrej praxe</t>
  </si>
  <si>
    <t xml:space="preserve">Detská atletika na školách </t>
  </si>
  <si>
    <t>Hľadáme nových olympionikov</t>
  </si>
  <si>
    <t>Minibasket show</t>
  </si>
  <si>
    <t>Festival minihádzanej</t>
  </si>
  <si>
    <t>11.ročník Street Hockey školská liga 2014</t>
  </si>
  <si>
    <t xml:space="preserve">Korčuľuje celé Slovensko </t>
  </si>
  <si>
    <t>Školská snowboardová tour</t>
  </si>
  <si>
    <t>celoštátne postupové školské súťaže v orientačnom behu</t>
  </si>
  <si>
    <t>Športová streľba</t>
  </si>
  <si>
    <t>Tenis do škôl</t>
  </si>
  <si>
    <t>Dni športu na školách</t>
  </si>
  <si>
    <t>Plavecká štafeta miest</t>
  </si>
  <si>
    <t>World Challenge Day</t>
  </si>
  <si>
    <t>Kvalita a krása pohybu detí a mládeže</t>
  </si>
  <si>
    <t>Nájomné na ľad (ročné)</t>
  </si>
  <si>
    <t>Výstroj pre hokejistov (na rok)</t>
  </si>
  <si>
    <t>Materiálne zabezpečenie</t>
  </si>
  <si>
    <t>Pohybom proti neduhom - Orolské dni</t>
  </si>
  <si>
    <t>Ak nemôžeš letieť, bež za svojím zdravím</t>
  </si>
  <si>
    <t>S telocvikom za človekom</t>
  </si>
  <si>
    <t>Kalazanske hry</t>
  </si>
  <si>
    <t xml:space="preserve">Projekt sCOOL CUP zima 2014 </t>
  </si>
  <si>
    <t>Slovenská bežecká liga mládeže (SBLM)</t>
  </si>
  <si>
    <t xml:space="preserve"> Celoštátne finále mládež v behu na ceste a Celoštátne finále v lesnom behu</t>
  </si>
  <si>
    <t xml:space="preserve">Dni behu mládeže </t>
  </si>
  <si>
    <t>Halový viacboj všestrannosti</t>
  </si>
  <si>
    <t>Letný viacboj všestrannosti</t>
  </si>
  <si>
    <t>Futsal / Futbal / Malý futbal</t>
  </si>
  <si>
    <t>Basketbal / Minibasketbal</t>
  </si>
  <si>
    <t>Všeobecná telesná príprava detí</t>
  </si>
  <si>
    <t>Volejbal / Prehadzovaná</t>
  </si>
  <si>
    <t>Florbal / Miniflorbal</t>
  </si>
  <si>
    <t>Vybíjaná / Minivybíjaná</t>
  </si>
  <si>
    <t>Stolný tenis</t>
  </si>
  <si>
    <t>Hádzaná / Minihádzaná</t>
  </si>
  <si>
    <t>Nohejbal</t>
  </si>
  <si>
    <t>Hokejbal</t>
  </si>
  <si>
    <t>Zábavné športové aktivity pre deti mesta Považská Bystrica, ktorými bojujeme proti obezite</t>
  </si>
  <si>
    <t>sCool Cup zima 2014 (celoslovenská súťaž stredných škôl  v zimných športoch)</t>
  </si>
  <si>
    <t>Priorita</t>
  </si>
  <si>
    <t>&lt;18 2014</t>
  </si>
  <si>
    <t>CJ 2014</t>
  </si>
  <si>
    <t>&lt;18 2013</t>
  </si>
  <si>
    <t>CJ 2013</t>
  </si>
  <si>
    <t>plávanie</t>
  </si>
  <si>
    <t>Minicoolvolley</t>
  </si>
  <si>
    <t>Midicoolvolley</t>
  </si>
  <si>
    <t>Move Week /Týždeň pohybu</t>
  </si>
  <si>
    <t>Deň slovenského minibasketbalu</t>
  </si>
  <si>
    <t>Kpa</t>
  </si>
  <si>
    <t>Ks</t>
  </si>
  <si>
    <t>S</t>
  </si>
  <si>
    <t>11. ročník Street Hockey školská liga 2014</t>
  </si>
  <si>
    <t xml:space="preserve">Projekt sCool Cup zima 2014 </t>
  </si>
  <si>
    <t>Sporttube.sk</t>
  </si>
  <si>
    <t>Slovenská bežecká liga mládeže</t>
  </si>
  <si>
    <t>Celoštátne finále mládeže v behu na ceste a v lesnom behu</t>
  </si>
  <si>
    <t>Rank</t>
  </si>
  <si>
    <t>Výpočet</t>
  </si>
  <si>
    <t>Kritérium výpočtu: Dotácia = Počet cvičebných jednotiek x 1 euro (v eurách), dotácia sa schvaľuje v zostupnom poradí skóre až do vyčerpania alokovanej sumy.</t>
  </si>
  <si>
    <t xml:space="preserve">Celé Slovensko </t>
  </si>
  <si>
    <t>malý futbal ZŠ, malý futbal ZŠ, 480 cvičebných jednotiek</t>
  </si>
  <si>
    <t>cezpoľný beh, atletika, basketbal, bedminton, gymnastický štvorboj, hádzaná, stolný tenis, volejbal, vybíjaná ZŠ, aerobik, cezpoľný beh, atletika, basketbal, bedminton, florbal, futbal, futsal, hádzaná, stolný tenis, volejbal SŠ,  4 464 cvičebných jednotiek</t>
  </si>
  <si>
    <t>florbal ZŠ okresné kolá mladší žiaci, 240000 cvičebných jednotiek</t>
  </si>
  <si>
    <t>florbal ZŠ okresné kolá mladšie žiačky žiaci, 120000 cvičebných jednotiek</t>
  </si>
  <si>
    <t>florbal ZŠ okresné kolá starší žiaci, 240000 cvičebných jednotiek</t>
  </si>
  <si>
    <t>florbal ZŠ okresné kolá staršie žiačky, 80000 cvičebných jednotiek</t>
  </si>
  <si>
    <t>florbal SŠ okresné kolá dorastenci, 200000 cvičebných jednotiek</t>
  </si>
  <si>
    <t>florbal SŠ okresné kolá dorastenky, 80000 cvičebných jednotiek</t>
  </si>
  <si>
    <t>florbal ZŠ krajské kolá mladší žiaci, 24000 cvičebných jednotiek</t>
  </si>
  <si>
    <t>florbal ZŠ krajské kolá mladšie žiačkyi, 12000 cvičebných jednotiek</t>
  </si>
  <si>
    <t>florbal ZŠ krajské kolá strší žiaci, 24000 cvičebných jednotiek</t>
  </si>
  <si>
    <t>florbal ZŠ krajské kolá staršie žiačky, 12000 cvičebných jednotiek</t>
  </si>
  <si>
    <t>florbal SŠ krajské kolá dorastenci, 15000 cvičebných jednotiek</t>
  </si>
  <si>
    <t>florbal SŠ krajské kolá dorastenky, 9000 cvičebných jednotiek</t>
  </si>
  <si>
    <t>florbal MS SR mladší žiaci, 432 cvičebných jednotiek</t>
  </si>
  <si>
    <t>florbal MS SR mladšie žiačky, 432 cvičebných jednotiek</t>
  </si>
  <si>
    <t>florbal MS SR staršie žiačky, 432 cvičebných jednotiek</t>
  </si>
  <si>
    <t>florbal MS SR starší žiaci, 432 cvičebných jednotiek</t>
  </si>
  <si>
    <t>florbal MS SR dorastenci, 432 cvičebných jednotiek</t>
  </si>
  <si>
    <t>florbal MS SR dorastenky, 432 cvičebných jednotiek</t>
  </si>
  <si>
    <t>11. ročník Street Hockey školská liga 2014 - postupová školská súťaž žiakov od 12 -16 rokov (chlapci a dievčatá), okresné a krajské kolá a celoslovenské kolo, 60606 cvičebných jednotiek</t>
  </si>
  <si>
    <t>občianske združenie nebolo prihlásené zatiaľ do súťaží MŠ, 0 cvičebných jednotiek</t>
  </si>
  <si>
    <t>Výpočet dotácie v rámci výzvy č. 2014-07 Šport a zdravie - Príklady dobrej praxe</t>
  </si>
  <si>
    <t>Výpočet dotácie v rámci výzvy č. 2014-07 Šport a zdravie - Zapojenie do pohybu</t>
  </si>
  <si>
    <t>Návrh podľa výzvy:</t>
  </si>
  <si>
    <t>Návrh podľa výzvy
(eur)</t>
  </si>
  <si>
    <t>A. Predmet žiadosti nespĺňa podmienky výzvy (nie je školskými majstrovstvami SR).</t>
  </si>
  <si>
    <t>B. Predmet žiadosti nespĺňa podmienky výzvy (nie je v kalendári školských športových súťaží vyhlásených ministerstvom).</t>
  </si>
  <si>
    <t>A. Predmet dotácie získal nižšie hodnotenie členmi komisie.</t>
  </si>
  <si>
    <t>A, 1</t>
  </si>
  <si>
    <t>Rozhodnutie ministra odlišné od výzvy:</t>
  </si>
  <si>
    <t>1. O schválení dotácie rozhodol minister, nakoľko komisia navrhla len 7 príkladov dobrej praxe, pričom vo výzve bolo uvedené, že dotácia bude schválená najlepším 10 príkladom dobrej praxe.</t>
  </si>
  <si>
    <t>Rozhodnutie ministra***
(eur)</t>
  </si>
  <si>
    <t>Poznámka:</t>
  </si>
  <si>
    <t>Účel: „Šport a zdravie“ (výzva č. 2014-07) - Zapojenie do pohybu***</t>
  </si>
  <si>
    <t>***</t>
  </si>
  <si>
    <t>*** Z dôvodu nedostatku prostriedkov minister znížil alokovanú sumu na výzvu č. 2014-07 z 300 000 eur na 128 800 eu a zrušil účel podľa bodu 2, písm. ac) výzvy č. 2014-07. Žiadosti predložené na vyššie uvedený účel nebudú posudzované.</t>
  </si>
  <si>
    <t>B. Žiadateľ neakceptuje dotáciu.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</si>
</sst>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  <numFmt numFmtId="174" formatCode="0.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173" fontId="5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34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9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34" borderId="12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3" fontId="7" fillId="0" borderId="10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173" fontId="8" fillId="33" borderId="10" xfId="0" applyNumberFormat="1" applyFont="1" applyFill="1" applyBorder="1" applyAlignment="1">
      <alignment vertical="top" wrapText="1"/>
    </xf>
    <xf numFmtId="3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9" fontId="6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vertical="top" wrapText="1"/>
    </xf>
    <xf numFmtId="9" fontId="8" fillId="33" borderId="10" xfId="0" applyNumberFormat="1" applyFont="1" applyFill="1" applyBorder="1" applyAlignment="1">
      <alignment vertical="top" wrapText="1"/>
    </xf>
    <xf numFmtId="9" fontId="7" fillId="0" borderId="0" xfId="0" applyNumberFormat="1" applyFont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center" textRotation="90" wrapText="1"/>
    </xf>
    <xf numFmtId="3" fontId="7" fillId="2" borderId="10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vertical="top"/>
    </xf>
    <xf numFmtId="3" fontId="6" fillId="0" borderId="0" xfId="0" applyNumberFormat="1" applyFont="1" applyAlignment="1">
      <alignment vertical="top" wrapText="1"/>
    </xf>
    <xf numFmtId="3" fontId="41" fillId="0" borderId="0" xfId="0" applyNumberFormat="1" applyFont="1" applyAlignment="1">
      <alignment/>
    </xf>
    <xf numFmtId="3" fontId="41" fillId="0" borderId="10" xfId="0" applyNumberFormat="1" applyFont="1" applyBorder="1" applyAlignment="1">
      <alignment vertical="top"/>
    </xf>
    <xf numFmtId="0" fontId="6" fillId="33" borderId="10" xfId="0" applyNumberFormat="1" applyFont="1" applyFill="1" applyBorder="1" applyAlignment="1">
      <alignment horizontal="center" vertical="center" textRotation="90"/>
    </xf>
    <xf numFmtId="3" fontId="41" fillId="2" borderId="10" xfId="0" applyNumberFormat="1" applyFont="1" applyFill="1" applyBorder="1" applyAlignment="1">
      <alignment vertical="top"/>
    </xf>
    <xf numFmtId="174" fontId="6" fillId="0" borderId="0" xfId="0" applyNumberFormat="1" applyFont="1" applyAlignment="1">
      <alignment vertical="top" wrapText="1"/>
    </xf>
    <xf numFmtId="174" fontId="7" fillId="0" borderId="0" xfId="0" applyNumberFormat="1" applyFont="1" applyAlignment="1">
      <alignment vertical="top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Border="1" applyAlignment="1">
      <alignment vertical="top" wrapText="1"/>
    </xf>
    <xf numFmtId="174" fontId="8" fillId="33" borderId="10" xfId="0" applyNumberFormat="1" applyFont="1" applyFill="1" applyBorder="1" applyAlignment="1">
      <alignment vertical="top" wrapText="1"/>
    </xf>
    <xf numFmtId="173" fontId="5" fillId="0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5" fillId="0" borderId="12" xfId="0" applyNumberFormat="1" applyFont="1" applyBorder="1" applyAlignment="1">
      <alignment vertical="top" wrapText="1"/>
    </xf>
    <xf numFmtId="0" fontId="3" fillId="0" borderId="0" xfId="44" applyFont="1" applyAlignment="1">
      <alignment vertical="top" wrapText="1"/>
      <protection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3" fontId="5" fillId="36" borderId="11" xfId="0" applyNumberFormat="1" applyFont="1" applyFill="1" applyBorder="1" applyAlignment="1">
      <alignment vertical="top" wrapText="1"/>
    </xf>
    <xf numFmtId="3" fontId="5" fillId="36" borderId="10" xfId="0" applyNumberFormat="1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vertical="top" wrapText="1"/>
    </xf>
    <xf numFmtId="3" fontId="5" fillId="36" borderId="12" xfId="0" applyNumberFormat="1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vertical="top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4" fontId="5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7" borderId="0" xfId="0" applyFont="1" applyFill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3" fillId="37" borderId="0" xfId="0" applyFont="1" applyFill="1" applyAlignment="1">
      <alignment vertical="top" wrapText="1"/>
    </xf>
    <xf numFmtId="0" fontId="3" fillId="37" borderId="0" xfId="44" applyFont="1" applyFill="1" applyAlignment="1">
      <alignment vertical="top" wrapText="1"/>
      <protection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37" borderId="0" xfId="0" applyFont="1" applyFill="1" applyAlignment="1">
      <alignment vertical="top" wrapText="1"/>
    </xf>
    <xf numFmtId="0" fontId="3" fillId="0" borderId="0" xfId="44" applyFont="1" applyAlignment="1">
      <alignment vertical="top" wrapText="1"/>
      <protection/>
    </xf>
    <xf numFmtId="0" fontId="3" fillId="36" borderId="0" xfId="44" applyFont="1" applyFill="1" applyAlignment="1">
      <alignment vertical="top"/>
      <protection/>
    </xf>
    <xf numFmtId="0" fontId="3" fillId="36" borderId="0" xfId="0" applyFont="1" applyFill="1" applyAlignment="1">
      <alignment horizontal="left" vertical="top" wrapText="1"/>
    </xf>
    <xf numFmtId="0" fontId="5" fillId="36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6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6.421875" style="31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7" customWidth="1"/>
    <col min="22" max="16384" width="9.140625" style="2" customWidth="1"/>
  </cols>
  <sheetData>
    <row r="1" spans="1:18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2.75">
      <c r="A2" s="109" t="s">
        <v>223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" customFormat="1" ht="36">
      <c r="A4" s="13" t="s">
        <v>4</v>
      </c>
      <c r="B4" s="13" t="s">
        <v>1</v>
      </c>
      <c r="C4" s="13" t="s">
        <v>0</v>
      </c>
      <c r="D4" s="13" t="s">
        <v>2</v>
      </c>
      <c r="E4" s="13" t="s">
        <v>3</v>
      </c>
      <c r="F4" s="13" t="s">
        <v>14</v>
      </c>
      <c r="G4" s="13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90" t="s">
        <v>311</v>
      </c>
      <c r="M4" s="18" t="s">
        <v>17</v>
      </c>
      <c r="N4" s="15" t="s">
        <v>18</v>
      </c>
      <c r="O4" s="16" t="s">
        <v>112</v>
      </c>
      <c r="P4" s="13" t="s">
        <v>12</v>
      </c>
      <c r="Q4" s="17" t="s">
        <v>11</v>
      </c>
      <c r="R4" s="26" t="s">
        <v>10</v>
      </c>
    </row>
    <row r="5" spans="1:18" ht="36">
      <c r="A5" s="8">
        <v>1</v>
      </c>
      <c r="B5" s="8">
        <v>687308</v>
      </c>
      <c r="C5" s="8" t="s">
        <v>95</v>
      </c>
      <c r="D5" s="8" t="s">
        <v>98</v>
      </c>
      <c r="E5" s="8" t="s">
        <v>99</v>
      </c>
      <c r="F5" s="8" t="s">
        <v>286</v>
      </c>
      <c r="G5" s="8" t="s">
        <v>89</v>
      </c>
      <c r="H5" s="9">
        <v>41794</v>
      </c>
      <c r="I5" s="9">
        <v>41795</v>
      </c>
      <c r="J5" s="7">
        <v>58000</v>
      </c>
      <c r="K5" s="7">
        <v>29000</v>
      </c>
      <c r="L5" s="7">
        <v>9600</v>
      </c>
      <c r="M5" s="19">
        <v>9600</v>
      </c>
      <c r="N5" s="30">
        <f>IF(B5&lt;&gt;B24,SUMIF(B:B,B5,M:M),"")</f>
        <v>9600</v>
      </c>
      <c r="O5" s="11">
        <v>0</v>
      </c>
      <c r="P5" s="8">
        <v>7</v>
      </c>
      <c r="Q5" s="12" t="s">
        <v>22</v>
      </c>
      <c r="R5" s="32"/>
    </row>
    <row r="6" spans="1:18" ht="144.75" thickBot="1">
      <c r="A6" s="43">
        <v>2</v>
      </c>
      <c r="B6" s="43">
        <v>17325391</v>
      </c>
      <c r="C6" s="43" t="s">
        <v>19</v>
      </c>
      <c r="D6" s="43" t="s">
        <v>149</v>
      </c>
      <c r="E6" s="43" t="s">
        <v>104</v>
      </c>
      <c r="F6" s="43" t="s">
        <v>287</v>
      </c>
      <c r="G6" s="43" t="s">
        <v>285</v>
      </c>
      <c r="H6" s="86">
        <v>41640</v>
      </c>
      <c r="I6" s="86">
        <v>41974</v>
      </c>
      <c r="J6" s="44">
        <v>89280</v>
      </c>
      <c r="K6" s="44">
        <v>89280</v>
      </c>
      <c r="L6" s="44">
        <v>89200</v>
      </c>
      <c r="M6" s="45">
        <v>89200</v>
      </c>
      <c r="N6" s="46">
        <f>IF(B6&lt;&gt;B29,SUMIF(B:B,B6,M:M),"")</f>
        <v>89200</v>
      </c>
      <c r="O6" s="47">
        <v>0</v>
      </c>
      <c r="P6" s="43">
        <v>7</v>
      </c>
      <c r="Q6" s="48" t="s">
        <v>22</v>
      </c>
      <c r="R6" s="49"/>
    </row>
    <row r="7" spans="1:18" ht="48">
      <c r="A7" s="35">
        <v>3</v>
      </c>
      <c r="B7" s="35">
        <v>31795421</v>
      </c>
      <c r="C7" s="35" t="s">
        <v>95</v>
      </c>
      <c r="D7" s="35" t="s">
        <v>96</v>
      </c>
      <c r="E7" s="35" t="s">
        <v>97</v>
      </c>
      <c r="F7" s="35" t="s">
        <v>288</v>
      </c>
      <c r="G7" s="35" t="s">
        <v>81</v>
      </c>
      <c r="H7" s="36">
        <v>41640</v>
      </c>
      <c r="I7" s="36">
        <v>41791</v>
      </c>
      <c r="J7" s="37">
        <v>22000</v>
      </c>
      <c r="K7" s="37">
        <v>17500</v>
      </c>
      <c r="L7" s="37">
        <v>0</v>
      </c>
      <c r="M7" s="38">
        <v>0</v>
      </c>
      <c r="N7" s="39">
        <f>IF(B7&lt;&gt;B4,SUMIF(B:B,B7,M:M),"")</f>
        <v>0</v>
      </c>
      <c r="O7" s="40">
        <v>0</v>
      </c>
      <c r="P7" s="35">
        <v>7</v>
      </c>
      <c r="Q7" s="41" t="s">
        <v>22</v>
      </c>
      <c r="R7" s="42" t="s">
        <v>95</v>
      </c>
    </row>
    <row r="8" spans="1:18" ht="48">
      <c r="A8" s="8">
        <v>4</v>
      </c>
      <c r="B8" s="8">
        <v>31795421</v>
      </c>
      <c r="C8" s="8" t="s">
        <v>95</v>
      </c>
      <c r="D8" s="8" t="s">
        <v>96</v>
      </c>
      <c r="E8" s="8" t="s">
        <v>97</v>
      </c>
      <c r="F8" s="8" t="s">
        <v>289</v>
      </c>
      <c r="G8" s="8" t="s">
        <v>81</v>
      </c>
      <c r="H8" s="9">
        <v>41640</v>
      </c>
      <c r="I8" s="9">
        <v>41791</v>
      </c>
      <c r="J8" s="7">
        <v>11000</v>
      </c>
      <c r="K8" s="7">
        <v>8700</v>
      </c>
      <c r="L8" s="7">
        <v>0</v>
      </c>
      <c r="M8" s="19">
        <v>0</v>
      </c>
      <c r="N8" s="30">
        <f aca="true" t="shared" si="0" ref="N8:N24">IF(B8&lt;&gt;B7,SUMIF(B$1:B$65536,B8,M$1:M$65536),"")</f>
      </c>
      <c r="O8" s="11">
        <v>0</v>
      </c>
      <c r="P8" s="8">
        <v>7</v>
      </c>
      <c r="Q8" s="12" t="s">
        <v>22</v>
      </c>
      <c r="R8" s="32" t="s">
        <v>95</v>
      </c>
    </row>
    <row r="9" spans="1:18" ht="48">
      <c r="A9" s="8">
        <v>5</v>
      </c>
      <c r="B9" s="8">
        <v>31795421</v>
      </c>
      <c r="C9" s="8" t="s">
        <v>95</v>
      </c>
      <c r="D9" s="8" t="s">
        <v>96</v>
      </c>
      <c r="E9" s="8" t="s">
        <v>97</v>
      </c>
      <c r="F9" s="8" t="s">
        <v>290</v>
      </c>
      <c r="G9" s="8" t="s">
        <v>81</v>
      </c>
      <c r="H9" s="9">
        <v>41640</v>
      </c>
      <c r="I9" s="9">
        <v>41791</v>
      </c>
      <c r="J9" s="7">
        <v>22000</v>
      </c>
      <c r="K9" s="7">
        <v>17500</v>
      </c>
      <c r="L9" s="7">
        <v>0</v>
      </c>
      <c r="M9" s="19">
        <v>0</v>
      </c>
      <c r="N9" s="30">
        <f t="shared" si="0"/>
      </c>
      <c r="O9" s="11">
        <v>0</v>
      </c>
      <c r="P9" s="8">
        <v>7</v>
      </c>
      <c r="Q9" s="12" t="s">
        <v>22</v>
      </c>
      <c r="R9" s="32" t="s">
        <v>95</v>
      </c>
    </row>
    <row r="10" spans="1:18" ht="48">
      <c r="A10" s="8">
        <v>6</v>
      </c>
      <c r="B10" s="8">
        <v>31795421</v>
      </c>
      <c r="C10" s="8" t="s">
        <v>95</v>
      </c>
      <c r="D10" s="8" t="s">
        <v>96</v>
      </c>
      <c r="E10" s="8" t="s">
        <v>97</v>
      </c>
      <c r="F10" s="8" t="s">
        <v>291</v>
      </c>
      <c r="G10" s="8" t="s">
        <v>81</v>
      </c>
      <c r="H10" s="9">
        <v>41640</v>
      </c>
      <c r="I10" s="9">
        <v>41791</v>
      </c>
      <c r="J10" s="7">
        <v>9000</v>
      </c>
      <c r="K10" s="7">
        <v>7400</v>
      </c>
      <c r="L10" s="7">
        <v>0</v>
      </c>
      <c r="M10" s="19">
        <v>0</v>
      </c>
      <c r="N10" s="30">
        <f t="shared" si="0"/>
      </c>
      <c r="O10" s="11">
        <v>0</v>
      </c>
      <c r="P10" s="8">
        <v>7</v>
      </c>
      <c r="Q10" s="12" t="s">
        <v>22</v>
      </c>
      <c r="R10" s="32" t="s">
        <v>95</v>
      </c>
    </row>
    <row r="11" spans="1:18" ht="48">
      <c r="A11" s="8">
        <v>7</v>
      </c>
      <c r="B11" s="8">
        <v>31795421</v>
      </c>
      <c r="C11" s="8" t="s">
        <v>95</v>
      </c>
      <c r="D11" s="8" t="s">
        <v>96</v>
      </c>
      <c r="E11" s="8" t="s">
        <v>97</v>
      </c>
      <c r="F11" s="8" t="s">
        <v>292</v>
      </c>
      <c r="G11" s="8" t="s">
        <v>82</v>
      </c>
      <c r="H11" s="9">
        <v>41640</v>
      </c>
      <c r="I11" s="9">
        <v>41791</v>
      </c>
      <c r="J11" s="7">
        <v>18000</v>
      </c>
      <c r="K11" s="7">
        <v>14900</v>
      </c>
      <c r="L11" s="7">
        <v>0</v>
      </c>
      <c r="M11" s="19">
        <v>0</v>
      </c>
      <c r="N11" s="30">
        <f t="shared" si="0"/>
      </c>
      <c r="O11" s="11">
        <v>0</v>
      </c>
      <c r="P11" s="8">
        <v>7</v>
      </c>
      <c r="Q11" s="12" t="s">
        <v>22</v>
      </c>
      <c r="R11" s="32" t="s">
        <v>95</v>
      </c>
    </row>
    <row r="12" spans="1:18" ht="48">
      <c r="A12" s="8">
        <v>8</v>
      </c>
      <c r="B12" s="8">
        <v>31795421</v>
      </c>
      <c r="C12" s="8" t="s">
        <v>95</v>
      </c>
      <c r="D12" s="8" t="s">
        <v>96</v>
      </c>
      <c r="E12" s="8" t="s">
        <v>97</v>
      </c>
      <c r="F12" s="8" t="s">
        <v>293</v>
      </c>
      <c r="G12" s="8" t="s">
        <v>82</v>
      </c>
      <c r="H12" s="9">
        <v>41640</v>
      </c>
      <c r="I12" s="9">
        <v>41791</v>
      </c>
      <c r="J12" s="7">
        <v>12000</v>
      </c>
      <c r="K12" s="7">
        <v>10000</v>
      </c>
      <c r="L12" s="7">
        <v>0</v>
      </c>
      <c r="M12" s="19">
        <v>0</v>
      </c>
      <c r="N12" s="30">
        <f t="shared" si="0"/>
      </c>
      <c r="O12" s="11">
        <v>0</v>
      </c>
      <c r="P12" s="8">
        <v>7</v>
      </c>
      <c r="Q12" s="12" t="s">
        <v>22</v>
      </c>
      <c r="R12" s="32" t="s">
        <v>95</v>
      </c>
    </row>
    <row r="13" spans="1:18" ht="36">
      <c r="A13" s="8">
        <v>9</v>
      </c>
      <c r="B13" s="8">
        <v>31795421</v>
      </c>
      <c r="C13" s="8" t="s">
        <v>95</v>
      </c>
      <c r="D13" s="8" t="s">
        <v>96</v>
      </c>
      <c r="E13" s="8" t="s">
        <v>97</v>
      </c>
      <c r="F13" s="8" t="s">
        <v>294</v>
      </c>
      <c r="G13" s="8" t="s">
        <v>81</v>
      </c>
      <c r="H13" s="9">
        <v>41640</v>
      </c>
      <c r="I13" s="9">
        <v>41913</v>
      </c>
      <c r="J13" s="7">
        <v>8000</v>
      </c>
      <c r="K13" s="7">
        <v>6000</v>
      </c>
      <c r="L13" s="7">
        <v>0</v>
      </c>
      <c r="M13" s="19">
        <v>0</v>
      </c>
      <c r="N13" s="30">
        <f t="shared" si="0"/>
      </c>
      <c r="O13" s="11">
        <v>0</v>
      </c>
      <c r="P13" s="8">
        <v>7</v>
      </c>
      <c r="Q13" s="12" t="s">
        <v>22</v>
      </c>
      <c r="R13" s="32" t="s">
        <v>95</v>
      </c>
    </row>
    <row r="14" spans="1:18" ht="48">
      <c r="A14" s="8">
        <v>10</v>
      </c>
      <c r="B14" s="8">
        <v>31795421</v>
      </c>
      <c r="C14" s="8" t="s">
        <v>95</v>
      </c>
      <c r="D14" s="8" t="s">
        <v>96</v>
      </c>
      <c r="E14" s="8" t="s">
        <v>97</v>
      </c>
      <c r="F14" s="8" t="s">
        <v>295</v>
      </c>
      <c r="G14" s="8" t="s">
        <v>81</v>
      </c>
      <c r="H14" s="9">
        <v>41640</v>
      </c>
      <c r="I14" s="9">
        <v>41913</v>
      </c>
      <c r="J14" s="7">
        <v>4000</v>
      </c>
      <c r="K14" s="7">
        <v>3100</v>
      </c>
      <c r="L14" s="7">
        <v>0</v>
      </c>
      <c r="M14" s="19">
        <v>0</v>
      </c>
      <c r="N14" s="30">
        <f t="shared" si="0"/>
      </c>
      <c r="O14" s="11">
        <v>0</v>
      </c>
      <c r="P14" s="8">
        <v>7</v>
      </c>
      <c r="Q14" s="12" t="s">
        <v>22</v>
      </c>
      <c r="R14" s="32" t="s">
        <v>95</v>
      </c>
    </row>
    <row r="15" spans="1:18" ht="36">
      <c r="A15" s="8">
        <v>11</v>
      </c>
      <c r="B15" s="8">
        <v>31795421</v>
      </c>
      <c r="C15" s="8" t="s">
        <v>95</v>
      </c>
      <c r="D15" s="8" t="s">
        <v>96</v>
      </c>
      <c r="E15" s="8" t="s">
        <v>97</v>
      </c>
      <c r="F15" s="8" t="s">
        <v>296</v>
      </c>
      <c r="G15" s="8" t="s">
        <v>81</v>
      </c>
      <c r="H15" s="9">
        <v>41640</v>
      </c>
      <c r="I15" s="9">
        <v>41913</v>
      </c>
      <c r="J15" s="7">
        <v>8000</v>
      </c>
      <c r="K15" s="7">
        <v>6000</v>
      </c>
      <c r="L15" s="7">
        <v>0</v>
      </c>
      <c r="M15" s="19">
        <v>0</v>
      </c>
      <c r="N15" s="30">
        <f t="shared" si="0"/>
      </c>
      <c r="O15" s="11">
        <v>0</v>
      </c>
      <c r="P15" s="8">
        <v>7</v>
      </c>
      <c r="Q15" s="12" t="s">
        <v>22</v>
      </c>
      <c r="R15" s="32" t="s">
        <v>95</v>
      </c>
    </row>
    <row r="16" spans="1:18" ht="36">
      <c r="A16" s="8">
        <v>12</v>
      </c>
      <c r="B16" s="8">
        <v>31795421</v>
      </c>
      <c r="C16" s="8" t="s">
        <v>95</v>
      </c>
      <c r="D16" s="8" t="s">
        <v>96</v>
      </c>
      <c r="E16" s="8" t="s">
        <v>97</v>
      </c>
      <c r="F16" s="8" t="s">
        <v>297</v>
      </c>
      <c r="G16" s="8" t="s">
        <v>81</v>
      </c>
      <c r="H16" s="9">
        <v>41640</v>
      </c>
      <c r="I16" s="9">
        <v>41913</v>
      </c>
      <c r="J16" s="7">
        <v>4000</v>
      </c>
      <c r="K16" s="7">
        <v>2500</v>
      </c>
      <c r="L16" s="7">
        <v>0</v>
      </c>
      <c r="M16" s="19">
        <v>0</v>
      </c>
      <c r="N16" s="30">
        <f t="shared" si="0"/>
      </c>
      <c r="O16" s="11">
        <v>0</v>
      </c>
      <c r="P16" s="8">
        <v>7</v>
      </c>
      <c r="Q16" s="12" t="s">
        <v>22</v>
      </c>
      <c r="R16" s="32" t="s">
        <v>95</v>
      </c>
    </row>
    <row r="17" spans="1:18" ht="36">
      <c r="A17" s="8">
        <v>13</v>
      </c>
      <c r="B17" s="8">
        <v>31795421</v>
      </c>
      <c r="C17" s="8" t="s">
        <v>95</v>
      </c>
      <c r="D17" s="8" t="s">
        <v>96</v>
      </c>
      <c r="E17" s="8" t="s">
        <v>97</v>
      </c>
      <c r="F17" s="8" t="s">
        <v>298</v>
      </c>
      <c r="G17" s="8" t="s">
        <v>81</v>
      </c>
      <c r="H17" s="9">
        <v>41640</v>
      </c>
      <c r="I17" s="9">
        <v>41913</v>
      </c>
      <c r="J17" s="7">
        <v>5000</v>
      </c>
      <c r="K17" s="7">
        <v>3500</v>
      </c>
      <c r="L17" s="7">
        <v>0</v>
      </c>
      <c r="M17" s="19">
        <v>0</v>
      </c>
      <c r="N17" s="30">
        <f t="shared" si="0"/>
      </c>
      <c r="O17" s="11">
        <v>0</v>
      </c>
      <c r="P17" s="8">
        <v>7</v>
      </c>
      <c r="Q17" s="12" t="s">
        <v>22</v>
      </c>
      <c r="R17" s="32" t="s">
        <v>95</v>
      </c>
    </row>
    <row r="18" spans="1:18" ht="36">
      <c r="A18" s="8">
        <v>14</v>
      </c>
      <c r="B18" s="8">
        <v>31795421</v>
      </c>
      <c r="C18" s="8" t="s">
        <v>95</v>
      </c>
      <c r="D18" s="8" t="s">
        <v>96</v>
      </c>
      <c r="E18" s="8" t="s">
        <v>97</v>
      </c>
      <c r="F18" s="8" t="s">
        <v>299</v>
      </c>
      <c r="G18" s="8" t="s">
        <v>81</v>
      </c>
      <c r="H18" s="9">
        <v>41640</v>
      </c>
      <c r="I18" s="9">
        <v>41913</v>
      </c>
      <c r="J18" s="7">
        <v>3000</v>
      </c>
      <c r="K18" s="7">
        <v>2100</v>
      </c>
      <c r="L18" s="7">
        <v>0</v>
      </c>
      <c r="M18" s="19">
        <v>0</v>
      </c>
      <c r="N18" s="30">
        <f t="shared" si="0"/>
      </c>
      <c r="O18" s="11">
        <v>0</v>
      </c>
      <c r="P18" s="8">
        <v>7</v>
      </c>
      <c r="Q18" s="12" t="s">
        <v>22</v>
      </c>
      <c r="R18" s="32" t="s">
        <v>95</v>
      </c>
    </row>
    <row r="19" spans="1:18" ht="36">
      <c r="A19" s="8">
        <v>15</v>
      </c>
      <c r="B19" s="8">
        <v>31795421</v>
      </c>
      <c r="C19" s="8" t="s">
        <v>95</v>
      </c>
      <c r="D19" s="8" t="s">
        <v>96</v>
      </c>
      <c r="E19" s="8" t="s">
        <v>97</v>
      </c>
      <c r="F19" s="8" t="s">
        <v>300</v>
      </c>
      <c r="G19" s="8" t="s">
        <v>83</v>
      </c>
      <c r="H19" s="9">
        <v>41640</v>
      </c>
      <c r="I19" s="9">
        <v>41913</v>
      </c>
      <c r="J19" s="7">
        <v>3300</v>
      </c>
      <c r="K19" s="7">
        <v>3000</v>
      </c>
      <c r="L19" s="7">
        <v>0</v>
      </c>
      <c r="M19" s="19">
        <v>0</v>
      </c>
      <c r="N19" s="30">
        <f t="shared" si="0"/>
      </c>
      <c r="O19" s="11">
        <v>0</v>
      </c>
      <c r="P19" s="8">
        <v>7</v>
      </c>
      <c r="Q19" s="12" t="s">
        <v>22</v>
      </c>
      <c r="R19" s="32" t="s">
        <v>153</v>
      </c>
    </row>
    <row r="20" spans="1:18" ht="36">
      <c r="A20" s="8">
        <v>16</v>
      </c>
      <c r="B20" s="8">
        <v>31795421</v>
      </c>
      <c r="C20" s="8" t="s">
        <v>95</v>
      </c>
      <c r="D20" s="8" t="s">
        <v>96</v>
      </c>
      <c r="E20" s="8" t="s">
        <v>97</v>
      </c>
      <c r="F20" s="8" t="s">
        <v>301</v>
      </c>
      <c r="G20" s="8" t="s">
        <v>84</v>
      </c>
      <c r="H20" s="9">
        <v>41640</v>
      </c>
      <c r="I20" s="9">
        <v>41913</v>
      </c>
      <c r="J20" s="7">
        <v>3300</v>
      </c>
      <c r="K20" s="7">
        <v>3000</v>
      </c>
      <c r="L20" s="7">
        <v>0</v>
      </c>
      <c r="M20" s="19">
        <v>0</v>
      </c>
      <c r="N20" s="30">
        <f t="shared" si="0"/>
      </c>
      <c r="O20" s="11">
        <v>0</v>
      </c>
      <c r="P20" s="8">
        <v>7</v>
      </c>
      <c r="Q20" s="12" t="s">
        <v>22</v>
      </c>
      <c r="R20" s="32" t="s">
        <v>153</v>
      </c>
    </row>
    <row r="21" spans="1:18" ht="36">
      <c r="A21" s="8">
        <v>17</v>
      </c>
      <c r="B21" s="8">
        <v>31795421</v>
      </c>
      <c r="C21" s="8" t="s">
        <v>95</v>
      </c>
      <c r="D21" s="8" t="s">
        <v>96</v>
      </c>
      <c r="E21" s="8" t="s">
        <v>97</v>
      </c>
      <c r="F21" s="8" t="s">
        <v>302</v>
      </c>
      <c r="G21" s="8" t="s">
        <v>85</v>
      </c>
      <c r="H21" s="9">
        <v>41640</v>
      </c>
      <c r="I21" s="9">
        <v>41913</v>
      </c>
      <c r="J21" s="7">
        <v>3300</v>
      </c>
      <c r="K21" s="7">
        <v>3000</v>
      </c>
      <c r="L21" s="7">
        <v>0</v>
      </c>
      <c r="M21" s="19">
        <v>0</v>
      </c>
      <c r="N21" s="30">
        <f t="shared" si="0"/>
      </c>
      <c r="O21" s="11">
        <v>0</v>
      </c>
      <c r="P21" s="8">
        <v>7</v>
      </c>
      <c r="Q21" s="12" t="s">
        <v>22</v>
      </c>
      <c r="R21" s="32" t="s">
        <v>153</v>
      </c>
    </row>
    <row r="22" spans="1:18" ht="36">
      <c r="A22" s="8">
        <v>18</v>
      </c>
      <c r="B22" s="8">
        <v>31795421</v>
      </c>
      <c r="C22" s="8" t="s">
        <v>95</v>
      </c>
      <c r="D22" s="8" t="s">
        <v>96</v>
      </c>
      <c r="E22" s="8" t="s">
        <v>97</v>
      </c>
      <c r="F22" s="8" t="s">
        <v>303</v>
      </c>
      <c r="G22" s="8" t="s">
        <v>86</v>
      </c>
      <c r="H22" s="9">
        <v>41640</v>
      </c>
      <c r="I22" s="9">
        <v>41913</v>
      </c>
      <c r="J22" s="7">
        <v>3300</v>
      </c>
      <c r="K22" s="7">
        <v>3000</v>
      </c>
      <c r="L22" s="7">
        <v>0</v>
      </c>
      <c r="M22" s="19">
        <v>0</v>
      </c>
      <c r="N22" s="30">
        <f t="shared" si="0"/>
      </c>
      <c r="O22" s="11">
        <v>0</v>
      </c>
      <c r="P22" s="8">
        <v>7</v>
      </c>
      <c r="Q22" s="12" t="s">
        <v>22</v>
      </c>
      <c r="R22" s="32" t="s">
        <v>153</v>
      </c>
    </row>
    <row r="23" spans="1:18" ht="36">
      <c r="A23" s="8">
        <v>19</v>
      </c>
      <c r="B23" s="8">
        <v>31795421</v>
      </c>
      <c r="C23" s="8" t="s">
        <v>95</v>
      </c>
      <c r="D23" s="8" t="s">
        <v>96</v>
      </c>
      <c r="E23" s="8" t="s">
        <v>97</v>
      </c>
      <c r="F23" s="8" t="s">
        <v>304</v>
      </c>
      <c r="G23" s="8" t="s">
        <v>87</v>
      </c>
      <c r="H23" s="9">
        <v>41640</v>
      </c>
      <c r="I23" s="9">
        <v>41913</v>
      </c>
      <c r="J23" s="7">
        <v>3300</v>
      </c>
      <c r="K23" s="7">
        <v>3000</v>
      </c>
      <c r="L23" s="7">
        <v>0</v>
      </c>
      <c r="M23" s="19">
        <v>0</v>
      </c>
      <c r="N23" s="30">
        <f t="shared" si="0"/>
      </c>
      <c r="O23" s="11">
        <v>0</v>
      </c>
      <c r="P23" s="8">
        <v>7</v>
      </c>
      <c r="Q23" s="12" t="s">
        <v>22</v>
      </c>
      <c r="R23" s="32" t="s">
        <v>153</v>
      </c>
    </row>
    <row r="24" spans="1:18" ht="36">
      <c r="A24" s="8">
        <v>20</v>
      </c>
      <c r="B24" s="8">
        <v>31795421</v>
      </c>
      <c r="C24" s="8" t="s">
        <v>95</v>
      </c>
      <c r="D24" s="8" t="s">
        <v>96</v>
      </c>
      <c r="E24" s="8" t="s">
        <v>97</v>
      </c>
      <c r="F24" s="8" t="s">
        <v>305</v>
      </c>
      <c r="G24" s="8" t="s">
        <v>88</v>
      </c>
      <c r="H24" s="9">
        <v>41640</v>
      </c>
      <c r="I24" s="9">
        <v>41913</v>
      </c>
      <c r="J24" s="7">
        <v>3300</v>
      </c>
      <c r="K24" s="7">
        <v>3000</v>
      </c>
      <c r="L24" s="7">
        <v>0</v>
      </c>
      <c r="M24" s="19">
        <v>0</v>
      </c>
      <c r="N24" s="30">
        <f t="shared" si="0"/>
      </c>
      <c r="O24" s="11">
        <v>0</v>
      </c>
      <c r="P24" s="8">
        <v>7</v>
      </c>
      <c r="Q24" s="12" t="s">
        <v>22</v>
      </c>
      <c r="R24" s="32" t="s">
        <v>153</v>
      </c>
    </row>
    <row r="25" spans="1:18" ht="120">
      <c r="A25" s="8">
        <v>21</v>
      </c>
      <c r="B25" s="8">
        <v>603091</v>
      </c>
      <c r="C25" s="8" t="s">
        <v>95</v>
      </c>
      <c r="D25" s="8" t="s">
        <v>100</v>
      </c>
      <c r="E25" s="8" t="s">
        <v>101</v>
      </c>
      <c r="F25" s="8" t="s">
        <v>306</v>
      </c>
      <c r="G25" s="8" t="s">
        <v>90</v>
      </c>
      <c r="H25" s="9">
        <v>41730</v>
      </c>
      <c r="I25" s="9">
        <v>41787</v>
      </c>
      <c r="J25" s="7">
        <v>33200</v>
      </c>
      <c r="K25" s="7">
        <v>29700</v>
      </c>
      <c r="L25" s="7">
        <v>0</v>
      </c>
      <c r="M25" s="19">
        <v>0</v>
      </c>
      <c r="N25" s="30">
        <f>IF(B25&lt;&gt;B5,SUMIF(B:B,B25,M:M),"")</f>
        <v>0</v>
      </c>
      <c r="O25" s="11">
        <v>0</v>
      </c>
      <c r="P25" s="8">
        <v>7</v>
      </c>
      <c r="Q25" s="12" t="s">
        <v>22</v>
      </c>
      <c r="R25" s="32" t="s">
        <v>95</v>
      </c>
    </row>
    <row r="26" spans="1:18" ht="48">
      <c r="A26" s="8">
        <v>22</v>
      </c>
      <c r="B26" s="8">
        <v>30806518</v>
      </c>
      <c r="C26" s="8" t="s">
        <v>95</v>
      </c>
      <c r="D26" s="8" t="s">
        <v>102</v>
      </c>
      <c r="E26" s="8" t="s">
        <v>103</v>
      </c>
      <c r="F26" s="8" t="s">
        <v>123</v>
      </c>
      <c r="G26" s="8" t="s">
        <v>91</v>
      </c>
      <c r="H26" s="9">
        <v>41794</v>
      </c>
      <c r="I26" s="9">
        <v>41795</v>
      </c>
      <c r="J26" s="7">
        <v>8700</v>
      </c>
      <c r="K26" s="7">
        <v>7000</v>
      </c>
      <c r="L26" s="7">
        <v>0</v>
      </c>
      <c r="M26" s="19">
        <v>0</v>
      </c>
      <c r="N26" s="30">
        <f>IF(B26&lt;&gt;B25,SUMIF(B:B,B26,M:M),"")</f>
        <v>0</v>
      </c>
      <c r="O26" s="11">
        <v>0</v>
      </c>
      <c r="P26" s="8">
        <v>7</v>
      </c>
      <c r="Q26" s="12" t="s">
        <v>22</v>
      </c>
      <c r="R26" s="32" t="s">
        <v>153</v>
      </c>
    </row>
    <row r="27" spans="1:18" ht="48">
      <c r="A27" s="8">
        <v>23</v>
      </c>
      <c r="B27" s="8">
        <v>30806518</v>
      </c>
      <c r="C27" s="8" t="s">
        <v>95</v>
      </c>
      <c r="D27" s="8" t="s">
        <v>102</v>
      </c>
      <c r="E27" s="8" t="s">
        <v>103</v>
      </c>
      <c r="F27" s="8" t="s">
        <v>124</v>
      </c>
      <c r="G27" s="8" t="s">
        <v>92</v>
      </c>
      <c r="H27" s="9">
        <v>41760</v>
      </c>
      <c r="I27" s="9">
        <v>41790</v>
      </c>
      <c r="J27" s="7">
        <v>3600</v>
      </c>
      <c r="K27" s="7">
        <v>3000</v>
      </c>
      <c r="L27" s="7">
        <v>0</v>
      </c>
      <c r="M27" s="19">
        <v>0</v>
      </c>
      <c r="N27" s="30">
        <f>IF(B27&lt;&gt;B26,SUMIF(B:B,B27,M:M),"")</f>
      </c>
      <c r="O27" s="11">
        <v>0</v>
      </c>
      <c r="P27" s="8">
        <v>7</v>
      </c>
      <c r="Q27" s="12" t="s">
        <v>22</v>
      </c>
      <c r="R27" s="32" t="s">
        <v>95</v>
      </c>
    </row>
    <row r="28" spans="1:18" ht="48">
      <c r="A28" s="8">
        <v>24</v>
      </c>
      <c r="B28" s="8">
        <v>30806518</v>
      </c>
      <c r="C28" s="8" t="s">
        <v>95</v>
      </c>
      <c r="D28" s="8" t="s">
        <v>102</v>
      </c>
      <c r="E28" s="8" t="s">
        <v>103</v>
      </c>
      <c r="F28" s="8" t="s">
        <v>125</v>
      </c>
      <c r="G28" s="8" t="s">
        <v>93</v>
      </c>
      <c r="H28" s="9">
        <v>41730</v>
      </c>
      <c r="I28" s="9">
        <v>41759</v>
      </c>
      <c r="J28" s="7">
        <v>5400</v>
      </c>
      <c r="K28" s="7">
        <v>4500</v>
      </c>
      <c r="L28" s="7">
        <v>0</v>
      </c>
      <c r="M28" s="19">
        <v>0</v>
      </c>
      <c r="N28" s="30">
        <f>IF(B28&lt;&gt;B27,SUMIF(B:B,B28,M:M),"")</f>
      </c>
      <c r="O28" s="11">
        <v>0</v>
      </c>
      <c r="P28" s="8">
        <v>7</v>
      </c>
      <c r="Q28" s="12" t="s">
        <v>22</v>
      </c>
      <c r="R28" s="32" t="s">
        <v>95</v>
      </c>
    </row>
    <row r="29" spans="1:18" ht="48">
      <c r="A29" s="8">
        <v>25</v>
      </c>
      <c r="B29" s="8">
        <v>30806518</v>
      </c>
      <c r="C29" s="8" t="s">
        <v>95</v>
      </c>
      <c r="D29" s="8" t="s">
        <v>102</v>
      </c>
      <c r="E29" s="8" t="s">
        <v>103</v>
      </c>
      <c r="F29" s="8" t="s">
        <v>126</v>
      </c>
      <c r="G29" s="8" t="s">
        <v>94</v>
      </c>
      <c r="H29" s="9">
        <v>41902</v>
      </c>
      <c r="I29" s="9">
        <v>41903</v>
      </c>
      <c r="J29" s="7">
        <v>1800</v>
      </c>
      <c r="K29" s="7">
        <v>1200</v>
      </c>
      <c r="L29" s="7">
        <v>0</v>
      </c>
      <c r="M29" s="19">
        <v>0</v>
      </c>
      <c r="N29" s="30">
        <f>IF(B29&lt;&gt;B28,SUMIF(B:B,B29,M:M),"")</f>
      </c>
      <c r="O29" s="11">
        <v>0</v>
      </c>
      <c r="P29" s="8">
        <v>7</v>
      </c>
      <c r="Q29" s="12" t="s">
        <v>22</v>
      </c>
      <c r="R29" s="32" t="s">
        <v>95</v>
      </c>
    </row>
    <row r="30" spans="1:18" ht="48">
      <c r="A30" s="8">
        <v>26</v>
      </c>
      <c r="B30" s="8">
        <v>35539208</v>
      </c>
      <c r="C30" s="8" t="s">
        <v>105</v>
      </c>
      <c r="D30" s="8" t="s">
        <v>147</v>
      </c>
      <c r="E30" s="8" t="s">
        <v>106</v>
      </c>
      <c r="F30" s="8" t="s">
        <v>307</v>
      </c>
      <c r="G30" s="8"/>
      <c r="H30" s="9"/>
      <c r="I30" s="9"/>
      <c r="J30" s="7"/>
      <c r="K30" s="7">
        <v>0</v>
      </c>
      <c r="L30" s="7">
        <v>0</v>
      </c>
      <c r="M30" s="19">
        <v>0</v>
      </c>
      <c r="N30" s="30">
        <f>IF(B30&lt;&gt;B6,SUMIF(B:B,B30,M:M),"")</f>
        <v>0</v>
      </c>
      <c r="O30" s="11">
        <v>0</v>
      </c>
      <c r="P30" s="8">
        <v>7</v>
      </c>
      <c r="Q30" s="12" t="s">
        <v>22</v>
      </c>
      <c r="R30" s="32" t="s">
        <v>95</v>
      </c>
    </row>
    <row r="31" spans="1:18" ht="72">
      <c r="A31" s="8">
        <v>27</v>
      </c>
      <c r="B31" s="8">
        <v>42133335</v>
      </c>
      <c r="C31" s="8" t="s">
        <v>105</v>
      </c>
      <c r="D31" s="8" t="s">
        <v>146</v>
      </c>
      <c r="E31" s="8" t="s">
        <v>107</v>
      </c>
      <c r="F31" s="8" t="s">
        <v>127</v>
      </c>
      <c r="G31" s="8" t="s">
        <v>148</v>
      </c>
      <c r="H31" s="9">
        <v>41709</v>
      </c>
      <c r="I31" s="9">
        <v>41712</v>
      </c>
      <c r="J31" s="7">
        <v>150870</v>
      </c>
      <c r="K31" s="7">
        <v>133070</v>
      </c>
      <c r="L31" s="7">
        <v>0</v>
      </c>
      <c r="M31" s="19">
        <v>0</v>
      </c>
      <c r="N31" s="30">
        <f>IF(B31&lt;&gt;B30,SUMIF(B:B,B31,M:M),"")</f>
        <v>0</v>
      </c>
      <c r="O31" s="11">
        <v>0</v>
      </c>
      <c r="P31" s="8">
        <v>7</v>
      </c>
      <c r="Q31" s="12" t="s">
        <v>22</v>
      </c>
      <c r="R31" s="32" t="s">
        <v>95</v>
      </c>
    </row>
    <row r="32" spans="1:18" ht="12.75">
      <c r="A32" s="20"/>
      <c r="B32" s="20"/>
      <c r="C32" s="20"/>
      <c r="D32" s="20"/>
      <c r="E32" s="20" t="s">
        <v>13</v>
      </c>
      <c r="F32" s="20"/>
      <c r="G32" s="20"/>
      <c r="H32" s="21"/>
      <c r="I32" s="21"/>
      <c r="J32" s="22">
        <f>SUM(J5:J31)</f>
        <v>496650</v>
      </c>
      <c r="K32" s="22">
        <f>SUM(K5:K31)</f>
        <v>413950</v>
      </c>
      <c r="L32" s="22">
        <f>SUM(L5:L31)</f>
        <v>98800</v>
      </c>
      <c r="M32" s="25">
        <f>SUM(M5:M31)</f>
        <v>98800</v>
      </c>
      <c r="N32" s="22">
        <f>SUM(N5:N31)</f>
        <v>98800</v>
      </c>
      <c r="O32" s="23"/>
      <c r="P32" s="20"/>
      <c r="Q32" s="22"/>
      <c r="R32" s="24"/>
    </row>
    <row r="33" spans="1:18" ht="4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109" t="s">
        <v>113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18" ht="4.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89" customFormat="1" ht="12" customHeight="1">
      <c r="A36" s="107" t="s">
        <v>310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12.75">
      <c r="A37" s="110" t="s">
        <v>312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8" spans="1:18" ht="12.75">
      <c r="A38" s="110" t="s">
        <v>313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1:18" ht="4.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8" s="10" customFormat="1" ht="12">
      <c r="A40" s="106" t="s">
        <v>114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" customFormat="1" ht="12">
      <c r="A41" s="104" t="s">
        <v>115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10" customFormat="1" ht="12">
      <c r="A42" s="104" t="s">
        <v>116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s="10" customFormat="1" ht="12">
      <c r="A43" s="104" t="s">
        <v>117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s="10" customFormat="1" ht="12">
      <c r="A44" s="104" t="s">
        <v>118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</row>
    <row r="45" spans="1:18" s="10" customFormat="1" ht="12">
      <c r="A45" s="104" t="s">
        <v>119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</row>
    <row r="46" spans="1:18" s="10" customFormat="1" ht="4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8" s="10" customFormat="1" ht="12">
      <c r="A47" s="103" t="s">
        <v>21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</row>
    <row r="48" spans="1:18" s="10" customFormat="1" ht="12">
      <c r="A48" s="99" t="s">
        <v>109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5:18" ht="30.75" customHeight="1"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5:18" ht="12.75">
      <c r="E50" s="102" t="s">
        <v>108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</sheetData>
  <sheetProtection/>
  <mergeCells count="21">
    <mergeCell ref="A1:R1"/>
    <mergeCell ref="A2:R2"/>
    <mergeCell ref="A34:R34"/>
    <mergeCell ref="A37:R37"/>
    <mergeCell ref="A38:R38"/>
    <mergeCell ref="A41:R41"/>
    <mergeCell ref="E49:R49"/>
    <mergeCell ref="A40:R40"/>
    <mergeCell ref="A36:R36"/>
    <mergeCell ref="A35:R35"/>
    <mergeCell ref="A39:R39"/>
    <mergeCell ref="A48:R48"/>
    <mergeCell ref="A33:R33"/>
    <mergeCell ref="A3:R3"/>
    <mergeCell ref="E50:R50"/>
    <mergeCell ref="A47:R47"/>
    <mergeCell ref="A45:R45"/>
    <mergeCell ref="A44:R44"/>
    <mergeCell ref="A46:R46"/>
    <mergeCell ref="A43:R43"/>
    <mergeCell ref="A42:R42"/>
  </mergeCells>
  <printOptions horizontalCentered="1"/>
  <pageMargins left="0.1968503937007874" right="0.1968503937007874" top="0.7874015748031497" bottom="0.7086614173228347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31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7" customWidth="1"/>
    <col min="20" max="16384" width="9.140625" style="2" customWidth="1"/>
  </cols>
  <sheetData>
    <row r="1" spans="1:18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2.75">
      <c r="A2" s="109" t="s">
        <v>224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" customFormat="1" ht="36">
      <c r="A4" s="13" t="s">
        <v>4</v>
      </c>
      <c r="B4" s="13" t="s">
        <v>1</v>
      </c>
      <c r="C4" s="13" t="s">
        <v>0</v>
      </c>
      <c r="D4" s="13" t="s">
        <v>2</v>
      </c>
      <c r="E4" s="13" t="s">
        <v>3</v>
      </c>
      <c r="F4" s="13" t="s">
        <v>14</v>
      </c>
      <c r="G4" s="13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90" t="s">
        <v>311</v>
      </c>
      <c r="M4" s="18" t="s">
        <v>17</v>
      </c>
      <c r="N4" s="15" t="s">
        <v>18</v>
      </c>
      <c r="O4" s="16" t="s">
        <v>112</v>
      </c>
      <c r="P4" s="13" t="s">
        <v>12</v>
      </c>
      <c r="Q4" s="17" t="s">
        <v>11</v>
      </c>
      <c r="R4" s="26" t="s">
        <v>10</v>
      </c>
    </row>
    <row r="5" spans="1:18" ht="48">
      <c r="A5" s="8">
        <v>1</v>
      </c>
      <c r="B5" s="8">
        <v>684112</v>
      </c>
      <c r="C5" s="8" t="s">
        <v>95</v>
      </c>
      <c r="D5" s="8" t="s">
        <v>197</v>
      </c>
      <c r="E5" s="8" t="s">
        <v>170</v>
      </c>
      <c r="F5" s="8" t="s">
        <v>129</v>
      </c>
      <c r="G5" s="8" t="s">
        <v>20</v>
      </c>
      <c r="H5" s="9">
        <v>41640</v>
      </c>
      <c r="I5" s="9">
        <v>42004</v>
      </c>
      <c r="J5" s="7">
        <v>12000</v>
      </c>
      <c r="K5" s="7">
        <v>10000</v>
      </c>
      <c r="L5" s="7">
        <v>6000</v>
      </c>
      <c r="M5" s="19">
        <v>6000</v>
      </c>
      <c r="N5" s="30"/>
      <c r="O5" s="11">
        <v>0.1</v>
      </c>
      <c r="P5" s="8">
        <v>7</v>
      </c>
      <c r="Q5" s="12" t="s">
        <v>22</v>
      </c>
      <c r="R5" s="32"/>
    </row>
    <row r="6" spans="1:18" ht="24">
      <c r="A6" s="35">
        <v>2</v>
      </c>
      <c r="B6" s="35">
        <v>17308518</v>
      </c>
      <c r="C6" s="35" t="s">
        <v>95</v>
      </c>
      <c r="D6" s="35" t="s">
        <v>157</v>
      </c>
      <c r="E6" s="35" t="s">
        <v>171</v>
      </c>
      <c r="F6" s="35" t="s">
        <v>130</v>
      </c>
      <c r="G6" s="35" t="s">
        <v>20</v>
      </c>
      <c r="H6" s="36">
        <v>41640</v>
      </c>
      <c r="I6" s="36">
        <v>42004</v>
      </c>
      <c r="J6" s="37">
        <v>10000</v>
      </c>
      <c r="K6" s="37">
        <v>9000</v>
      </c>
      <c r="L6" s="37">
        <v>0</v>
      </c>
      <c r="M6" s="91">
        <v>2100</v>
      </c>
      <c r="N6" s="39"/>
      <c r="O6" s="40">
        <v>0.1</v>
      </c>
      <c r="P6" s="35">
        <v>7</v>
      </c>
      <c r="Q6" s="41" t="s">
        <v>22</v>
      </c>
      <c r="R6" s="93" t="s">
        <v>315</v>
      </c>
    </row>
    <row r="7" spans="1:18" ht="24">
      <c r="A7" s="8">
        <v>3</v>
      </c>
      <c r="B7" s="8">
        <v>17331561</v>
      </c>
      <c r="C7" s="8" t="s">
        <v>95</v>
      </c>
      <c r="D7" s="8" t="s">
        <v>162</v>
      </c>
      <c r="E7" s="8" t="s">
        <v>176</v>
      </c>
      <c r="F7" s="8" t="s">
        <v>133</v>
      </c>
      <c r="G7" s="8" t="s">
        <v>20</v>
      </c>
      <c r="H7" s="9">
        <v>41640</v>
      </c>
      <c r="I7" s="9">
        <v>42004</v>
      </c>
      <c r="J7" s="7">
        <v>10000</v>
      </c>
      <c r="K7" s="7">
        <v>6000</v>
      </c>
      <c r="L7" s="7">
        <v>2100</v>
      </c>
      <c r="M7" s="19">
        <v>2100</v>
      </c>
      <c r="N7" s="30"/>
      <c r="O7" s="11">
        <v>0.1</v>
      </c>
      <c r="P7" s="8">
        <v>7</v>
      </c>
      <c r="Q7" s="12" t="s">
        <v>22</v>
      </c>
      <c r="R7" s="32"/>
    </row>
    <row r="8" spans="1:18" ht="24">
      <c r="A8" s="35">
        <v>4</v>
      </c>
      <c r="B8" s="8">
        <v>30806518</v>
      </c>
      <c r="C8" s="8" t="s">
        <v>95</v>
      </c>
      <c r="D8" s="8" t="s">
        <v>102</v>
      </c>
      <c r="E8" s="8" t="s">
        <v>103</v>
      </c>
      <c r="F8" s="8" t="s">
        <v>45</v>
      </c>
      <c r="G8" s="8" t="s">
        <v>20</v>
      </c>
      <c r="H8" s="9">
        <v>41640</v>
      </c>
      <c r="I8" s="9">
        <v>42004</v>
      </c>
      <c r="J8" s="7">
        <v>8800</v>
      </c>
      <c r="K8" s="7">
        <v>7000</v>
      </c>
      <c r="L8" s="7">
        <v>0</v>
      </c>
      <c r="M8" s="92">
        <v>2100</v>
      </c>
      <c r="N8" s="30"/>
      <c r="O8" s="11">
        <v>0.1</v>
      </c>
      <c r="P8" s="8">
        <v>7</v>
      </c>
      <c r="Q8" s="12" t="s">
        <v>22</v>
      </c>
      <c r="R8" s="94" t="s">
        <v>315</v>
      </c>
    </row>
    <row r="9" spans="1:18" ht="60">
      <c r="A9" s="8">
        <v>5</v>
      </c>
      <c r="B9" s="8">
        <v>17310571</v>
      </c>
      <c r="C9" s="8" t="s">
        <v>95</v>
      </c>
      <c r="D9" s="8" t="s">
        <v>164</v>
      </c>
      <c r="E9" s="8" t="s">
        <v>178</v>
      </c>
      <c r="F9" s="8" t="s">
        <v>135</v>
      </c>
      <c r="G9" s="8" t="s">
        <v>20</v>
      </c>
      <c r="H9" s="9">
        <v>41640</v>
      </c>
      <c r="I9" s="9">
        <v>42004</v>
      </c>
      <c r="J9" s="7">
        <v>8000</v>
      </c>
      <c r="K9" s="7">
        <v>6000</v>
      </c>
      <c r="L9" s="7">
        <v>2900</v>
      </c>
      <c r="M9" s="19">
        <v>2900</v>
      </c>
      <c r="N9" s="30"/>
      <c r="O9" s="11">
        <v>0.1</v>
      </c>
      <c r="P9" s="8">
        <v>7</v>
      </c>
      <c r="Q9" s="12" t="s">
        <v>22</v>
      </c>
      <c r="R9" s="32"/>
    </row>
    <row r="10" spans="1:18" ht="24">
      <c r="A10" s="35">
        <v>6</v>
      </c>
      <c r="B10" s="8">
        <v>30845688</v>
      </c>
      <c r="C10" s="8" t="s">
        <v>105</v>
      </c>
      <c r="D10" s="8" t="s">
        <v>154</v>
      </c>
      <c r="E10" s="8" t="s">
        <v>190</v>
      </c>
      <c r="F10" s="8" t="s">
        <v>142</v>
      </c>
      <c r="G10" s="8" t="s">
        <v>20</v>
      </c>
      <c r="H10" s="9">
        <v>41640</v>
      </c>
      <c r="I10" s="9">
        <v>42004</v>
      </c>
      <c r="J10" s="7">
        <v>18000</v>
      </c>
      <c r="K10" s="7">
        <v>14700</v>
      </c>
      <c r="L10" s="7">
        <v>4500</v>
      </c>
      <c r="M10" s="19">
        <v>0</v>
      </c>
      <c r="N10" s="30"/>
      <c r="O10" s="11">
        <v>0.1</v>
      </c>
      <c r="P10" s="8">
        <v>7</v>
      </c>
      <c r="Q10" s="12" t="s">
        <v>22</v>
      </c>
      <c r="R10" s="32" t="s">
        <v>153</v>
      </c>
    </row>
    <row r="11" spans="1:18" ht="24">
      <c r="A11" s="8">
        <v>7</v>
      </c>
      <c r="B11" s="8">
        <v>45014132</v>
      </c>
      <c r="C11" s="8" t="s">
        <v>105</v>
      </c>
      <c r="D11" s="8" t="s">
        <v>156</v>
      </c>
      <c r="E11" s="8" t="s">
        <v>185</v>
      </c>
      <c r="F11" s="8" t="s">
        <v>144</v>
      </c>
      <c r="G11" s="8" t="s">
        <v>20</v>
      </c>
      <c r="H11" s="9">
        <v>41640</v>
      </c>
      <c r="I11" s="9">
        <v>42004</v>
      </c>
      <c r="J11" s="7">
        <v>19200</v>
      </c>
      <c r="K11" s="7">
        <v>16200</v>
      </c>
      <c r="L11" s="7">
        <v>3500</v>
      </c>
      <c r="M11" s="19">
        <v>3500</v>
      </c>
      <c r="N11" s="30"/>
      <c r="O11" s="11">
        <v>0.1</v>
      </c>
      <c r="P11" s="8">
        <v>7</v>
      </c>
      <c r="Q11" s="12" t="s">
        <v>22</v>
      </c>
      <c r="R11" s="32"/>
    </row>
    <row r="12" spans="1:18" ht="24">
      <c r="A12" s="35">
        <v>8</v>
      </c>
      <c r="B12" s="8">
        <v>681989</v>
      </c>
      <c r="C12" s="8" t="s">
        <v>105</v>
      </c>
      <c r="D12" s="8" t="s">
        <v>159</v>
      </c>
      <c r="E12" s="8" t="s">
        <v>196</v>
      </c>
      <c r="F12" s="8" t="s">
        <v>141</v>
      </c>
      <c r="G12" s="8" t="s">
        <v>20</v>
      </c>
      <c r="H12" s="9">
        <v>41640</v>
      </c>
      <c r="I12" s="9">
        <v>42004</v>
      </c>
      <c r="J12" s="7">
        <v>8000</v>
      </c>
      <c r="K12" s="7">
        <v>6000</v>
      </c>
      <c r="L12" s="7">
        <v>2500</v>
      </c>
      <c r="M12" s="19">
        <v>2500</v>
      </c>
      <c r="N12" s="30"/>
      <c r="O12" s="11">
        <v>0.1</v>
      </c>
      <c r="P12" s="8">
        <v>7</v>
      </c>
      <c r="Q12" s="12" t="s">
        <v>22</v>
      </c>
      <c r="R12" s="32"/>
    </row>
    <row r="13" spans="1:18" ht="24">
      <c r="A13" s="8">
        <v>9</v>
      </c>
      <c r="B13" s="8">
        <v>35539208</v>
      </c>
      <c r="C13" s="8" t="s">
        <v>105</v>
      </c>
      <c r="D13" s="8" t="s">
        <v>147</v>
      </c>
      <c r="E13" s="8" t="s">
        <v>106</v>
      </c>
      <c r="F13" s="8" t="s">
        <v>210</v>
      </c>
      <c r="G13" s="8" t="s">
        <v>20</v>
      </c>
      <c r="H13" s="9">
        <v>41640</v>
      </c>
      <c r="I13" s="9">
        <v>42004</v>
      </c>
      <c r="J13" s="7">
        <v>70000</v>
      </c>
      <c r="K13" s="7">
        <v>62900</v>
      </c>
      <c r="L13" s="7">
        <v>2200</v>
      </c>
      <c r="M13" s="19">
        <v>2200</v>
      </c>
      <c r="N13" s="30"/>
      <c r="O13" s="11">
        <v>0.1</v>
      </c>
      <c r="P13" s="8">
        <v>7</v>
      </c>
      <c r="Q13" s="12" t="s">
        <v>22</v>
      </c>
      <c r="R13" s="32"/>
    </row>
    <row r="14" spans="1:18" ht="13.5" thickBot="1">
      <c r="A14" s="43">
        <v>10</v>
      </c>
      <c r="B14" s="43">
        <v>42235359</v>
      </c>
      <c r="C14" s="43" t="s">
        <v>105</v>
      </c>
      <c r="D14" s="43" t="s">
        <v>149</v>
      </c>
      <c r="E14" s="43" t="s">
        <v>194</v>
      </c>
      <c r="F14" s="43" t="s">
        <v>143</v>
      </c>
      <c r="G14" s="43" t="s">
        <v>20</v>
      </c>
      <c r="H14" s="88">
        <v>41640</v>
      </c>
      <c r="I14" s="88">
        <v>42004</v>
      </c>
      <c r="J14" s="44">
        <v>13000</v>
      </c>
      <c r="K14" s="44">
        <v>9000</v>
      </c>
      <c r="L14" s="44">
        <v>0</v>
      </c>
      <c r="M14" s="95">
        <v>2100</v>
      </c>
      <c r="N14" s="46"/>
      <c r="O14" s="47">
        <v>0.1</v>
      </c>
      <c r="P14" s="43">
        <v>7</v>
      </c>
      <c r="Q14" s="48" t="s">
        <v>22</v>
      </c>
      <c r="R14" s="96" t="s">
        <v>315</v>
      </c>
    </row>
    <row r="15" spans="1:18" ht="24">
      <c r="A15" s="35">
        <v>11</v>
      </c>
      <c r="B15" s="35">
        <v>687308</v>
      </c>
      <c r="C15" s="35" t="s">
        <v>95</v>
      </c>
      <c r="D15" s="35" t="s">
        <v>98</v>
      </c>
      <c r="E15" s="35" t="s">
        <v>99</v>
      </c>
      <c r="F15" s="35" t="s">
        <v>131</v>
      </c>
      <c r="G15" s="35" t="s">
        <v>20</v>
      </c>
      <c r="H15" s="36">
        <v>41640</v>
      </c>
      <c r="I15" s="36">
        <v>42004</v>
      </c>
      <c r="J15" s="37">
        <v>50000</v>
      </c>
      <c r="K15" s="37">
        <v>6000</v>
      </c>
      <c r="L15" s="37">
        <v>0</v>
      </c>
      <c r="M15" s="38">
        <v>0</v>
      </c>
      <c r="N15" s="39"/>
      <c r="O15" s="40">
        <v>0.1</v>
      </c>
      <c r="P15" s="35">
        <v>7</v>
      </c>
      <c r="Q15" s="41" t="s">
        <v>22</v>
      </c>
      <c r="R15" s="42" t="s">
        <v>95</v>
      </c>
    </row>
    <row r="16" spans="1:18" ht="36">
      <c r="A16" s="35">
        <v>12</v>
      </c>
      <c r="B16" s="8">
        <v>688321</v>
      </c>
      <c r="C16" s="8" t="s">
        <v>95</v>
      </c>
      <c r="D16" s="8" t="s">
        <v>158</v>
      </c>
      <c r="E16" s="8" t="s">
        <v>172</v>
      </c>
      <c r="F16" s="8" t="s">
        <v>132</v>
      </c>
      <c r="G16" s="8" t="s">
        <v>20</v>
      </c>
      <c r="H16" s="9">
        <v>41640</v>
      </c>
      <c r="I16" s="9">
        <v>42004</v>
      </c>
      <c r="J16" s="7">
        <v>8000</v>
      </c>
      <c r="K16" s="7">
        <v>7200</v>
      </c>
      <c r="L16" s="7">
        <v>0</v>
      </c>
      <c r="M16" s="19">
        <v>0</v>
      </c>
      <c r="N16" s="30"/>
      <c r="O16" s="11">
        <v>0.1</v>
      </c>
      <c r="P16" s="8">
        <v>7</v>
      </c>
      <c r="Q16" s="12" t="s">
        <v>22</v>
      </c>
      <c r="R16" s="32" t="s">
        <v>95</v>
      </c>
    </row>
    <row r="17" spans="1:18" ht="24">
      <c r="A17" s="8">
        <v>13</v>
      </c>
      <c r="B17" s="8">
        <v>42133700</v>
      </c>
      <c r="C17" s="8" t="s">
        <v>95</v>
      </c>
      <c r="D17" s="8" t="s">
        <v>161</v>
      </c>
      <c r="E17" s="8" t="s">
        <v>175</v>
      </c>
      <c r="F17" s="8" t="s">
        <v>134</v>
      </c>
      <c r="G17" s="8" t="s">
        <v>20</v>
      </c>
      <c r="H17" s="9">
        <v>41640</v>
      </c>
      <c r="I17" s="9">
        <v>42004</v>
      </c>
      <c r="J17" s="7">
        <v>7600</v>
      </c>
      <c r="K17" s="7">
        <v>6000</v>
      </c>
      <c r="L17" s="7">
        <v>0</v>
      </c>
      <c r="M17" s="19">
        <v>0</v>
      </c>
      <c r="N17" s="30"/>
      <c r="O17" s="11">
        <v>0.1</v>
      </c>
      <c r="P17" s="8">
        <v>7</v>
      </c>
      <c r="Q17" s="12" t="s">
        <v>22</v>
      </c>
      <c r="R17" s="32" t="s">
        <v>95</v>
      </c>
    </row>
    <row r="18" spans="1:18" ht="24">
      <c r="A18" s="35">
        <v>14</v>
      </c>
      <c r="B18" s="8">
        <v>688819</v>
      </c>
      <c r="C18" s="8" t="s">
        <v>95</v>
      </c>
      <c r="D18" s="8" t="s">
        <v>166</v>
      </c>
      <c r="E18" s="8" t="s">
        <v>180</v>
      </c>
      <c r="F18" s="8" t="s">
        <v>136</v>
      </c>
      <c r="G18" s="8" t="s">
        <v>20</v>
      </c>
      <c r="H18" s="9">
        <v>41640</v>
      </c>
      <c r="I18" s="9">
        <v>42004</v>
      </c>
      <c r="J18" s="7">
        <v>8500</v>
      </c>
      <c r="K18" s="7">
        <v>4500</v>
      </c>
      <c r="L18" s="7">
        <v>0</v>
      </c>
      <c r="M18" s="19">
        <v>0</v>
      </c>
      <c r="N18" s="30"/>
      <c r="O18" s="11">
        <v>0.1</v>
      </c>
      <c r="P18" s="8">
        <v>7</v>
      </c>
      <c r="Q18" s="12" t="s">
        <v>22</v>
      </c>
      <c r="R18" s="32" t="s">
        <v>95</v>
      </c>
    </row>
    <row r="19" spans="1:18" ht="48">
      <c r="A19" s="8">
        <v>15</v>
      </c>
      <c r="B19" s="8">
        <v>31745661</v>
      </c>
      <c r="C19" s="8" t="s">
        <v>153</v>
      </c>
      <c r="D19" s="8" t="s">
        <v>167</v>
      </c>
      <c r="E19" s="8" t="s">
        <v>181</v>
      </c>
      <c r="F19" s="8" t="s">
        <v>137</v>
      </c>
      <c r="G19" s="8" t="s">
        <v>20</v>
      </c>
      <c r="H19" s="9">
        <v>41640</v>
      </c>
      <c r="I19" s="9">
        <v>42004</v>
      </c>
      <c r="J19" s="7">
        <v>24650</v>
      </c>
      <c r="K19" s="7">
        <v>15650</v>
      </c>
      <c r="L19" s="7">
        <v>0</v>
      </c>
      <c r="M19" s="19">
        <v>0</v>
      </c>
      <c r="N19" s="30"/>
      <c r="O19" s="11">
        <v>0.1</v>
      </c>
      <c r="P19" s="8">
        <v>7</v>
      </c>
      <c r="Q19" s="12" t="s">
        <v>22</v>
      </c>
      <c r="R19" s="32" t="s">
        <v>95</v>
      </c>
    </row>
    <row r="20" spans="1:18" ht="24">
      <c r="A20" s="35">
        <v>16</v>
      </c>
      <c r="B20" s="8">
        <v>688312</v>
      </c>
      <c r="C20" s="8" t="s">
        <v>19</v>
      </c>
      <c r="D20" s="8" t="s">
        <v>149</v>
      </c>
      <c r="E20" s="8" t="s">
        <v>182</v>
      </c>
      <c r="F20" s="8" t="s">
        <v>139</v>
      </c>
      <c r="G20" s="8" t="s">
        <v>20</v>
      </c>
      <c r="H20" s="9">
        <v>41640</v>
      </c>
      <c r="I20" s="9">
        <v>42004</v>
      </c>
      <c r="J20" s="7">
        <v>39200</v>
      </c>
      <c r="K20" s="7">
        <v>35280</v>
      </c>
      <c r="L20" s="7">
        <v>0</v>
      </c>
      <c r="M20" s="19">
        <v>0</v>
      </c>
      <c r="N20" s="30"/>
      <c r="O20" s="11">
        <v>0.1</v>
      </c>
      <c r="P20" s="8">
        <v>7</v>
      </c>
      <c r="Q20" s="12" t="s">
        <v>22</v>
      </c>
      <c r="R20" s="32" t="s">
        <v>95</v>
      </c>
    </row>
    <row r="21" spans="1:18" ht="24">
      <c r="A21" s="8">
        <v>17</v>
      </c>
      <c r="B21" s="8">
        <v>17325391</v>
      </c>
      <c r="C21" s="8" t="s">
        <v>19</v>
      </c>
      <c r="D21" s="8" t="s">
        <v>149</v>
      </c>
      <c r="E21" s="8" t="s">
        <v>104</v>
      </c>
      <c r="F21" s="8" t="s">
        <v>138</v>
      </c>
      <c r="G21" s="8" t="s">
        <v>20</v>
      </c>
      <c r="H21" s="9">
        <v>41640</v>
      </c>
      <c r="I21" s="9">
        <v>42004</v>
      </c>
      <c r="J21" s="7">
        <v>6600</v>
      </c>
      <c r="K21" s="7">
        <v>5940</v>
      </c>
      <c r="L21" s="7">
        <v>0</v>
      </c>
      <c r="M21" s="19">
        <v>0</v>
      </c>
      <c r="N21" s="30"/>
      <c r="O21" s="11">
        <v>0.1</v>
      </c>
      <c r="P21" s="8">
        <v>7</v>
      </c>
      <c r="Q21" s="12" t="s">
        <v>22</v>
      </c>
      <c r="R21" s="32" t="s">
        <v>95</v>
      </c>
    </row>
    <row r="22" spans="1:18" ht="24">
      <c r="A22" s="35">
        <v>18</v>
      </c>
      <c r="B22" s="8">
        <v>42267480</v>
      </c>
      <c r="C22" s="8" t="s">
        <v>105</v>
      </c>
      <c r="D22" s="8" t="s">
        <v>98</v>
      </c>
      <c r="E22" s="8" t="s">
        <v>186</v>
      </c>
      <c r="F22" s="8" t="s">
        <v>211</v>
      </c>
      <c r="G22" s="8" t="s">
        <v>20</v>
      </c>
      <c r="H22" s="9">
        <v>41640</v>
      </c>
      <c r="I22" s="9">
        <v>42004</v>
      </c>
      <c r="J22" s="7">
        <v>64927</v>
      </c>
      <c r="K22" s="7">
        <v>34927</v>
      </c>
      <c r="L22" s="7">
        <v>0</v>
      </c>
      <c r="M22" s="19">
        <v>0</v>
      </c>
      <c r="N22" s="30"/>
      <c r="O22" s="11">
        <v>0.1</v>
      </c>
      <c r="P22" s="8">
        <v>7</v>
      </c>
      <c r="Q22" s="12" t="s">
        <v>22</v>
      </c>
      <c r="R22" s="32" t="s">
        <v>95</v>
      </c>
    </row>
    <row r="23" spans="1:18" ht="24">
      <c r="A23" s="8">
        <v>19</v>
      </c>
      <c r="B23" s="8">
        <v>42123364</v>
      </c>
      <c r="C23" s="8" t="s">
        <v>105</v>
      </c>
      <c r="D23" s="8" t="s">
        <v>160</v>
      </c>
      <c r="E23" s="8" t="s">
        <v>184</v>
      </c>
      <c r="F23" s="8" t="s">
        <v>209</v>
      </c>
      <c r="G23" s="8" t="s">
        <v>20</v>
      </c>
      <c r="H23" s="9">
        <v>41640</v>
      </c>
      <c r="I23" s="9">
        <v>42004</v>
      </c>
      <c r="J23" s="7">
        <v>12485</v>
      </c>
      <c r="K23" s="7">
        <v>11185</v>
      </c>
      <c r="L23" s="7">
        <v>0</v>
      </c>
      <c r="M23" s="19">
        <v>0</v>
      </c>
      <c r="N23" s="30"/>
      <c r="O23" s="11">
        <v>0.1</v>
      </c>
      <c r="P23" s="8">
        <v>7</v>
      </c>
      <c r="Q23" s="12" t="s">
        <v>22</v>
      </c>
      <c r="R23" s="32" t="s">
        <v>95</v>
      </c>
    </row>
    <row r="24" spans="1:18" ht="24">
      <c r="A24" s="35">
        <v>20</v>
      </c>
      <c r="B24" s="8">
        <v>42072719</v>
      </c>
      <c r="C24" s="8" t="s">
        <v>105</v>
      </c>
      <c r="D24" s="8" t="s">
        <v>160</v>
      </c>
      <c r="E24" s="8" t="s">
        <v>189</v>
      </c>
      <c r="F24" s="8" t="s">
        <v>145</v>
      </c>
      <c r="G24" s="8" t="s">
        <v>20</v>
      </c>
      <c r="H24" s="9">
        <v>41640</v>
      </c>
      <c r="I24" s="9">
        <v>42004</v>
      </c>
      <c r="J24" s="7">
        <v>23100</v>
      </c>
      <c r="K24" s="7">
        <v>6100</v>
      </c>
      <c r="L24" s="7">
        <v>0</v>
      </c>
      <c r="M24" s="19">
        <v>0</v>
      </c>
      <c r="N24" s="30"/>
      <c r="O24" s="11">
        <v>0.1</v>
      </c>
      <c r="P24" s="8">
        <v>7</v>
      </c>
      <c r="Q24" s="12" t="s">
        <v>22</v>
      </c>
      <c r="R24" s="32" t="s">
        <v>95</v>
      </c>
    </row>
    <row r="25" spans="1:18" ht="48">
      <c r="A25" s="8">
        <v>21</v>
      </c>
      <c r="B25" s="8">
        <v>42133335</v>
      </c>
      <c r="C25" s="8" t="s">
        <v>105</v>
      </c>
      <c r="D25" s="8" t="s">
        <v>149</v>
      </c>
      <c r="E25" s="8" t="s">
        <v>107</v>
      </c>
      <c r="F25" s="8" t="s">
        <v>263</v>
      </c>
      <c r="G25" s="8" t="s">
        <v>20</v>
      </c>
      <c r="H25" s="9">
        <v>41640</v>
      </c>
      <c r="I25" s="9">
        <v>42004</v>
      </c>
      <c r="J25" s="7">
        <v>150870</v>
      </c>
      <c r="K25" s="7">
        <v>133070</v>
      </c>
      <c r="L25" s="7">
        <v>0</v>
      </c>
      <c r="M25" s="19">
        <v>0</v>
      </c>
      <c r="N25" s="30"/>
      <c r="O25" s="11">
        <v>0.1</v>
      </c>
      <c r="P25" s="8">
        <v>7</v>
      </c>
      <c r="Q25" s="12" t="s">
        <v>22</v>
      </c>
      <c r="R25" s="32" t="s">
        <v>95</v>
      </c>
    </row>
    <row r="26" spans="1:18" ht="24">
      <c r="A26" s="35">
        <v>22</v>
      </c>
      <c r="B26" s="8">
        <v>31747612</v>
      </c>
      <c r="C26" s="8" t="s">
        <v>105</v>
      </c>
      <c r="D26" s="8" t="s">
        <v>149</v>
      </c>
      <c r="E26" s="8" t="s">
        <v>188</v>
      </c>
      <c r="F26" s="8" t="s">
        <v>151</v>
      </c>
      <c r="G26" s="8" t="s">
        <v>20</v>
      </c>
      <c r="H26" s="9">
        <v>41640</v>
      </c>
      <c r="I26" s="9">
        <v>42004</v>
      </c>
      <c r="J26" s="7">
        <v>57600</v>
      </c>
      <c r="K26" s="7">
        <v>50300</v>
      </c>
      <c r="L26" s="7">
        <v>0</v>
      </c>
      <c r="M26" s="19">
        <v>0</v>
      </c>
      <c r="N26" s="30"/>
      <c r="O26" s="11">
        <v>0.1</v>
      </c>
      <c r="P26" s="8">
        <v>7</v>
      </c>
      <c r="Q26" s="12" t="s">
        <v>22</v>
      </c>
      <c r="R26" s="32" t="s">
        <v>95</v>
      </c>
    </row>
    <row r="27" spans="1:18" ht="24">
      <c r="A27" s="8">
        <v>23</v>
      </c>
      <c r="B27" s="8">
        <v>17315484</v>
      </c>
      <c r="C27" s="8" t="s">
        <v>105</v>
      </c>
      <c r="D27" s="8" t="s">
        <v>149</v>
      </c>
      <c r="E27" s="8" t="s">
        <v>191</v>
      </c>
      <c r="F27" s="8" t="s">
        <v>212</v>
      </c>
      <c r="G27" s="8" t="s">
        <v>20</v>
      </c>
      <c r="H27" s="9">
        <v>41640</v>
      </c>
      <c r="I27" s="9">
        <v>42004</v>
      </c>
      <c r="J27" s="7">
        <v>37450</v>
      </c>
      <c r="K27" s="7">
        <v>33630</v>
      </c>
      <c r="L27" s="7">
        <v>0</v>
      </c>
      <c r="M27" s="19">
        <v>0</v>
      </c>
      <c r="N27" s="30"/>
      <c r="O27" s="11">
        <v>0.1</v>
      </c>
      <c r="P27" s="8">
        <v>7</v>
      </c>
      <c r="Q27" s="12" t="s">
        <v>22</v>
      </c>
      <c r="R27" s="32" t="s">
        <v>95</v>
      </c>
    </row>
    <row r="28" spans="1:18" ht="12.75">
      <c r="A28" s="20"/>
      <c r="B28" s="20"/>
      <c r="C28" s="20"/>
      <c r="D28" s="20"/>
      <c r="E28" s="20" t="s">
        <v>13</v>
      </c>
      <c r="F28" s="20"/>
      <c r="G28" s="20"/>
      <c r="H28" s="21"/>
      <c r="I28" s="21"/>
      <c r="J28" s="22">
        <f>SUM(J5:J27)</f>
        <v>667982</v>
      </c>
      <c r="K28" s="22">
        <f>SUM(K5:K27)</f>
        <v>496582</v>
      </c>
      <c r="L28" s="22">
        <f>SUM(L5:L27)</f>
        <v>23700</v>
      </c>
      <c r="M28" s="25">
        <f>SUM(M5:M27)</f>
        <v>25500</v>
      </c>
      <c r="N28" s="22">
        <f>SUM(N5:N27)</f>
        <v>0</v>
      </c>
      <c r="O28" s="23"/>
      <c r="P28" s="20"/>
      <c r="Q28" s="22"/>
      <c r="R28" s="24"/>
    </row>
    <row r="29" spans="1:18" ht="4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109" t="s">
        <v>113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</row>
    <row r="31" spans="1:18" ht="4.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s="89" customFormat="1" ht="12" customHeight="1">
      <c r="A32" s="107" t="s">
        <v>310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2.75">
      <c r="A33" s="110" t="s">
        <v>314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</row>
    <row r="34" spans="1:18" ht="12.75">
      <c r="A34" s="110" t="s">
        <v>323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1:18" ht="4.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1:18" s="10" customFormat="1" ht="12">
      <c r="A36" s="106" t="s">
        <v>114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s="10" customFormat="1" ht="12">
      <c r="A37" s="104" t="s">
        <v>115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s="10" customFormat="1" ht="12">
      <c r="A38" s="104" t="s">
        <v>116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10" customFormat="1" ht="12">
      <c r="A39" s="104" t="s">
        <v>117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10" customFormat="1" ht="12">
      <c r="A40" s="104" t="s">
        <v>119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s="10" customFormat="1" ht="4.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1:18" s="89" customFormat="1" ht="12">
      <c r="A42" s="112" t="s">
        <v>316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s="10" customFormat="1" ht="24.75" customHeight="1">
      <c r="A43" s="113" t="s">
        <v>317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</row>
    <row r="44" spans="1:18" s="10" customFormat="1" ht="4.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1:18" s="10" customFormat="1" ht="12">
      <c r="A45" s="28" t="s">
        <v>21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3"/>
      <c r="O45" s="28"/>
      <c r="P45" s="28"/>
      <c r="Q45" s="28"/>
      <c r="R45" s="28"/>
    </row>
    <row r="46" spans="1:18" s="10" customFormat="1" ht="12">
      <c r="A46" s="29" t="s">
        <v>109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4"/>
      <c r="O46" s="29"/>
      <c r="P46" s="29"/>
      <c r="Q46" s="29"/>
      <c r="R46" s="29"/>
    </row>
    <row r="47" spans="5:18" ht="45" customHeight="1"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5:18" ht="12.75">
      <c r="E48" s="102" t="s">
        <v>108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</sheetData>
  <sheetProtection/>
  <mergeCells count="21">
    <mergeCell ref="A1:R1"/>
    <mergeCell ref="A2:R2"/>
    <mergeCell ref="A30:R30"/>
    <mergeCell ref="A34:R34"/>
    <mergeCell ref="A36:R36"/>
    <mergeCell ref="A40:R40"/>
    <mergeCell ref="A41:R41"/>
    <mergeCell ref="A3:R3"/>
    <mergeCell ref="A29:R29"/>
    <mergeCell ref="E47:R47"/>
    <mergeCell ref="E48:R48"/>
    <mergeCell ref="A33:R33"/>
    <mergeCell ref="A32:R32"/>
    <mergeCell ref="A31:R31"/>
    <mergeCell ref="A35:R35"/>
    <mergeCell ref="A44:R44"/>
    <mergeCell ref="A42:R42"/>
    <mergeCell ref="A43:R43"/>
    <mergeCell ref="A37:R37"/>
    <mergeCell ref="A38:R38"/>
    <mergeCell ref="A39:R39"/>
  </mergeCells>
  <printOptions horizontalCentered="1"/>
  <pageMargins left="0.1968503937007874" right="0.1968503937007874" top="0.7086614173228347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ySplit="4" topLeftCell="A53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31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7" customWidth="1"/>
    <col min="21" max="16384" width="9.140625" style="2" customWidth="1"/>
  </cols>
  <sheetData>
    <row r="1" spans="1:18" ht="12.75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2.75">
      <c r="A2" s="109" t="s">
        <v>320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1" customFormat="1" ht="48">
      <c r="A4" s="13" t="s">
        <v>4</v>
      </c>
      <c r="B4" s="13" t="s">
        <v>1</v>
      </c>
      <c r="C4" s="13" t="s">
        <v>0</v>
      </c>
      <c r="D4" s="13" t="s">
        <v>2</v>
      </c>
      <c r="E4" s="13" t="s">
        <v>3</v>
      </c>
      <c r="F4" s="13" t="s">
        <v>14</v>
      </c>
      <c r="G4" s="13" t="s">
        <v>5</v>
      </c>
      <c r="H4" s="14" t="s">
        <v>6</v>
      </c>
      <c r="I4" s="14" t="s">
        <v>7</v>
      </c>
      <c r="J4" s="15" t="s">
        <v>8</v>
      </c>
      <c r="K4" s="15" t="s">
        <v>9</v>
      </c>
      <c r="L4" s="90" t="s">
        <v>311</v>
      </c>
      <c r="M4" s="97" t="s">
        <v>318</v>
      </c>
      <c r="N4" s="15" t="s">
        <v>18</v>
      </c>
      <c r="O4" s="16" t="s">
        <v>112</v>
      </c>
      <c r="P4" s="13" t="s">
        <v>12</v>
      </c>
      <c r="Q4" s="17" t="s">
        <v>11</v>
      </c>
      <c r="R4" s="26" t="s">
        <v>10</v>
      </c>
    </row>
    <row r="5" spans="1:18" ht="24">
      <c r="A5" s="8">
        <v>1</v>
      </c>
      <c r="B5" s="8">
        <v>36063835</v>
      </c>
      <c r="C5" s="8" t="s">
        <v>95</v>
      </c>
      <c r="D5" s="8" t="s">
        <v>154</v>
      </c>
      <c r="E5" s="8" t="s">
        <v>168</v>
      </c>
      <c r="F5" s="8" t="s">
        <v>225</v>
      </c>
      <c r="G5" s="8" t="s">
        <v>20</v>
      </c>
      <c r="H5" s="9">
        <v>41640</v>
      </c>
      <c r="I5" s="9">
        <v>42004</v>
      </c>
      <c r="J5" s="7">
        <v>190000</v>
      </c>
      <c r="K5" s="7">
        <v>48000</v>
      </c>
      <c r="L5" s="7"/>
      <c r="M5" s="92">
        <v>0</v>
      </c>
      <c r="N5" s="30"/>
      <c r="O5" s="11">
        <v>0.7473684210526316</v>
      </c>
      <c r="P5" s="8">
        <v>7</v>
      </c>
      <c r="Q5" s="12" t="s">
        <v>22</v>
      </c>
      <c r="R5" s="32" t="s">
        <v>321</v>
      </c>
    </row>
    <row r="6" spans="1:18" ht="24">
      <c r="A6" s="8">
        <v>2</v>
      </c>
      <c r="B6" s="8">
        <v>36063835</v>
      </c>
      <c r="C6" s="8" t="s">
        <v>95</v>
      </c>
      <c r="D6" s="8" t="s">
        <v>154</v>
      </c>
      <c r="E6" s="8" t="s">
        <v>168</v>
      </c>
      <c r="F6" s="8" t="s">
        <v>226</v>
      </c>
      <c r="G6" s="8" t="s">
        <v>20</v>
      </c>
      <c r="H6" s="9">
        <v>41640</v>
      </c>
      <c r="I6" s="9">
        <v>42004</v>
      </c>
      <c r="J6" s="7">
        <v>13000</v>
      </c>
      <c r="K6" s="7">
        <v>10000</v>
      </c>
      <c r="L6" s="7"/>
      <c r="M6" s="92">
        <v>0</v>
      </c>
      <c r="N6" s="30"/>
      <c r="O6" s="11">
        <v>0.23076923076923078</v>
      </c>
      <c r="P6" s="8">
        <v>7</v>
      </c>
      <c r="Q6" s="12" t="s">
        <v>22</v>
      </c>
      <c r="R6" s="32" t="s">
        <v>321</v>
      </c>
    </row>
    <row r="7" spans="1:18" ht="36">
      <c r="A7" s="8">
        <v>3</v>
      </c>
      <c r="B7" s="8">
        <v>17315166</v>
      </c>
      <c r="C7" s="8" t="s">
        <v>95</v>
      </c>
      <c r="D7" s="8" t="s">
        <v>155</v>
      </c>
      <c r="E7" s="8" t="s">
        <v>169</v>
      </c>
      <c r="F7" s="8" t="s">
        <v>227</v>
      </c>
      <c r="G7" s="8" t="s">
        <v>20</v>
      </c>
      <c r="H7" s="9">
        <v>41640</v>
      </c>
      <c r="I7" s="9">
        <v>42004</v>
      </c>
      <c r="J7" s="7">
        <v>37000</v>
      </c>
      <c r="K7" s="7">
        <v>1800</v>
      </c>
      <c r="L7" s="7"/>
      <c r="M7" s="92">
        <v>0</v>
      </c>
      <c r="N7" s="30"/>
      <c r="O7" s="11">
        <v>0.9513513513513514</v>
      </c>
      <c r="P7" s="8">
        <v>7</v>
      </c>
      <c r="Q7" s="12" t="s">
        <v>22</v>
      </c>
      <c r="R7" s="32" t="s">
        <v>321</v>
      </c>
    </row>
    <row r="8" spans="1:18" ht="36">
      <c r="A8" s="8">
        <v>4</v>
      </c>
      <c r="B8" s="8">
        <v>17315166</v>
      </c>
      <c r="C8" s="8" t="s">
        <v>95</v>
      </c>
      <c r="D8" s="8" t="s">
        <v>155</v>
      </c>
      <c r="E8" s="8" t="s">
        <v>169</v>
      </c>
      <c r="F8" s="8" t="s">
        <v>273</v>
      </c>
      <c r="G8" s="8" t="s">
        <v>20</v>
      </c>
      <c r="H8" s="9">
        <v>41640</v>
      </c>
      <c r="I8" s="9">
        <v>42004</v>
      </c>
      <c r="J8" s="7">
        <v>20000</v>
      </c>
      <c r="K8" s="7">
        <v>1200</v>
      </c>
      <c r="L8" s="7"/>
      <c r="M8" s="92">
        <v>0</v>
      </c>
      <c r="N8" s="30"/>
      <c r="O8" s="11">
        <v>0.94</v>
      </c>
      <c r="P8" s="8">
        <v>7</v>
      </c>
      <c r="Q8" s="12" t="s">
        <v>22</v>
      </c>
      <c r="R8" s="32" t="s">
        <v>321</v>
      </c>
    </row>
    <row r="9" spans="1:18" ht="36">
      <c r="A9" s="8">
        <v>5</v>
      </c>
      <c r="B9" s="8">
        <v>688321</v>
      </c>
      <c r="C9" s="8" t="s">
        <v>95</v>
      </c>
      <c r="D9" s="8" t="s">
        <v>158</v>
      </c>
      <c r="E9" s="8" t="s">
        <v>172</v>
      </c>
      <c r="F9" s="8" t="s">
        <v>132</v>
      </c>
      <c r="G9" s="8" t="s">
        <v>20</v>
      </c>
      <c r="H9" s="9">
        <v>41640</v>
      </c>
      <c r="I9" s="9">
        <v>42004</v>
      </c>
      <c r="J9" s="7">
        <v>8000</v>
      </c>
      <c r="K9" s="7">
        <v>7200</v>
      </c>
      <c r="L9" s="7"/>
      <c r="M9" s="92">
        <v>0</v>
      </c>
      <c r="N9" s="30"/>
      <c r="O9" s="11">
        <v>0.1</v>
      </c>
      <c r="P9" s="8">
        <v>7</v>
      </c>
      <c r="Q9" s="12" t="s">
        <v>22</v>
      </c>
      <c r="R9" s="32" t="s">
        <v>321</v>
      </c>
    </row>
    <row r="10" spans="1:18" ht="24">
      <c r="A10" s="8">
        <v>6</v>
      </c>
      <c r="B10" s="8">
        <v>30774772</v>
      </c>
      <c r="C10" s="8" t="s">
        <v>95</v>
      </c>
      <c r="D10" s="8" t="s">
        <v>159</v>
      </c>
      <c r="E10" s="8" t="s">
        <v>173</v>
      </c>
      <c r="F10" s="8" t="s">
        <v>228</v>
      </c>
      <c r="G10" s="8" t="s">
        <v>20</v>
      </c>
      <c r="H10" s="9">
        <v>41640</v>
      </c>
      <c r="I10" s="9">
        <v>42004</v>
      </c>
      <c r="J10" s="7">
        <v>22400</v>
      </c>
      <c r="K10" s="7">
        <v>20160</v>
      </c>
      <c r="L10" s="7"/>
      <c r="M10" s="92">
        <v>0</v>
      </c>
      <c r="N10" s="30"/>
      <c r="O10" s="11">
        <v>0.1</v>
      </c>
      <c r="P10" s="8">
        <v>7</v>
      </c>
      <c r="Q10" s="12" t="s">
        <v>22</v>
      </c>
      <c r="R10" s="32" t="s">
        <v>321</v>
      </c>
    </row>
    <row r="11" spans="1:18" ht="36">
      <c r="A11" s="8">
        <v>7</v>
      </c>
      <c r="B11" s="8">
        <v>603091</v>
      </c>
      <c r="C11" s="8" t="s">
        <v>95</v>
      </c>
      <c r="D11" s="8" t="s">
        <v>100</v>
      </c>
      <c r="E11" s="8" t="s">
        <v>101</v>
      </c>
      <c r="F11" s="8" t="s">
        <v>229</v>
      </c>
      <c r="G11" s="8" t="s">
        <v>20</v>
      </c>
      <c r="H11" s="9">
        <v>41640</v>
      </c>
      <c r="I11" s="9">
        <v>42004</v>
      </c>
      <c r="J11" s="7">
        <v>33200</v>
      </c>
      <c r="K11" s="7">
        <v>29700</v>
      </c>
      <c r="L11" s="7"/>
      <c r="M11" s="92">
        <v>0</v>
      </c>
      <c r="N11" s="30"/>
      <c r="O11" s="11">
        <v>0.10542168674698796</v>
      </c>
      <c r="P11" s="8">
        <v>7</v>
      </c>
      <c r="Q11" s="12" t="s">
        <v>22</v>
      </c>
      <c r="R11" s="32" t="s">
        <v>321</v>
      </c>
    </row>
    <row r="12" spans="1:18" ht="24">
      <c r="A12" s="8">
        <v>8</v>
      </c>
      <c r="B12" s="8">
        <v>30845386</v>
      </c>
      <c r="C12" s="8" t="s">
        <v>95</v>
      </c>
      <c r="D12" s="8" t="s">
        <v>147</v>
      </c>
      <c r="E12" s="8" t="s">
        <v>174</v>
      </c>
      <c r="F12" s="8" t="s">
        <v>230</v>
      </c>
      <c r="G12" s="8" t="s">
        <v>20</v>
      </c>
      <c r="H12" s="9">
        <v>41640</v>
      </c>
      <c r="I12" s="9">
        <v>42004</v>
      </c>
      <c r="J12" s="7">
        <v>200000</v>
      </c>
      <c r="K12" s="7">
        <v>170000</v>
      </c>
      <c r="L12" s="7"/>
      <c r="M12" s="92">
        <v>0</v>
      </c>
      <c r="N12" s="30"/>
      <c r="O12" s="11">
        <v>0.15</v>
      </c>
      <c r="P12" s="8">
        <v>7</v>
      </c>
      <c r="Q12" s="12" t="s">
        <v>22</v>
      </c>
      <c r="R12" s="32" t="s">
        <v>321</v>
      </c>
    </row>
    <row r="13" spans="1:18" ht="24">
      <c r="A13" s="8">
        <v>9</v>
      </c>
      <c r="B13" s="8">
        <v>17331561</v>
      </c>
      <c r="C13" s="8" t="s">
        <v>95</v>
      </c>
      <c r="D13" s="8" t="s">
        <v>162</v>
      </c>
      <c r="E13" s="8" t="s">
        <v>176</v>
      </c>
      <c r="F13" s="8" t="s">
        <v>231</v>
      </c>
      <c r="G13" s="8" t="s">
        <v>20</v>
      </c>
      <c r="H13" s="9">
        <v>41640</v>
      </c>
      <c r="I13" s="9">
        <v>42004</v>
      </c>
      <c r="J13" s="7">
        <v>26000</v>
      </c>
      <c r="K13" s="7">
        <v>21000</v>
      </c>
      <c r="L13" s="7"/>
      <c r="M13" s="92">
        <v>0</v>
      </c>
      <c r="N13" s="30"/>
      <c r="O13" s="11">
        <v>0.19230769230769232</v>
      </c>
      <c r="P13" s="8">
        <v>7</v>
      </c>
      <c r="Q13" s="12" t="s">
        <v>22</v>
      </c>
      <c r="R13" s="32" t="s">
        <v>321</v>
      </c>
    </row>
    <row r="14" spans="1:18" ht="36">
      <c r="A14" s="8">
        <v>10</v>
      </c>
      <c r="B14" s="8">
        <v>30806518</v>
      </c>
      <c r="C14" s="8" t="s">
        <v>95</v>
      </c>
      <c r="D14" s="8" t="s">
        <v>102</v>
      </c>
      <c r="E14" s="8" t="s">
        <v>103</v>
      </c>
      <c r="F14" s="8" t="s">
        <v>232</v>
      </c>
      <c r="G14" s="8" t="s">
        <v>20</v>
      </c>
      <c r="H14" s="9">
        <v>41640</v>
      </c>
      <c r="I14" s="9">
        <v>42004</v>
      </c>
      <c r="J14" s="7">
        <v>8800</v>
      </c>
      <c r="K14" s="7">
        <v>7000</v>
      </c>
      <c r="L14" s="7"/>
      <c r="M14" s="92">
        <v>0</v>
      </c>
      <c r="N14" s="30"/>
      <c r="O14" s="11">
        <v>0.20454545454545456</v>
      </c>
      <c r="P14" s="8">
        <v>7</v>
      </c>
      <c r="Q14" s="12" t="s">
        <v>22</v>
      </c>
      <c r="R14" s="32" t="s">
        <v>321</v>
      </c>
    </row>
    <row r="15" spans="1:18" ht="24">
      <c r="A15" s="8">
        <v>11</v>
      </c>
      <c r="B15" s="8">
        <v>603341</v>
      </c>
      <c r="C15" s="8" t="s">
        <v>95</v>
      </c>
      <c r="D15" s="8" t="s">
        <v>163</v>
      </c>
      <c r="E15" s="8" t="s">
        <v>177</v>
      </c>
      <c r="F15" s="8" t="s">
        <v>233</v>
      </c>
      <c r="G15" s="8" t="s">
        <v>20</v>
      </c>
      <c r="H15" s="9">
        <v>41640</v>
      </c>
      <c r="I15" s="9">
        <v>42004</v>
      </c>
      <c r="J15" s="7">
        <v>31000</v>
      </c>
      <c r="K15" s="7">
        <v>27800</v>
      </c>
      <c r="L15" s="7"/>
      <c r="M15" s="92">
        <v>0</v>
      </c>
      <c r="N15" s="30"/>
      <c r="O15" s="11">
        <v>0.1032258064516129</v>
      </c>
      <c r="P15" s="8">
        <v>7</v>
      </c>
      <c r="Q15" s="12" t="s">
        <v>22</v>
      </c>
      <c r="R15" s="32" t="s">
        <v>321</v>
      </c>
    </row>
    <row r="16" spans="1:18" ht="24">
      <c r="A16" s="8">
        <v>12</v>
      </c>
      <c r="B16" s="8">
        <v>30811384</v>
      </c>
      <c r="C16" s="8" t="s">
        <v>95</v>
      </c>
      <c r="D16" s="8" t="s">
        <v>165</v>
      </c>
      <c r="E16" s="8" t="s">
        <v>179</v>
      </c>
      <c r="F16" s="8" t="s">
        <v>234</v>
      </c>
      <c r="G16" s="8" t="s">
        <v>20</v>
      </c>
      <c r="H16" s="9">
        <v>41640</v>
      </c>
      <c r="I16" s="9">
        <v>42004</v>
      </c>
      <c r="J16" s="7">
        <v>41843</v>
      </c>
      <c r="K16" s="7">
        <v>36000</v>
      </c>
      <c r="L16" s="7"/>
      <c r="M16" s="92">
        <v>0</v>
      </c>
      <c r="N16" s="30"/>
      <c r="O16" s="11">
        <v>0.13964103912243386</v>
      </c>
      <c r="P16" s="8">
        <v>7</v>
      </c>
      <c r="Q16" s="12" t="s">
        <v>22</v>
      </c>
      <c r="R16" s="32" t="s">
        <v>321</v>
      </c>
    </row>
    <row r="17" spans="1:18" ht="24">
      <c r="A17" s="8">
        <v>13</v>
      </c>
      <c r="B17" s="8">
        <v>688819</v>
      </c>
      <c r="C17" s="8" t="s">
        <v>95</v>
      </c>
      <c r="D17" s="8" t="s">
        <v>166</v>
      </c>
      <c r="E17" s="8" t="s">
        <v>180</v>
      </c>
      <c r="F17" s="8" t="s">
        <v>270</v>
      </c>
      <c r="G17" s="8" t="s">
        <v>20</v>
      </c>
      <c r="H17" s="9">
        <v>41640</v>
      </c>
      <c r="I17" s="9">
        <v>42004</v>
      </c>
      <c r="J17" s="7">
        <v>56300</v>
      </c>
      <c r="K17" s="7">
        <v>39300</v>
      </c>
      <c r="L17" s="7"/>
      <c r="M17" s="92">
        <v>0</v>
      </c>
      <c r="N17" s="30"/>
      <c r="O17" s="11">
        <v>0.3019538188277087</v>
      </c>
      <c r="P17" s="8">
        <v>7</v>
      </c>
      <c r="Q17" s="12" t="s">
        <v>22</v>
      </c>
      <c r="R17" s="32" t="s">
        <v>321</v>
      </c>
    </row>
    <row r="18" spans="1:18" ht="24">
      <c r="A18" s="8">
        <v>14</v>
      </c>
      <c r="B18" s="8">
        <v>688819</v>
      </c>
      <c r="C18" s="8" t="s">
        <v>95</v>
      </c>
      <c r="D18" s="8" t="s">
        <v>166</v>
      </c>
      <c r="E18" s="8" t="s">
        <v>180</v>
      </c>
      <c r="F18" s="8" t="s">
        <v>271</v>
      </c>
      <c r="G18" s="8" t="s">
        <v>20</v>
      </c>
      <c r="H18" s="9">
        <v>41640</v>
      </c>
      <c r="I18" s="9">
        <v>42004</v>
      </c>
      <c r="J18" s="7">
        <v>62400</v>
      </c>
      <c r="K18" s="7">
        <v>45400</v>
      </c>
      <c r="L18" s="7"/>
      <c r="M18" s="92">
        <v>0</v>
      </c>
      <c r="N18" s="30"/>
      <c r="O18" s="11">
        <v>0.2724358974358974</v>
      </c>
      <c r="P18" s="8">
        <v>7</v>
      </c>
      <c r="Q18" s="12" t="s">
        <v>22</v>
      </c>
      <c r="R18" s="32" t="s">
        <v>321</v>
      </c>
    </row>
    <row r="19" spans="1:18" ht="48">
      <c r="A19" s="8">
        <v>15</v>
      </c>
      <c r="B19" s="8">
        <v>31745661</v>
      </c>
      <c r="C19" s="8" t="s">
        <v>153</v>
      </c>
      <c r="D19" s="8" t="s">
        <v>167</v>
      </c>
      <c r="E19" s="8" t="s">
        <v>181</v>
      </c>
      <c r="F19" s="8" t="s">
        <v>137</v>
      </c>
      <c r="G19" s="8" t="s">
        <v>20</v>
      </c>
      <c r="H19" s="9">
        <v>41640</v>
      </c>
      <c r="I19" s="9">
        <v>42004</v>
      </c>
      <c r="J19" s="7">
        <v>24650</v>
      </c>
      <c r="K19" s="7">
        <v>15650</v>
      </c>
      <c r="L19" s="7"/>
      <c r="M19" s="92">
        <v>0</v>
      </c>
      <c r="N19" s="30"/>
      <c r="O19" s="11">
        <v>0.36511156186612576</v>
      </c>
      <c r="P19" s="8">
        <v>7</v>
      </c>
      <c r="Q19" s="12" t="s">
        <v>22</v>
      </c>
      <c r="R19" s="32" t="s">
        <v>321</v>
      </c>
    </row>
    <row r="20" spans="1:18" ht="24">
      <c r="A20" s="8">
        <v>16</v>
      </c>
      <c r="B20" s="8">
        <v>17325391</v>
      </c>
      <c r="C20" s="8" t="s">
        <v>19</v>
      </c>
      <c r="D20" s="8" t="s">
        <v>149</v>
      </c>
      <c r="E20" s="8" t="s">
        <v>104</v>
      </c>
      <c r="F20" s="8" t="s">
        <v>235</v>
      </c>
      <c r="G20" s="8" t="s">
        <v>20</v>
      </c>
      <c r="H20" s="9">
        <v>41640</v>
      </c>
      <c r="I20" s="9">
        <v>42004</v>
      </c>
      <c r="J20" s="7">
        <v>33000</v>
      </c>
      <c r="K20" s="7">
        <v>29700</v>
      </c>
      <c r="L20" s="7"/>
      <c r="M20" s="92">
        <v>0</v>
      </c>
      <c r="N20" s="30"/>
      <c r="O20" s="11">
        <v>0.1</v>
      </c>
      <c r="P20" s="8">
        <v>7</v>
      </c>
      <c r="Q20" s="12" t="s">
        <v>22</v>
      </c>
      <c r="R20" s="32" t="s">
        <v>321</v>
      </c>
    </row>
    <row r="21" spans="1:18" ht="24">
      <c r="A21" s="8">
        <v>17</v>
      </c>
      <c r="B21" s="8">
        <v>688312</v>
      </c>
      <c r="C21" s="8" t="s">
        <v>19</v>
      </c>
      <c r="D21" s="8" t="s">
        <v>149</v>
      </c>
      <c r="E21" s="8" t="s">
        <v>182</v>
      </c>
      <c r="F21" s="8" t="s">
        <v>139</v>
      </c>
      <c r="G21" s="8" t="s">
        <v>20</v>
      </c>
      <c r="H21" s="9">
        <v>41640</v>
      </c>
      <c r="I21" s="9">
        <v>42004</v>
      </c>
      <c r="J21" s="7">
        <v>39200</v>
      </c>
      <c r="K21" s="7">
        <v>35280</v>
      </c>
      <c r="L21" s="7"/>
      <c r="M21" s="92">
        <v>0</v>
      </c>
      <c r="N21" s="30"/>
      <c r="O21" s="11">
        <v>0.1</v>
      </c>
      <c r="P21" s="8">
        <v>7</v>
      </c>
      <c r="Q21" s="12" t="s">
        <v>22</v>
      </c>
      <c r="R21" s="32" t="s">
        <v>321</v>
      </c>
    </row>
    <row r="22" spans="1:18" ht="36">
      <c r="A22" s="8">
        <v>18</v>
      </c>
      <c r="B22" s="8">
        <v>681482</v>
      </c>
      <c r="C22" s="8" t="s">
        <v>105</v>
      </c>
      <c r="D22" s="8" t="s">
        <v>149</v>
      </c>
      <c r="E22" s="8" t="s">
        <v>183</v>
      </c>
      <c r="F22" s="8" t="s">
        <v>272</v>
      </c>
      <c r="G22" s="8" t="s">
        <v>20</v>
      </c>
      <c r="H22" s="9">
        <v>41640</v>
      </c>
      <c r="I22" s="9">
        <v>42004</v>
      </c>
      <c r="J22" s="7">
        <v>7700</v>
      </c>
      <c r="K22" s="7">
        <v>7000</v>
      </c>
      <c r="L22" s="7"/>
      <c r="M22" s="92">
        <v>0</v>
      </c>
      <c r="N22" s="30"/>
      <c r="O22" s="11">
        <v>0.1</v>
      </c>
      <c r="P22" s="8">
        <v>7</v>
      </c>
      <c r="Q22" s="12" t="s">
        <v>22</v>
      </c>
      <c r="R22" s="32" t="s">
        <v>321</v>
      </c>
    </row>
    <row r="23" spans="1:18" ht="36">
      <c r="A23" s="8">
        <v>19</v>
      </c>
      <c r="B23" s="8">
        <v>681482</v>
      </c>
      <c r="C23" s="8" t="s">
        <v>105</v>
      </c>
      <c r="D23" s="8" t="s">
        <v>269</v>
      </c>
      <c r="E23" s="8" t="s">
        <v>183</v>
      </c>
      <c r="F23" s="8" t="s">
        <v>236</v>
      </c>
      <c r="G23" s="8" t="s">
        <v>20</v>
      </c>
      <c r="H23" s="9">
        <v>41640</v>
      </c>
      <c r="I23" s="9">
        <v>42004</v>
      </c>
      <c r="J23" s="7">
        <v>5500</v>
      </c>
      <c r="K23" s="7">
        <v>5000</v>
      </c>
      <c r="L23" s="7"/>
      <c r="M23" s="92">
        <v>0</v>
      </c>
      <c r="N23" s="30"/>
      <c r="O23" s="11">
        <v>0.1</v>
      </c>
      <c r="P23" s="8">
        <v>7</v>
      </c>
      <c r="Q23" s="12" t="s">
        <v>22</v>
      </c>
      <c r="R23" s="32" t="s">
        <v>321</v>
      </c>
    </row>
    <row r="24" spans="1:18" ht="36">
      <c r="A24" s="8">
        <v>20</v>
      </c>
      <c r="B24" s="8">
        <v>681482</v>
      </c>
      <c r="C24" s="8" t="s">
        <v>105</v>
      </c>
      <c r="D24" s="8" t="s">
        <v>149</v>
      </c>
      <c r="E24" s="8" t="s">
        <v>183</v>
      </c>
      <c r="F24" s="8" t="s">
        <v>237</v>
      </c>
      <c r="G24" s="8" t="s">
        <v>20</v>
      </c>
      <c r="H24" s="9">
        <v>41640</v>
      </c>
      <c r="I24" s="9">
        <v>42004</v>
      </c>
      <c r="J24" s="7">
        <v>4400</v>
      </c>
      <c r="K24" s="7">
        <v>4000</v>
      </c>
      <c r="L24" s="7"/>
      <c r="M24" s="92">
        <v>0</v>
      </c>
      <c r="N24" s="30"/>
      <c r="O24" s="11">
        <v>0.1</v>
      </c>
      <c r="P24" s="8">
        <v>7</v>
      </c>
      <c r="Q24" s="12" t="s">
        <v>22</v>
      </c>
      <c r="R24" s="32" t="s">
        <v>321</v>
      </c>
    </row>
    <row r="25" spans="1:18" ht="36">
      <c r="A25" s="8">
        <v>21</v>
      </c>
      <c r="B25" s="8">
        <v>30810205</v>
      </c>
      <c r="C25" s="8" t="s">
        <v>105</v>
      </c>
      <c r="D25" s="8" t="s">
        <v>149</v>
      </c>
      <c r="E25" s="8" t="s">
        <v>192</v>
      </c>
      <c r="F25" s="8" t="s">
        <v>238</v>
      </c>
      <c r="G25" s="8" t="s">
        <v>20</v>
      </c>
      <c r="H25" s="9">
        <v>41640</v>
      </c>
      <c r="I25" s="9">
        <v>42004</v>
      </c>
      <c r="J25" s="7">
        <v>30000</v>
      </c>
      <c r="K25" s="7">
        <v>27000</v>
      </c>
      <c r="L25" s="7"/>
      <c r="M25" s="92">
        <v>0</v>
      </c>
      <c r="N25" s="30"/>
      <c r="O25" s="11">
        <v>0.1</v>
      </c>
      <c r="P25" s="8">
        <v>7</v>
      </c>
      <c r="Q25" s="12" t="s">
        <v>22</v>
      </c>
      <c r="R25" s="32" t="s">
        <v>321</v>
      </c>
    </row>
    <row r="26" spans="1:18" ht="24">
      <c r="A26" s="8">
        <v>22</v>
      </c>
      <c r="B26" s="8">
        <v>35539208</v>
      </c>
      <c r="C26" s="8" t="s">
        <v>105</v>
      </c>
      <c r="D26" s="8" t="s">
        <v>147</v>
      </c>
      <c r="E26" s="8" t="s">
        <v>106</v>
      </c>
      <c r="F26" s="8" t="s">
        <v>239</v>
      </c>
      <c r="G26" s="8" t="s">
        <v>20</v>
      </c>
      <c r="H26" s="9">
        <v>41640</v>
      </c>
      <c r="I26" s="9">
        <v>42004</v>
      </c>
      <c r="J26" s="7">
        <v>38000</v>
      </c>
      <c r="K26" s="7">
        <v>34200</v>
      </c>
      <c r="L26" s="7"/>
      <c r="M26" s="92">
        <v>0</v>
      </c>
      <c r="N26" s="30"/>
      <c r="O26" s="11">
        <v>0.1</v>
      </c>
      <c r="P26" s="8">
        <v>7</v>
      </c>
      <c r="Q26" s="12" t="s">
        <v>22</v>
      </c>
      <c r="R26" s="32" t="s">
        <v>321</v>
      </c>
    </row>
    <row r="27" spans="1:18" ht="24">
      <c r="A27" s="8">
        <v>23</v>
      </c>
      <c r="B27" s="8">
        <v>35539208</v>
      </c>
      <c r="C27" s="8" t="s">
        <v>105</v>
      </c>
      <c r="D27" s="8" t="s">
        <v>147</v>
      </c>
      <c r="E27" s="8" t="s">
        <v>106</v>
      </c>
      <c r="F27" s="8" t="s">
        <v>240</v>
      </c>
      <c r="G27" s="8" t="s">
        <v>20</v>
      </c>
      <c r="H27" s="9">
        <v>41640</v>
      </c>
      <c r="I27" s="9">
        <v>42004</v>
      </c>
      <c r="J27" s="7">
        <v>24500</v>
      </c>
      <c r="K27" s="7">
        <v>22000</v>
      </c>
      <c r="L27" s="7"/>
      <c r="M27" s="92">
        <v>0</v>
      </c>
      <c r="N27" s="30"/>
      <c r="O27" s="11">
        <v>0.10204081632653061</v>
      </c>
      <c r="P27" s="8">
        <v>7</v>
      </c>
      <c r="Q27" s="12" t="s">
        <v>22</v>
      </c>
      <c r="R27" s="32" t="s">
        <v>321</v>
      </c>
    </row>
    <row r="28" spans="1:18" ht="24">
      <c r="A28" s="8">
        <v>24</v>
      </c>
      <c r="B28" s="8">
        <v>35539208</v>
      </c>
      <c r="C28" s="8" t="s">
        <v>105</v>
      </c>
      <c r="D28" s="8" t="s">
        <v>147</v>
      </c>
      <c r="E28" s="8" t="s">
        <v>106</v>
      </c>
      <c r="F28" s="8" t="s">
        <v>241</v>
      </c>
      <c r="G28" s="8" t="s">
        <v>20</v>
      </c>
      <c r="H28" s="9">
        <v>41640</v>
      </c>
      <c r="I28" s="9">
        <v>42004</v>
      </c>
      <c r="J28" s="7">
        <v>7500</v>
      </c>
      <c r="K28" s="7">
        <v>6700</v>
      </c>
      <c r="L28" s="7"/>
      <c r="M28" s="92">
        <v>0</v>
      </c>
      <c r="N28" s="30"/>
      <c r="O28" s="11">
        <v>0.10666666666666667</v>
      </c>
      <c r="P28" s="8">
        <v>7</v>
      </c>
      <c r="Q28" s="12" t="s">
        <v>22</v>
      </c>
      <c r="R28" s="32" t="s">
        <v>321</v>
      </c>
    </row>
    <row r="29" spans="1:18" ht="36">
      <c r="A29" s="8">
        <v>25</v>
      </c>
      <c r="B29" s="8">
        <v>17315484</v>
      </c>
      <c r="C29" s="8" t="s">
        <v>105</v>
      </c>
      <c r="D29" s="8" t="s">
        <v>149</v>
      </c>
      <c r="E29" s="8" t="s">
        <v>191</v>
      </c>
      <c r="F29" s="8" t="s">
        <v>242</v>
      </c>
      <c r="G29" s="8" t="s">
        <v>20</v>
      </c>
      <c r="H29" s="9">
        <v>41640</v>
      </c>
      <c r="I29" s="9">
        <v>42004</v>
      </c>
      <c r="J29" s="7">
        <v>31000</v>
      </c>
      <c r="K29" s="7">
        <v>27900</v>
      </c>
      <c r="L29" s="7"/>
      <c r="M29" s="92">
        <v>0</v>
      </c>
      <c r="N29" s="30"/>
      <c r="O29" s="11">
        <v>0.1</v>
      </c>
      <c r="P29" s="8">
        <v>7</v>
      </c>
      <c r="Q29" s="12" t="s">
        <v>22</v>
      </c>
      <c r="R29" s="32" t="s">
        <v>321</v>
      </c>
    </row>
    <row r="30" spans="1:18" ht="24">
      <c r="A30" s="8">
        <v>26</v>
      </c>
      <c r="B30" s="8">
        <v>17315484</v>
      </c>
      <c r="C30" s="8" t="s">
        <v>105</v>
      </c>
      <c r="D30" s="8" t="s">
        <v>149</v>
      </c>
      <c r="E30" s="8" t="s">
        <v>191</v>
      </c>
      <c r="F30" s="8" t="s">
        <v>243</v>
      </c>
      <c r="G30" s="8" t="s">
        <v>20</v>
      </c>
      <c r="H30" s="9">
        <v>41640</v>
      </c>
      <c r="I30" s="9">
        <v>42004</v>
      </c>
      <c r="J30" s="7">
        <v>15500</v>
      </c>
      <c r="K30" s="7">
        <v>13950</v>
      </c>
      <c r="L30" s="7"/>
      <c r="M30" s="92">
        <v>0</v>
      </c>
      <c r="N30" s="30"/>
      <c r="O30" s="11">
        <v>0.1</v>
      </c>
      <c r="P30" s="8">
        <v>7</v>
      </c>
      <c r="Q30" s="12" t="s">
        <v>22</v>
      </c>
      <c r="R30" s="32" t="s">
        <v>321</v>
      </c>
    </row>
    <row r="31" spans="1:18" ht="24">
      <c r="A31" s="8">
        <v>27</v>
      </c>
      <c r="B31" s="8">
        <v>17315484</v>
      </c>
      <c r="C31" s="8" t="s">
        <v>105</v>
      </c>
      <c r="D31" s="8" t="s">
        <v>149</v>
      </c>
      <c r="E31" s="8" t="s">
        <v>191</v>
      </c>
      <c r="F31" s="8" t="s">
        <v>244</v>
      </c>
      <c r="G31" s="8" t="s">
        <v>20</v>
      </c>
      <c r="H31" s="9">
        <v>41640</v>
      </c>
      <c r="I31" s="9">
        <v>42004</v>
      </c>
      <c r="J31" s="7">
        <v>13000</v>
      </c>
      <c r="K31" s="7">
        <v>11700</v>
      </c>
      <c r="L31" s="7"/>
      <c r="M31" s="92">
        <v>0</v>
      </c>
      <c r="N31" s="30"/>
      <c r="O31" s="11">
        <v>0.1</v>
      </c>
      <c r="P31" s="8">
        <v>7</v>
      </c>
      <c r="Q31" s="12" t="s">
        <v>22</v>
      </c>
      <c r="R31" s="32" t="s">
        <v>321</v>
      </c>
    </row>
    <row r="32" spans="1:18" ht="12.75">
      <c r="A32" s="8">
        <v>28</v>
      </c>
      <c r="B32" s="8">
        <v>17315484</v>
      </c>
      <c r="C32" s="8" t="s">
        <v>105</v>
      </c>
      <c r="D32" s="8" t="s">
        <v>149</v>
      </c>
      <c r="E32" s="8" t="s">
        <v>191</v>
      </c>
      <c r="F32" s="8" t="s">
        <v>245</v>
      </c>
      <c r="G32" s="8" t="s">
        <v>20</v>
      </c>
      <c r="H32" s="9">
        <v>41640</v>
      </c>
      <c r="I32" s="9">
        <v>42004</v>
      </c>
      <c r="J32" s="7">
        <v>19800</v>
      </c>
      <c r="K32" s="7">
        <v>17820</v>
      </c>
      <c r="L32" s="7"/>
      <c r="M32" s="92">
        <v>0</v>
      </c>
      <c r="N32" s="30"/>
      <c r="O32" s="11">
        <v>0.1</v>
      </c>
      <c r="P32" s="8">
        <v>7</v>
      </c>
      <c r="Q32" s="12" t="s">
        <v>22</v>
      </c>
      <c r="R32" s="32" t="s">
        <v>321</v>
      </c>
    </row>
    <row r="33" spans="1:18" ht="24">
      <c r="A33" s="8">
        <v>29</v>
      </c>
      <c r="B33" s="8">
        <v>42133335</v>
      </c>
      <c r="C33" s="8" t="s">
        <v>105</v>
      </c>
      <c r="D33" s="8" t="s">
        <v>149</v>
      </c>
      <c r="E33" s="8" t="s">
        <v>107</v>
      </c>
      <c r="F33" s="8" t="s">
        <v>246</v>
      </c>
      <c r="G33" s="8" t="s">
        <v>20</v>
      </c>
      <c r="H33" s="9">
        <v>41640</v>
      </c>
      <c r="I33" s="9">
        <v>42004</v>
      </c>
      <c r="J33" s="7">
        <v>150870</v>
      </c>
      <c r="K33" s="7">
        <v>133070</v>
      </c>
      <c r="L33" s="7"/>
      <c r="M33" s="92">
        <v>0</v>
      </c>
      <c r="N33" s="30"/>
      <c r="O33" s="11">
        <v>0.11798236892689071</v>
      </c>
      <c r="P33" s="8">
        <v>7</v>
      </c>
      <c r="Q33" s="12" t="s">
        <v>22</v>
      </c>
      <c r="R33" s="32" t="s">
        <v>321</v>
      </c>
    </row>
    <row r="34" spans="1:18" ht="24">
      <c r="A34" s="8">
        <v>30</v>
      </c>
      <c r="B34" s="8">
        <v>31747612</v>
      </c>
      <c r="C34" s="8" t="s">
        <v>105</v>
      </c>
      <c r="D34" s="8" t="s">
        <v>149</v>
      </c>
      <c r="E34" s="8" t="s">
        <v>188</v>
      </c>
      <c r="F34" s="8" t="s">
        <v>140</v>
      </c>
      <c r="G34" s="8" t="s">
        <v>20</v>
      </c>
      <c r="H34" s="9">
        <v>41640</v>
      </c>
      <c r="I34" s="9">
        <v>42004</v>
      </c>
      <c r="J34" s="7">
        <v>57600</v>
      </c>
      <c r="K34" s="7">
        <v>50300</v>
      </c>
      <c r="L34" s="7"/>
      <c r="M34" s="92">
        <v>0</v>
      </c>
      <c r="N34" s="30"/>
      <c r="O34" s="11">
        <v>0.1267361111111111</v>
      </c>
      <c r="P34" s="8">
        <v>7</v>
      </c>
      <c r="Q34" s="12" t="s">
        <v>22</v>
      </c>
      <c r="R34" s="32" t="s">
        <v>321</v>
      </c>
    </row>
    <row r="35" spans="1:18" ht="24">
      <c r="A35" s="8">
        <v>31</v>
      </c>
      <c r="B35" s="8">
        <v>30845688</v>
      </c>
      <c r="C35" s="8" t="s">
        <v>105</v>
      </c>
      <c r="D35" s="8" t="s">
        <v>154</v>
      </c>
      <c r="E35" s="8" t="s">
        <v>190</v>
      </c>
      <c r="F35" s="8" t="s">
        <v>247</v>
      </c>
      <c r="G35" s="8" t="s">
        <v>20</v>
      </c>
      <c r="H35" s="9">
        <v>41640</v>
      </c>
      <c r="I35" s="9">
        <v>42004</v>
      </c>
      <c r="J35" s="7">
        <v>19000</v>
      </c>
      <c r="K35" s="7">
        <v>12000</v>
      </c>
      <c r="L35" s="7"/>
      <c r="M35" s="92">
        <v>0</v>
      </c>
      <c r="N35" s="30"/>
      <c r="O35" s="11">
        <v>0.3684210526315789</v>
      </c>
      <c r="P35" s="8">
        <v>7</v>
      </c>
      <c r="Q35" s="12" t="s">
        <v>22</v>
      </c>
      <c r="R35" s="32" t="s">
        <v>321</v>
      </c>
    </row>
    <row r="36" spans="1:18" ht="48">
      <c r="A36" s="8">
        <v>32</v>
      </c>
      <c r="B36" s="8">
        <v>30845688</v>
      </c>
      <c r="C36" s="8" t="s">
        <v>105</v>
      </c>
      <c r="D36" s="8" t="s">
        <v>154</v>
      </c>
      <c r="E36" s="8" t="s">
        <v>190</v>
      </c>
      <c r="F36" s="8" t="s">
        <v>248</v>
      </c>
      <c r="G36" s="8" t="s">
        <v>20</v>
      </c>
      <c r="H36" s="9">
        <v>41640</v>
      </c>
      <c r="I36" s="9">
        <v>42004</v>
      </c>
      <c r="J36" s="7">
        <v>4600</v>
      </c>
      <c r="K36" s="7">
        <v>3600</v>
      </c>
      <c r="L36" s="7"/>
      <c r="M36" s="92">
        <v>0</v>
      </c>
      <c r="N36" s="30"/>
      <c r="O36" s="11">
        <v>0.21739130434782608</v>
      </c>
      <c r="P36" s="8">
        <v>7</v>
      </c>
      <c r="Q36" s="12" t="s">
        <v>22</v>
      </c>
      <c r="R36" s="32" t="s">
        <v>321</v>
      </c>
    </row>
    <row r="37" spans="1:18" ht="24">
      <c r="A37" s="8">
        <v>33</v>
      </c>
      <c r="B37" s="8">
        <v>30845688</v>
      </c>
      <c r="C37" s="8" t="s">
        <v>105</v>
      </c>
      <c r="D37" s="8" t="s">
        <v>154</v>
      </c>
      <c r="E37" s="8" t="s">
        <v>190</v>
      </c>
      <c r="F37" s="8" t="s">
        <v>249</v>
      </c>
      <c r="G37" s="8" t="s">
        <v>20</v>
      </c>
      <c r="H37" s="9">
        <v>41640</v>
      </c>
      <c r="I37" s="9">
        <v>42004</v>
      </c>
      <c r="J37" s="7">
        <v>9000</v>
      </c>
      <c r="K37" s="7">
        <v>6800</v>
      </c>
      <c r="L37" s="7"/>
      <c r="M37" s="92">
        <v>0</v>
      </c>
      <c r="N37" s="30"/>
      <c r="O37" s="11">
        <v>0.24444444444444444</v>
      </c>
      <c r="P37" s="8">
        <v>7</v>
      </c>
      <c r="Q37" s="12" t="s">
        <v>22</v>
      </c>
      <c r="R37" s="32" t="s">
        <v>321</v>
      </c>
    </row>
    <row r="38" spans="1:18" ht="24">
      <c r="A38" s="8">
        <v>34</v>
      </c>
      <c r="B38" s="8">
        <v>45014132</v>
      </c>
      <c r="C38" s="8" t="s">
        <v>105</v>
      </c>
      <c r="D38" s="8" t="s">
        <v>156</v>
      </c>
      <c r="E38" s="8" t="s">
        <v>185</v>
      </c>
      <c r="F38" s="8" t="s">
        <v>144</v>
      </c>
      <c r="G38" s="8" t="s">
        <v>20</v>
      </c>
      <c r="H38" s="9">
        <v>41640</v>
      </c>
      <c r="I38" s="9">
        <v>42004</v>
      </c>
      <c r="J38" s="7">
        <v>19200</v>
      </c>
      <c r="K38" s="7">
        <v>16200</v>
      </c>
      <c r="L38" s="7"/>
      <c r="M38" s="92">
        <v>0</v>
      </c>
      <c r="N38" s="30"/>
      <c r="O38" s="11">
        <v>0.15625</v>
      </c>
      <c r="P38" s="8">
        <v>7</v>
      </c>
      <c r="Q38" s="12" t="s">
        <v>22</v>
      </c>
      <c r="R38" s="32" t="s">
        <v>321</v>
      </c>
    </row>
    <row r="39" spans="1:18" ht="36">
      <c r="A39" s="8">
        <v>35</v>
      </c>
      <c r="B39" s="8">
        <v>30842786</v>
      </c>
      <c r="C39" s="8" t="s">
        <v>105</v>
      </c>
      <c r="D39" s="8" t="s">
        <v>149</v>
      </c>
      <c r="E39" s="8" t="s">
        <v>193</v>
      </c>
      <c r="F39" s="8" t="s">
        <v>250</v>
      </c>
      <c r="G39" s="8" t="s">
        <v>20</v>
      </c>
      <c r="H39" s="9">
        <v>41640</v>
      </c>
      <c r="I39" s="9">
        <v>42004</v>
      </c>
      <c r="J39" s="7">
        <v>6000</v>
      </c>
      <c r="K39" s="7">
        <v>5400</v>
      </c>
      <c r="L39" s="7"/>
      <c r="M39" s="92">
        <v>0</v>
      </c>
      <c r="N39" s="30"/>
      <c r="O39" s="11">
        <v>0.1</v>
      </c>
      <c r="P39" s="8">
        <v>7</v>
      </c>
      <c r="Q39" s="12" t="s">
        <v>22</v>
      </c>
      <c r="R39" s="32" t="s">
        <v>321</v>
      </c>
    </row>
    <row r="40" spans="1:18" ht="36">
      <c r="A40" s="8">
        <v>36</v>
      </c>
      <c r="B40" s="8">
        <v>30842786</v>
      </c>
      <c r="C40" s="8" t="s">
        <v>105</v>
      </c>
      <c r="D40" s="8" t="s">
        <v>149</v>
      </c>
      <c r="E40" s="8" t="s">
        <v>193</v>
      </c>
      <c r="F40" s="8" t="s">
        <v>251</v>
      </c>
      <c r="G40" s="8" t="s">
        <v>20</v>
      </c>
      <c r="H40" s="9">
        <v>41640</v>
      </c>
      <c r="I40" s="9">
        <v>42004</v>
      </c>
      <c r="J40" s="7">
        <v>6000</v>
      </c>
      <c r="K40" s="7">
        <v>5400</v>
      </c>
      <c r="L40" s="7"/>
      <c r="M40" s="92">
        <v>0</v>
      </c>
      <c r="N40" s="30"/>
      <c r="O40" s="11">
        <v>0.1</v>
      </c>
      <c r="P40" s="8">
        <v>7</v>
      </c>
      <c r="Q40" s="12" t="s">
        <v>22</v>
      </c>
      <c r="R40" s="32" t="s">
        <v>321</v>
      </c>
    </row>
    <row r="41" spans="1:18" ht="36">
      <c r="A41" s="8">
        <v>37</v>
      </c>
      <c r="B41" s="8">
        <v>30842786</v>
      </c>
      <c r="C41" s="8" t="s">
        <v>105</v>
      </c>
      <c r="D41" s="8" t="s">
        <v>149</v>
      </c>
      <c r="E41" s="8" t="s">
        <v>193</v>
      </c>
      <c r="F41" s="8"/>
      <c r="G41" s="8" t="s">
        <v>20</v>
      </c>
      <c r="H41" s="9">
        <v>41640</v>
      </c>
      <c r="I41" s="9">
        <v>42004</v>
      </c>
      <c r="J41" s="7">
        <v>12000</v>
      </c>
      <c r="K41" s="7">
        <v>10800</v>
      </c>
      <c r="L41" s="7"/>
      <c r="M41" s="92">
        <v>0</v>
      </c>
      <c r="N41" s="30"/>
      <c r="O41" s="11">
        <v>0.1</v>
      </c>
      <c r="P41" s="8">
        <v>7</v>
      </c>
      <c r="Q41" s="12" t="s">
        <v>22</v>
      </c>
      <c r="R41" s="32" t="s">
        <v>321</v>
      </c>
    </row>
    <row r="42" spans="1:18" ht="36">
      <c r="A42" s="8">
        <v>38</v>
      </c>
      <c r="B42" s="8">
        <v>31275583</v>
      </c>
      <c r="C42" s="8" t="s">
        <v>105</v>
      </c>
      <c r="D42" s="8" t="s">
        <v>149</v>
      </c>
      <c r="E42" s="8" t="s">
        <v>187</v>
      </c>
      <c r="F42" s="8" t="s">
        <v>252</v>
      </c>
      <c r="G42" s="8" t="s">
        <v>20</v>
      </c>
      <c r="H42" s="9">
        <v>41640</v>
      </c>
      <c r="I42" s="9">
        <v>42004</v>
      </c>
      <c r="J42" s="7">
        <v>67300</v>
      </c>
      <c r="K42" s="7">
        <v>20300</v>
      </c>
      <c r="L42" s="7"/>
      <c r="M42" s="92">
        <v>0</v>
      </c>
      <c r="N42" s="30"/>
      <c r="O42" s="11">
        <v>0.6983655274888558</v>
      </c>
      <c r="P42" s="8">
        <v>7</v>
      </c>
      <c r="Q42" s="12" t="s">
        <v>22</v>
      </c>
      <c r="R42" s="32" t="s">
        <v>321</v>
      </c>
    </row>
    <row r="43" spans="1:18" ht="36">
      <c r="A43" s="8">
        <v>39</v>
      </c>
      <c r="B43" s="8">
        <v>31275583</v>
      </c>
      <c r="C43" s="8" t="s">
        <v>105</v>
      </c>
      <c r="D43" s="8" t="s">
        <v>149</v>
      </c>
      <c r="E43" s="8" t="s">
        <v>187</v>
      </c>
      <c r="F43" s="8" t="s">
        <v>253</v>
      </c>
      <c r="G43" s="8" t="s">
        <v>20</v>
      </c>
      <c r="H43" s="9">
        <v>41640</v>
      </c>
      <c r="I43" s="9">
        <v>42004</v>
      </c>
      <c r="J43" s="7">
        <v>86500</v>
      </c>
      <c r="K43" s="7">
        <v>22500</v>
      </c>
      <c r="L43" s="7"/>
      <c r="M43" s="92">
        <v>0</v>
      </c>
      <c r="N43" s="30"/>
      <c r="O43" s="11">
        <v>0.7398843930635838</v>
      </c>
      <c r="P43" s="8">
        <v>7</v>
      </c>
      <c r="Q43" s="12" t="s">
        <v>22</v>
      </c>
      <c r="R43" s="32" t="s">
        <v>321</v>
      </c>
    </row>
    <row r="44" spans="1:18" ht="36">
      <c r="A44" s="8">
        <v>40</v>
      </c>
      <c r="B44" s="8">
        <v>31275583</v>
      </c>
      <c r="C44" s="8" t="s">
        <v>105</v>
      </c>
      <c r="D44" s="8" t="s">
        <v>149</v>
      </c>
      <c r="E44" s="8" t="s">
        <v>187</v>
      </c>
      <c r="F44" s="8" t="s">
        <v>254</v>
      </c>
      <c r="G44" s="8" t="s">
        <v>20</v>
      </c>
      <c r="H44" s="9">
        <v>41640</v>
      </c>
      <c r="I44" s="9">
        <v>42004</v>
      </c>
      <c r="J44" s="7">
        <v>48400</v>
      </c>
      <c r="K44" s="7">
        <v>10400</v>
      </c>
      <c r="L44" s="7"/>
      <c r="M44" s="92">
        <v>0</v>
      </c>
      <c r="N44" s="30"/>
      <c r="O44" s="11">
        <v>0.7851239669421488</v>
      </c>
      <c r="P44" s="8">
        <v>7</v>
      </c>
      <c r="Q44" s="12" t="s">
        <v>22</v>
      </c>
      <c r="R44" s="32" t="s">
        <v>321</v>
      </c>
    </row>
    <row r="45" spans="1:18" ht="36">
      <c r="A45" s="8">
        <v>41</v>
      </c>
      <c r="B45" s="8">
        <v>31275583</v>
      </c>
      <c r="C45" s="8" t="s">
        <v>105</v>
      </c>
      <c r="D45" s="8" t="s">
        <v>149</v>
      </c>
      <c r="E45" s="8" t="s">
        <v>187</v>
      </c>
      <c r="F45" s="8" t="s">
        <v>255</v>
      </c>
      <c r="G45" s="8" t="s">
        <v>20</v>
      </c>
      <c r="H45" s="9">
        <v>41640</v>
      </c>
      <c r="I45" s="9">
        <v>42004</v>
      </c>
      <c r="J45" s="7">
        <v>44400</v>
      </c>
      <c r="K45" s="7">
        <v>6400</v>
      </c>
      <c r="L45" s="7"/>
      <c r="M45" s="92">
        <v>0</v>
      </c>
      <c r="N45" s="30"/>
      <c r="O45" s="11">
        <v>0.8558558558558559</v>
      </c>
      <c r="P45" s="8">
        <v>7</v>
      </c>
      <c r="Q45" s="12" t="s">
        <v>22</v>
      </c>
      <c r="R45" s="32" t="s">
        <v>321</v>
      </c>
    </row>
    <row r="46" spans="1:18" ht="36">
      <c r="A46" s="8">
        <v>42</v>
      </c>
      <c r="B46" s="8">
        <v>31275583</v>
      </c>
      <c r="C46" s="8" t="s">
        <v>105</v>
      </c>
      <c r="D46" s="8" t="s">
        <v>149</v>
      </c>
      <c r="E46" s="8" t="s">
        <v>187</v>
      </c>
      <c r="F46" s="8" t="s">
        <v>256</v>
      </c>
      <c r="G46" s="8" t="s">
        <v>20</v>
      </c>
      <c r="H46" s="9">
        <v>41640</v>
      </c>
      <c r="I46" s="9">
        <v>42004</v>
      </c>
      <c r="J46" s="7">
        <v>31800</v>
      </c>
      <c r="K46" s="7">
        <v>3800</v>
      </c>
      <c r="L46" s="7"/>
      <c r="M46" s="92">
        <v>0</v>
      </c>
      <c r="N46" s="30"/>
      <c r="O46" s="11">
        <v>0.8805031446540881</v>
      </c>
      <c r="P46" s="8">
        <v>7</v>
      </c>
      <c r="Q46" s="12" t="s">
        <v>22</v>
      </c>
      <c r="R46" s="32" t="s">
        <v>321</v>
      </c>
    </row>
    <row r="47" spans="1:18" ht="36">
      <c r="A47" s="8">
        <v>43</v>
      </c>
      <c r="B47" s="8">
        <v>31275583</v>
      </c>
      <c r="C47" s="8" t="s">
        <v>105</v>
      </c>
      <c r="D47" s="8" t="s">
        <v>149</v>
      </c>
      <c r="E47" s="8" t="s">
        <v>187</v>
      </c>
      <c r="F47" s="8" t="s">
        <v>257</v>
      </c>
      <c r="G47" s="8" t="s">
        <v>20</v>
      </c>
      <c r="H47" s="9">
        <v>41640</v>
      </c>
      <c r="I47" s="9">
        <v>42004</v>
      </c>
      <c r="J47" s="7">
        <v>27700</v>
      </c>
      <c r="K47" s="7">
        <v>3700</v>
      </c>
      <c r="L47" s="7"/>
      <c r="M47" s="92">
        <v>0</v>
      </c>
      <c r="N47" s="30"/>
      <c r="O47" s="11">
        <v>0.8664259927797834</v>
      </c>
      <c r="P47" s="8">
        <v>7</v>
      </c>
      <c r="Q47" s="12" t="s">
        <v>22</v>
      </c>
      <c r="R47" s="32" t="s">
        <v>321</v>
      </c>
    </row>
    <row r="48" spans="1:18" ht="36">
      <c r="A48" s="8">
        <v>44</v>
      </c>
      <c r="B48" s="8">
        <v>31275583</v>
      </c>
      <c r="C48" s="8" t="s">
        <v>105</v>
      </c>
      <c r="D48" s="8" t="s">
        <v>149</v>
      </c>
      <c r="E48" s="8" t="s">
        <v>187</v>
      </c>
      <c r="F48" s="8" t="s">
        <v>258</v>
      </c>
      <c r="G48" s="8" t="s">
        <v>20</v>
      </c>
      <c r="H48" s="9">
        <v>41640</v>
      </c>
      <c r="I48" s="9">
        <v>42004</v>
      </c>
      <c r="J48" s="7">
        <v>4400</v>
      </c>
      <c r="K48" s="7">
        <v>900</v>
      </c>
      <c r="L48" s="7"/>
      <c r="M48" s="92">
        <v>0</v>
      </c>
      <c r="N48" s="30"/>
      <c r="O48" s="11">
        <v>0.7954545454545454</v>
      </c>
      <c r="P48" s="8">
        <v>7</v>
      </c>
      <c r="Q48" s="12" t="s">
        <v>22</v>
      </c>
      <c r="R48" s="32" t="s">
        <v>321</v>
      </c>
    </row>
    <row r="49" spans="1:18" ht="36">
      <c r="A49" s="8">
        <v>45</v>
      </c>
      <c r="B49" s="8">
        <v>31275583</v>
      </c>
      <c r="C49" s="8" t="s">
        <v>105</v>
      </c>
      <c r="D49" s="8" t="s">
        <v>149</v>
      </c>
      <c r="E49" s="8" t="s">
        <v>187</v>
      </c>
      <c r="F49" s="8" t="s">
        <v>259</v>
      </c>
      <c r="G49" s="8" t="s">
        <v>20</v>
      </c>
      <c r="H49" s="9">
        <v>41640</v>
      </c>
      <c r="I49" s="9">
        <v>42004</v>
      </c>
      <c r="J49" s="7">
        <v>12900</v>
      </c>
      <c r="K49" s="7">
        <v>3400</v>
      </c>
      <c r="L49" s="7"/>
      <c r="M49" s="92">
        <v>0</v>
      </c>
      <c r="N49" s="30"/>
      <c r="O49" s="11">
        <v>0.7364341085271318</v>
      </c>
      <c r="P49" s="8">
        <v>7</v>
      </c>
      <c r="Q49" s="12" t="s">
        <v>22</v>
      </c>
      <c r="R49" s="32" t="s">
        <v>321</v>
      </c>
    </row>
    <row r="50" spans="1:18" ht="36">
      <c r="A50" s="8">
        <v>46</v>
      </c>
      <c r="B50" s="8">
        <v>31275583</v>
      </c>
      <c r="C50" s="8" t="s">
        <v>105</v>
      </c>
      <c r="D50" s="8" t="s">
        <v>149</v>
      </c>
      <c r="E50" s="8" t="s">
        <v>187</v>
      </c>
      <c r="F50" s="8" t="s">
        <v>260</v>
      </c>
      <c r="G50" s="8" t="s">
        <v>20</v>
      </c>
      <c r="H50" s="9">
        <v>41640</v>
      </c>
      <c r="I50" s="9">
        <v>42004</v>
      </c>
      <c r="J50" s="7">
        <v>2200</v>
      </c>
      <c r="K50" s="7">
        <v>200</v>
      </c>
      <c r="L50" s="7"/>
      <c r="M50" s="92">
        <v>0</v>
      </c>
      <c r="N50" s="30"/>
      <c r="O50" s="11">
        <v>0.9090909090909091</v>
      </c>
      <c r="P50" s="8">
        <v>7</v>
      </c>
      <c r="Q50" s="12" t="s">
        <v>22</v>
      </c>
      <c r="R50" s="32" t="s">
        <v>321</v>
      </c>
    </row>
    <row r="51" spans="1:18" ht="36">
      <c r="A51" s="8">
        <v>47</v>
      </c>
      <c r="B51" s="8">
        <v>31275583</v>
      </c>
      <c r="C51" s="8" t="s">
        <v>105</v>
      </c>
      <c r="D51" s="8" t="s">
        <v>149</v>
      </c>
      <c r="E51" s="8" t="s">
        <v>187</v>
      </c>
      <c r="F51" s="8" t="s">
        <v>261</v>
      </c>
      <c r="G51" s="8" t="s">
        <v>20</v>
      </c>
      <c r="H51" s="9">
        <v>41640</v>
      </c>
      <c r="I51" s="9">
        <v>42004</v>
      </c>
      <c r="J51" s="7">
        <v>3300</v>
      </c>
      <c r="K51" s="7">
        <v>800</v>
      </c>
      <c r="L51" s="7"/>
      <c r="M51" s="92">
        <v>0</v>
      </c>
      <c r="N51" s="30"/>
      <c r="O51" s="11">
        <v>0.7575757575757576</v>
      </c>
      <c r="P51" s="8">
        <v>7</v>
      </c>
      <c r="Q51" s="12" t="s">
        <v>22</v>
      </c>
      <c r="R51" s="32" t="s">
        <v>321</v>
      </c>
    </row>
    <row r="52" spans="1:18" ht="60">
      <c r="A52" s="8">
        <v>48</v>
      </c>
      <c r="B52" s="8" t="s">
        <v>152</v>
      </c>
      <c r="C52" s="8" t="s">
        <v>105</v>
      </c>
      <c r="D52" s="8" t="s">
        <v>149</v>
      </c>
      <c r="E52" s="8" t="s">
        <v>195</v>
      </c>
      <c r="F52" s="8" t="s">
        <v>262</v>
      </c>
      <c r="G52" s="8" t="s">
        <v>20</v>
      </c>
      <c r="H52" s="9">
        <v>41640</v>
      </c>
      <c r="I52" s="9">
        <v>42004</v>
      </c>
      <c r="J52" s="7">
        <v>26000</v>
      </c>
      <c r="K52" s="7">
        <v>23400</v>
      </c>
      <c r="L52" s="7"/>
      <c r="M52" s="92">
        <v>0</v>
      </c>
      <c r="N52" s="30"/>
      <c r="O52" s="11">
        <v>0.1</v>
      </c>
      <c r="P52" s="8">
        <v>7</v>
      </c>
      <c r="Q52" s="12" t="s">
        <v>22</v>
      </c>
      <c r="R52" s="32" t="s">
        <v>321</v>
      </c>
    </row>
    <row r="53" spans="1:18" ht="12.75">
      <c r="A53" s="20"/>
      <c r="B53" s="20"/>
      <c r="C53" s="20"/>
      <c r="D53" s="20"/>
      <c r="E53" s="20" t="s">
        <v>13</v>
      </c>
      <c r="F53" s="20"/>
      <c r="G53" s="20"/>
      <c r="H53" s="21"/>
      <c r="I53" s="21"/>
      <c r="J53" s="22">
        <f>SUM(J5:J52)</f>
        <v>1682863</v>
      </c>
      <c r="K53" s="22">
        <f>SUM(K5:K52)</f>
        <v>1061830</v>
      </c>
      <c r="L53" s="22">
        <f>SUM(L5:L52)</f>
        <v>0</v>
      </c>
      <c r="M53" s="98">
        <f>SUM(M5:M52)</f>
        <v>0</v>
      </c>
      <c r="N53" s="22">
        <f>SUM(N5:N52)</f>
        <v>0</v>
      </c>
      <c r="O53" s="23"/>
      <c r="P53" s="20"/>
      <c r="Q53" s="22"/>
      <c r="R53" s="24"/>
    </row>
    <row r="54" spans="1:18" ht="4.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109" t="s">
        <v>319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ht="4.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1:18" ht="26.25" customHeight="1">
      <c r="A57" s="114" t="s">
        <v>322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18" s="10" customFormat="1" ht="12">
      <c r="A58" s="29" t="s">
        <v>109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4"/>
      <c r="O58" s="29"/>
      <c r="P58" s="29"/>
      <c r="Q58" s="29"/>
      <c r="R58" s="29"/>
    </row>
    <row r="59" spans="5:18" ht="30.75" customHeight="1"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5:18" ht="12.75">
      <c r="E60" s="102" t="s">
        <v>108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</sheetData>
  <sheetProtection/>
  <mergeCells count="9">
    <mergeCell ref="A54:R54"/>
    <mergeCell ref="A3:R3"/>
    <mergeCell ref="E59:R59"/>
    <mergeCell ref="E60:R60"/>
    <mergeCell ref="A1:R1"/>
    <mergeCell ref="A2:R2"/>
    <mergeCell ref="A55:R55"/>
    <mergeCell ref="A57:R57"/>
    <mergeCell ref="A56:R56"/>
  </mergeCells>
  <printOptions horizontalCentered="1"/>
  <pageMargins left="0.1968503937007874" right="0.1968503937007874" top="0.7086614173228347" bottom="0.5118110236220472" header="0.1968503937007874" footer="0.1968503937007874"/>
  <pageSetup fitToHeight="9" horizontalDpi="600" verticalDpi="600" orientation="landscape" paperSize="9" r:id="rId1"/>
  <headerFooter alignWithMargins="0">
    <oddFooter>&amp;C&amp;9strana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3.140625" style="54" bestFit="1" customWidth="1"/>
    <col min="2" max="2" width="7.8515625" style="54" bestFit="1" customWidth="1"/>
    <col min="3" max="3" width="24.8515625" style="54" customWidth="1"/>
    <col min="4" max="4" width="33.140625" style="54" customWidth="1"/>
    <col min="5" max="5" width="8.421875" style="67" bestFit="1" customWidth="1"/>
    <col min="6" max="6" width="8.140625" style="67" bestFit="1" customWidth="1"/>
    <col min="7" max="7" width="8.28125" style="67" bestFit="1" customWidth="1"/>
    <col min="8" max="8" width="7.8515625" style="67" bestFit="1" customWidth="1"/>
    <col min="9" max="9" width="8.28125" style="67" bestFit="1" customWidth="1"/>
    <col min="10" max="10" width="7.00390625" style="67" bestFit="1" customWidth="1"/>
    <col min="11" max="11" width="7.421875" style="67" bestFit="1" customWidth="1"/>
    <col min="12" max="12" width="5.28125" style="68" bestFit="1" customWidth="1"/>
    <col min="13" max="16384" width="9.140625" style="54" customWidth="1"/>
  </cols>
  <sheetData>
    <row r="1" spans="1:12" ht="11.25">
      <c r="A1" s="115" t="s">
        <v>213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1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1.25">
      <c r="A3" s="116" t="s">
        <v>198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1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53" customFormat="1" ht="33.75">
      <c r="A5" s="55" t="s">
        <v>4</v>
      </c>
      <c r="B5" s="55" t="s">
        <v>1</v>
      </c>
      <c r="C5" s="55" t="s">
        <v>3</v>
      </c>
      <c r="D5" s="55" t="s">
        <v>14</v>
      </c>
      <c r="E5" s="56" t="s">
        <v>120</v>
      </c>
      <c r="F5" s="56" t="s">
        <v>121</v>
      </c>
      <c r="G5" s="56" t="s">
        <v>122</v>
      </c>
      <c r="H5" s="56" t="s">
        <v>128</v>
      </c>
      <c r="I5" s="57" t="s">
        <v>8</v>
      </c>
      <c r="J5" s="57" t="s">
        <v>9</v>
      </c>
      <c r="K5" s="57" t="s">
        <v>16</v>
      </c>
      <c r="L5" s="58" t="s">
        <v>10</v>
      </c>
    </row>
    <row r="6" spans="1:12" ht="11.25">
      <c r="A6" s="59">
        <v>1</v>
      </c>
      <c r="B6" s="59">
        <v>31795421</v>
      </c>
      <c r="C6" s="59" t="s">
        <v>97</v>
      </c>
      <c r="D6" s="59" t="s">
        <v>23</v>
      </c>
      <c r="E6" s="61">
        <v>3000</v>
      </c>
      <c r="F6" s="61">
        <v>80</v>
      </c>
      <c r="G6" s="61">
        <f>E6*F6</f>
        <v>240000</v>
      </c>
      <c r="H6" s="61">
        <f>G6*20</f>
        <v>4800000</v>
      </c>
      <c r="I6" s="61">
        <v>22000</v>
      </c>
      <c r="J6" s="61">
        <v>17500</v>
      </c>
      <c r="K6" s="61">
        <v>0</v>
      </c>
      <c r="L6" s="62" t="s">
        <v>110</v>
      </c>
    </row>
    <row r="7" spans="1:12" ht="11.25">
      <c r="A7" s="59">
        <v>2</v>
      </c>
      <c r="B7" s="59">
        <v>31795421</v>
      </c>
      <c r="C7" s="59" t="s">
        <v>97</v>
      </c>
      <c r="D7" s="59" t="s">
        <v>24</v>
      </c>
      <c r="E7" s="61">
        <v>1500</v>
      </c>
      <c r="F7" s="61">
        <v>80</v>
      </c>
      <c r="G7" s="61">
        <f aca="true" t="shared" si="0" ref="G7:G63">E7*F7</f>
        <v>120000</v>
      </c>
      <c r="H7" s="61">
        <f aca="true" t="shared" si="1" ref="H7:H63">G7*20</f>
        <v>2400000</v>
      </c>
      <c r="I7" s="61">
        <v>11000</v>
      </c>
      <c r="J7" s="61">
        <v>8700</v>
      </c>
      <c r="K7" s="61">
        <v>0</v>
      </c>
      <c r="L7" s="62" t="s">
        <v>110</v>
      </c>
    </row>
    <row r="8" spans="1:12" ht="11.25">
      <c r="A8" s="59">
        <v>3</v>
      </c>
      <c r="B8" s="59">
        <v>31795421</v>
      </c>
      <c r="C8" s="59" t="s">
        <v>97</v>
      </c>
      <c r="D8" s="59" t="s">
        <v>25</v>
      </c>
      <c r="E8" s="61">
        <v>3000</v>
      </c>
      <c r="F8" s="61">
        <v>80</v>
      </c>
      <c r="G8" s="61">
        <f t="shared" si="0"/>
        <v>240000</v>
      </c>
      <c r="H8" s="61">
        <f t="shared" si="1"/>
        <v>4800000</v>
      </c>
      <c r="I8" s="61">
        <v>22000</v>
      </c>
      <c r="J8" s="61">
        <v>17500</v>
      </c>
      <c r="K8" s="61">
        <v>0</v>
      </c>
      <c r="L8" s="62" t="s">
        <v>110</v>
      </c>
    </row>
    <row r="9" spans="1:12" ht="11.25">
      <c r="A9" s="59">
        <v>4</v>
      </c>
      <c r="B9" s="59">
        <v>31795421</v>
      </c>
      <c r="C9" s="59" t="s">
        <v>97</v>
      </c>
      <c r="D9" s="59" t="s">
        <v>26</v>
      </c>
      <c r="E9" s="61">
        <v>1000</v>
      </c>
      <c r="F9" s="61">
        <v>80</v>
      </c>
      <c r="G9" s="61">
        <f t="shared" si="0"/>
        <v>80000</v>
      </c>
      <c r="H9" s="61">
        <f t="shared" si="1"/>
        <v>1600000</v>
      </c>
      <c r="I9" s="61">
        <v>9000</v>
      </c>
      <c r="J9" s="61">
        <v>7400</v>
      </c>
      <c r="K9" s="61">
        <v>0</v>
      </c>
      <c r="L9" s="62" t="s">
        <v>110</v>
      </c>
    </row>
    <row r="10" spans="1:12" ht="11.25">
      <c r="A10" s="59">
        <v>5</v>
      </c>
      <c r="B10" s="59">
        <v>31795421</v>
      </c>
      <c r="C10" s="59" t="s">
        <v>97</v>
      </c>
      <c r="D10" s="59" t="s">
        <v>27</v>
      </c>
      <c r="E10" s="61">
        <v>2500</v>
      </c>
      <c r="F10" s="61">
        <v>80</v>
      </c>
      <c r="G10" s="61">
        <f t="shared" si="0"/>
        <v>200000</v>
      </c>
      <c r="H10" s="61">
        <f t="shared" si="1"/>
        <v>4000000</v>
      </c>
      <c r="I10" s="61">
        <v>18000</v>
      </c>
      <c r="J10" s="61">
        <v>14900</v>
      </c>
      <c r="K10" s="61">
        <v>0</v>
      </c>
      <c r="L10" s="62" t="s">
        <v>110</v>
      </c>
    </row>
    <row r="11" spans="1:12" ht="11.25">
      <c r="A11" s="59">
        <v>6</v>
      </c>
      <c r="B11" s="59">
        <v>31795421</v>
      </c>
      <c r="C11" s="59" t="s">
        <v>97</v>
      </c>
      <c r="D11" s="59" t="s">
        <v>28</v>
      </c>
      <c r="E11" s="61">
        <v>1000</v>
      </c>
      <c r="F11" s="61">
        <v>80</v>
      </c>
      <c r="G11" s="61">
        <f t="shared" si="0"/>
        <v>80000</v>
      </c>
      <c r="H11" s="61">
        <f t="shared" si="1"/>
        <v>1600000</v>
      </c>
      <c r="I11" s="61">
        <v>12000</v>
      </c>
      <c r="J11" s="61">
        <v>10000</v>
      </c>
      <c r="K11" s="61">
        <v>0</v>
      </c>
      <c r="L11" s="62" t="s">
        <v>110</v>
      </c>
    </row>
    <row r="12" spans="1:12" ht="11.25">
      <c r="A12" s="59">
        <v>7</v>
      </c>
      <c r="B12" s="59">
        <v>31795421</v>
      </c>
      <c r="C12" s="59" t="s">
        <v>97</v>
      </c>
      <c r="D12" s="59" t="s">
        <v>29</v>
      </c>
      <c r="E12" s="61">
        <v>800</v>
      </c>
      <c r="F12" s="61">
        <v>30</v>
      </c>
      <c r="G12" s="61">
        <f t="shared" si="0"/>
        <v>24000</v>
      </c>
      <c r="H12" s="61">
        <f t="shared" si="1"/>
        <v>480000</v>
      </c>
      <c r="I12" s="61">
        <v>8000</v>
      </c>
      <c r="J12" s="61">
        <v>6000</v>
      </c>
      <c r="K12" s="61">
        <v>0</v>
      </c>
      <c r="L12" s="62" t="s">
        <v>110</v>
      </c>
    </row>
    <row r="13" spans="1:12" ht="11.25">
      <c r="A13" s="59">
        <v>8</v>
      </c>
      <c r="B13" s="59">
        <v>31795421</v>
      </c>
      <c r="C13" s="59" t="s">
        <v>97</v>
      </c>
      <c r="D13" s="59" t="s">
        <v>30</v>
      </c>
      <c r="E13" s="61">
        <v>400</v>
      </c>
      <c r="F13" s="61">
        <v>30</v>
      </c>
      <c r="G13" s="61">
        <f t="shared" si="0"/>
        <v>12000</v>
      </c>
      <c r="H13" s="61">
        <f t="shared" si="1"/>
        <v>240000</v>
      </c>
      <c r="I13" s="61">
        <v>4000</v>
      </c>
      <c r="J13" s="61">
        <v>3100</v>
      </c>
      <c r="K13" s="61">
        <v>0</v>
      </c>
      <c r="L13" s="62" t="s">
        <v>110</v>
      </c>
    </row>
    <row r="14" spans="1:12" ht="11.25">
      <c r="A14" s="59">
        <v>9</v>
      </c>
      <c r="B14" s="59">
        <v>31795421</v>
      </c>
      <c r="C14" s="59" t="s">
        <v>97</v>
      </c>
      <c r="D14" s="59" t="s">
        <v>31</v>
      </c>
      <c r="E14" s="61">
        <v>800</v>
      </c>
      <c r="F14" s="61">
        <v>30</v>
      </c>
      <c r="G14" s="61">
        <f t="shared" si="0"/>
        <v>24000</v>
      </c>
      <c r="H14" s="61">
        <f t="shared" si="1"/>
        <v>480000</v>
      </c>
      <c r="I14" s="61">
        <v>8000</v>
      </c>
      <c r="J14" s="61">
        <v>6000</v>
      </c>
      <c r="K14" s="61">
        <v>0</v>
      </c>
      <c r="L14" s="62" t="s">
        <v>110</v>
      </c>
    </row>
    <row r="15" spans="1:12" ht="11.25">
      <c r="A15" s="59">
        <v>10</v>
      </c>
      <c r="B15" s="59">
        <v>31795421</v>
      </c>
      <c r="C15" s="59" t="s">
        <v>97</v>
      </c>
      <c r="D15" s="59" t="s">
        <v>32</v>
      </c>
      <c r="E15" s="61">
        <v>400</v>
      </c>
      <c r="F15" s="61">
        <v>30</v>
      </c>
      <c r="G15" s="61">
        <f t="shared" si="0"/>
        <v>12000</v>
      </c>
      <c r="H15" s="61">
        <f t="shared" si="1"/>
        <v>240000</v>
      </c>
      <c r="I15" s="61">
        <v>4000</v>
      </c>
      <c r="J15" s="61">
        <v>2500</v>
      </c>
      <c r="K15" s="61">
        <v>0</v>
      </c>
      <c r="L15" s="62" t="s">
        <v>110</v>
      </c>
    </row>
    <row r="16" spans="1:12" ht="11.25">
      <c r="A16" s="59">
        <v>11</v>
      </c>
      <c r="B16" s="59">
        <v>31795421</v>
      </c>
      <c r="C16" s="59" t="s">
        <v>97</v>
      </c>
      <c r="D16" s="59" t="s">
        <v>33</v>
      </c>
      <c r="E16" s="61">
        <v>500</v>
      </c>
      <c r="F16" s="61">
        <v>30</v>
      </c>
      <c r="G16" s="61">
        <f t="shared" si="0"/>
        <v>15000</v>
      </c>
      <c r="H16" s="61">
        <f t="shared" si="1"/>
        <v>300000</v>
      </c>
      <c r="I16" s="61">
        <v>5000</v>
      </c>
      <c r="J16" s="61">
        <v>3500</v>
      </c>
      <c r="K16" s="61">
        <v>0</v>
      </c>
      <c r="L16" s="62" t="s">
        <v>110</v>
      </c>
    </row>
    <row r="17" spans="1:12" ht="11.25">
      <c r="A17" s="59">
        <v>12</v>
      </c>
      <c r="B17" s="59">
        <v>31795421</v>
      </c>
      <c r="C17" s="59" t="s">
        <v>97</v>
      </c>
      <c r="D17" s="59" t="s">
        <v>34</v>
      </c>
      <c r="E17" s="61">
        <v>300</v>
      </c>
      <c r="F17" s="61">
        <v>30</v>
      </c>
      <c r="G17" s="61">
        <f t="shared" si="0"/>
        <v>9000</v>
      </c>
      <c r="H17" s="61">
        <f t="shared" si="1"/>
        <v>180000</v>
      </c>
      <c r="I17" s="61">
        <v>3000</v>
      </c>
      <c r="J17" s="61">
        <v>2100</v>
      </c>
      <c r="K17" s="61">
        <v>0</v>
      </c>
      <c r="L17" s="62" t="s">
        <v>110</v>
      </c>
    </row>
    <row r="18" spans="1:12" ht="11.25">
      <c r="A18" s="59">
        <v>13</v>
      </c>
      <c r="B18" s="59">
        <v>31795421</v>
      </c>
      <c r="C18" s="59" t="s">
        <v>97</v>
      </c>
      <c r="D18" s="59" t="s">
        <v>35</v>
      </c>
      <c r="E18" s="61">
        <v>144</v>
      </c>
      <c r="F18" s="61">
        <v>3</v>
      </c>
      <c r="G18" s="61">
        <f t="shared" si="0"/>
        <v>432</v>
      </c>
      <c r="H18" s="61">
        <f t="shared" si="1"/>
        <v>8640</v>
      </c>
      <c r="I18" s="61">
        <v>3300</v>
      </c>
      <c r="J18" s="61">
        <v>3000</v>
      </c>
      <c r="K18" s="61">
        <v>0</v>
      </c>
      <c r="L18" s="62" t="s">
        <v>111</v>
      </c>
    </row>
    <row r="19" spans="1:12" ht="11.25">
      <c r="A19" s="59">
        <v>14</v>
      </c>
      <c r="B19" s="59">
        <v>31795421</v>
      </c>
      <c r="C19" s="59" t="s">
        <v>97</v>
      </c>
      <c r="D19" s="59" t="s">
        <v>36</v>
      </c>
      <c r="E19" s="61">
        <v>144</v>
      </c>
      <c r="F19" s="61">
        <v>3</v>
      </c>
      <c r="G19" s="61">
        <f t="shared" si="0"/>
        <v>432</v>
      </c>
      <c r="H19" s="61">
        <f t="shared" si="1"/>
        <v>8640</v>
      </c>
      <c r="I19" s="61">
        <v>3300</v>
      </c>
      <c r="J19" s="61">
        <v>3000</v>
      </c>
      <c r="K19" s="61">
        <v>0</v>
      </c>
      <c r="L19" s="62" t="s">
        <v>111</v>
      </c>
    </row>
    <row r="20" spans="1:12" ht="11.25">
      <c r="A20" s="59">
        <v>15</v>
      </c>
      <c r="B20" s="59">
        <v>31795421</v>
      </c>
      <c r="C20" s="59" t="s">
        <v>97</v>
      </c>
      <c r="D20" s="59" t="s">
        <v>37</v>
      </c>
      <c r="E20" s="61">
        <v>144</v>
      </c>
      <c r="F20" s="61">
        <v>3</v>
      </c>
      <c r="G20" s="61">
        <f t="shared" si="0"/>
        <v>432</v>
      </c>
      <c r="H20" s="61">
        <f t="shared" si="1"/>
        <v>8640</v>
      </c>
      <c r="I20" s="61">
        <v>3300</v>
      </c>
      <c r="J20" s="61">
        <v>3000</v>
      </c>
      <c r="K20" s="61">
        <v>0</v>
      </c>
      <c r="L20" s="62" t="s">
        <v>111</v>
      </c>
    </row>
    <row r="21" spans="1:12" ht="11.25">
      <c r="A21" s="59">
        <v>16</v>
      </c>
      <c r="B21" s="59">
        <v>31795421</v>
      </c>
      <c r="C21" s="59" t="s">
        <v>97</v>
      </c>
      <c r="D21" s="59" t="s">
        <v>38</v>
      </c>
      <c r="E21" s="61">
        <v>144</v>
      </c>
      <c r="F21" s="61">
        <v>3</v>
      </c>
      <c r="G21" s="61">
        <f t="shared" si="0"/>
        <v>432</v>
      </c>
      <c r="H21" s="61">
        <f t="shared" si="1"/>
        <v>8640</v>
      </c>
      <c r="I21" s="61">
        <v>3300</v>
      </c>
      <c r="J21" s="61">
        <v>3000</v>
      </c>
      <c r="K21" s="61">
        <v>0</v>
      </c>
      <c r="L21" s="62" t="s">
        <v>111</v>
      </c>
    </row>
    <row r="22" spans="1:12" ht="11.25">
      <c r="A22" s="59">
        <v>17</v>
      </c>
      <c r="B22" s="59">
        <v>31795421</v>
      </c>
      <c r="C22" s="59" t="s">
        <v>97</v>
      </c>
      <c r="D22" s="59" t="s">
        <v>39</v>
      </c>
      <c r="E22" s="61">
        <v>144</v>
      </c>
      <c r="F22" s="61">
        <v>3</v>
      </c>
      <c r="G22" s="61">
        <f t="shared" si="0"/>
        <v>432</v>
      </c>
      <c r="H22" s="61">
        <f t="shared" si="1"/>
        <v>8640</v>
      </c>
      <c r="I22" s="61">
        <v>3300</v>
      </c>
      <c r="J22" s="61">
        <v>3000</v>
      </c>
      <c r="K22" s="61">
        <v>0</v>
      </c>
      <c r="L22" s="62" t="s">
        <v>111</v>
      </c>
    </row>
    <row r="23" spans="1:12" ht="11.25">
      <c r="A23" s="59">
        <v>18</v>
      </c>
      <c r="B23" s="59">
        <v>31795421</v>
      </c>
      <c r="C23" s="59" t="s">
        <v>97</v>
      </c>
      <c r="D23" s="59" t="s">
        <v>40</v>
      </c>
      <c r="E23" s="61">
        <v>144</v>
      </c>
      <c r="F23" s="61">
        <v>3</v>
      </c>
      <c r="G23" s="61">
        <f t="shared" si="0"/>
        <v>432</v>
      </c>
      <c r="H23" s="61">
        <f t="shared" si="1"/>
        <v>8640</v>
      </c>
      <c r="I23" s="61">
        <v>3300</v>
      </c>
      <c r="J23" s="61">
        <v>3000</v>
      </c>
      <c r="K23" s="61">
        <v>0</v>
      </c>
      <c r="L23" s="62" t="s">
        <v>111</v>
      </c>
    </row>
    <row r="24" spans="1:12" ht="11.25">
      <c r="A24" s="59">
        <v>19</v>
      </c>
      <c r="B24" s="59">
        <v>687308</v>
      </c>
      <c r="C24" s="59" t="s">
        <v>99</v>
      </c>
      <c r="D24" s="59" t="s">
        <v>41</v>
      </c>
      <c r="E24" s="61">
        <v>80</v>
      </c>
      <c r="F24" s="61">
        <v>2</v>
      </c>
      <c r="G24" s="61">
        <f t="shared" si="0"/>
        <v>160</v>
      </c>
      <c r="H24" s="61">
        <f t="shared" si="1"/>
        <v>3200</v>
      </c>
      <c r="I24" s="61">
        <v>25000</v>
      </c>
      <c r="J24" s="61">
        <v>12500</v>
      </c>
      <c r="K24" s="61">
        <v>3200</v>
      </c>
      <c r="L24" s="62"/>
    </row>
    <row r="25" spans="1:12" ht="11.25">
      <c r="A25" s="59">
        <v>20</v>
      </c>
      <c r="B25" s="59">
        <v>687308</v>
      </c>
      <c r="C25" s="59" t="s">
        <v>99</v>
      </c>
      <c r="D25" s="59" t="s">
        <v>42</v>
      </c>
      <c r="E25" s="61">
        <v>80</v>
      </c>
      <c r="F25" s="61">
        <v>2</v>
      </c>
      <c r="G25" s="61">
        <f t="shared" si="0"/>
        <v>160</v>
      </c>
      <c r="H25" s="61">
        <f t="shared" si="1"/>
        <v>3200</v>
      </c>
      <c r="I25" s="61">
        <v>25000</v>
      </c>
      <c r="J25" s="61">
        <v>12500</v>
      </c>
      <c r="K25" s="61">
        <v>3200</v>
      </c>
      <c r="L25" s="62"/>
    </row>
    <row r="26" spans="1:12" ht="11.25">
      <c r="A26" s="59">
        <v>21</v>
      </c>
      <c r="B26" s="59">
        <v>687308</v>
      </c>
      <c r="C26" s="59" t="s">
        <v>99</v>
      </c>
      <c r="D26" s="59" t="s">
        <v>43</v>
      </c>
      <c r="E26" s="61">
        <v>80</v>
      </c>
      <c r="F26" s="61">
        <v>2</v>
      </c>
      <c r="G26" s="61">
        <f t="shared" si="0"/>
        <v>160</v>
      </c>
      <c r="H26" s="61">
        <f t="shared" si="1"/>
        <v>3200</v>
      </c>
      <c r="I26" s="61">
        <v>8000</v>
      </c>
      <c r="J26" s="61">
        <v>4000</v>
      </c>
      <c r="K26" s="61">
        <v>3200</v>
      </c>
      <c r="L26" s="62"/>
    </row>
    <row r="27" spans="1:12" ht="45">
      <c r="A27" s="59">
        <v>22</v>
      </c>
      <c r="B27" s="59">
        <v>603091</v>
      </c>
      <c r="C27" s="59" t="s">
        <v>101</v>
      </c>
      <c r="D27" s="59" t="s">
        <v>44</v>
      </c>
      <c r="E27" s="61">
        <v>1554</v>
      </c>
      <c r="F27" s="61">
        <v>39</v>
      </c>
      <c r="G27" s="61">
        <f t="shared" si="0"/>
        <v>60606</v>
      </c>
      <c r="H27" s="61">
        <f t="shared" si="1"/>
        <v>1212120</v>
      </c>
      <c r="I27" s="61">
        <v>33200</v>
      </c>
      <c r="J27" s="61">
        <v>29700</v>
      </c>
      <c r="K27" s="61">
        <v>0</v>
      </c>
      <c r="L27" s="62" t="s">
        <v>110</v>
      </c>
    </row>
    <row r="28" spans="1:12" ht="22.5">
      <c r="A28" s="59">
        <v>23</v>
      </c>
      <c r="B28" s="59">
        <v>30806518</v>
      </c>
      <c r="C28" s="59" t="s">
        <v>103</v>
      </c>
      <c r="D28" s="59" t="s">
        <v>45</v>
      </c>
      <c r="E28" s="61">
        <v>120</v>
      </c>
      <c r="F28" s="61">
        <v>2</v>
      </c>
      <c r="G28" s="61">
        <f t="shared" si="0"/>
        <v>240</v>
      </c>
      <c r="H28" s="61">
        <f t="shared" si="1"/>
        <v>4800</v>
      </c>
      <c r="I28" s="61">
        <v>8700</v>
      </c>
      <c r="J28" s="61">
        <v>7000</v>
      </c>
      <c r="K28" s="61">
        <v>0</v>
      </c>
      <c r="L28" s="62" t="s">
        <v>111</v>
      </c>
    </row>
    <row r="29" spans="1:12" ht="22.5">
      <c r="A29" s="59">
        <v>24</v>
      </c>
      <c r="B29" s="59">
        <v>30806518</v>
      </c>
      <c r="C29" s="59" t="s">
        <v>103</v>
      </c>
      <c r="D29" s="59" t="s">
        <v>46</v>
      </c>
      <c r="E29" s="61">
        <v>670</v>
      </c>
      <c r="F29" s="61">
        <v>1</v>
      </c>
      <c r="G29" s="61">
        <f t="shared" si="0"/>
        <v>670</v>
      </c>
      <c r="H29" s="61">
        <f t="shared" si="1"/>
        <v>13400</v>
      </c>
      <c r="I29" s="61">
        <v>3600</v>
      </c>
      <c r="J29" s="61">
        <v>3000</v>
      </c>
      <c r="K29" s="61">
        <v>0</v>
      </c>
      <c r="L29" s="62" t="s">
        <v>110</v>
      </c>
    </row>
    <row r="30" spans="1:12" ht="22.5">
      <c r="A30" s="59">
        <v>25</v>
      </c>
      <c r="B30" s="59">
        <v>30806518</v>
      </c>
      <c r="C30" s="59" t="s">
        <v>103</v>
      </c>
      <c r="D30" s="59" t="s">
        <v>47</v>
      </c>
      <c r="E30" s="61">
        <v>1200</v>
      </c>
      <c r="F30" s="61">
        <v>1</v>
      </c>
      <c r="G30" s="61">
        <f t="shared" si="0"/>
        <v>1200</v>
      </c>
      <c r="H30" s="61">
        <f t="shared" si="1"/>
        <v>24000</v>
      </c>
      <c r="I30" s="61">
        <v>5400</v>
      </c>
      <c r="J30" s="61">
        <v>4500</v>
      </c>
      <c r="K30" s="61">
        <v>0</v>
      </c>
      <c r="L30" s="62" t="s">
        <v>110</v>
      </c>
    </row>
    <row r="31" spans="1:12" ht="22.5">
      <c r="A31" s="59">
        <v>26</v>
      </c>
      <c r="B31" s="59">
        <v>30806518</v>
      </c>
      <c r="C31" s="59" t="s">
        <v>103</v>
      </c>
      <c r="D31" s="59" t="s">
        <v>48</v>
      </c>
      <c r="E31" s="61">
        <v>80</v>
      </c>
      <c r="F31" s="61">
        <v>2</v>
      </c>
      <c r="G31" s="61">
        <f t="shared" si="0"/>
        <v>160</v>
      </c>
      <c r="H31" s="61">
        <f t="shared" si="1"/>
        <v>3200</v>
      </c>
      <c r="I31" s="61">
        <v>1800</v>
      </c>
      <c r="J31" s="61">
        <v>1200</v>
      </c>
      <c r="K31" s="61">
        <v>0</v>
      </c>
      <c r="L31" s="62" t="s">
        <v>110</v>
      </c>
    </row>
    <row r="32" spans="1:12" ht="22.5">
      <c r="A32" s="59">
        <v>27</v>
      </c>
      <c r="B32" s="59">
        <v>17325391</v>
      </c>
      <c r="C32" s="59" t="s">
        <v>104</v>
      </c>
      <c r="D32" s="59" t="s">
        <v>49</v>
      </c>
      <c r="E32" s="61">
        <v>64</v>
      </c>
      <c r="F32" s="61">
        <v>1</v>
      </c>
      <c r="G32" s="61">
        <f t="shared" si="0"/>
        <v>64</v>
      </c>
      <c r="H32" s="61">
        <f t="shared" si="1"/>
        <v>1280</v>
      </c>
      <c r="I32" s="61">
        <v>1280</v>
      </c>
      <c r="J32" s="61">
        <v>1280</v>
      </c>
      <c r="K32" s="61">
        <v>1280</v>
      </c>
      <c r="L32" s="62"/>
    </row>
    <row r="33" spans="1:12" ht="22.5">
      <c r="A33" s="59">
        <v>28</v>
      </c>
      <c r="B33" s="59">
        <v>17325391</v>
      </c>
      <c r="C33" s="59" t="s">
        <v>104</v>
      </c>
      <c r="D33" s="59" t="s">
        <v>50</v>
      </c>
      <c r="E33" s="61">
        <v>272</v>
      </c>
      <c r="F33" s="61">
        <v>1</v>
      </c>
      <c r="G33" s="61">
        <f t="shared" si="0"/>
        <v>272</v>
      </c>
      <c r="H33" s="61">
        <f t="shared" si="1"/>
        <v>5440</v>
      </c>
      <c r="I33" s="61">
        <v>5440</v>
      </c>
      <c r="J33" s="61">
        <v>5440</v>
      </c>
      <c r="K33" s="61">
        <v>5440</v>
      </c>
      <c r="L33" s="62"/>
    </row>
    <row r="34" spans="1:12" ht="22.5">
      <c r="A34" s="59">
        <v>29</v>
      </c>
      <c r="B34" s="59">
        <v>17325391</v>
      </c>
      <c r="C34" s="59" t="s">
        <v>104</v>
      </c>
      <c r="D34" s="59" t="s">
        <v>51</v>
      </c>
      <c r="E34" s="61">
        <v>96</v>
      </c>
      <c r="F34" s="61">
        <v>2</v>
      </c>
      <c r="G34" s="61">
        <f t="shared" si="0"/>
        <v>192</v>
      </c>
      <c r="H34" s="61">
        <f t="shared" si="1"/>
        <v>3840</v>
      </c>
      <c r="I34" s="61">
        <v>3840</v>
      </c>
      <c r="J34" s="61">
        <v>3840</v>
      </c>
      <c r="K34" s="61">
        <v>3840</v>
      </c>
      <c r="L34" s="62"/>
    </row>
    <row r="35" spans="1:12" ht="22.5">
      <c r="A35" s="59">
        <v>30</v>
      </c>
      <c r="B35" s="59">
        <v>17325391</v>
      </c>
      <c r="C35" s="59" t="s">
        <v>104</v>
      </c>
      <c r="D35" s="59" t="s">
        <v>52</v>
      </c>
      <c r="E35" s="61">
        <v>96</v>
      </c>
      <c r="F35" s="61">
        <v>2</v>
      </c>
      <c r="G35" s="61">
        <f t="shared" si="0"/>
        <v>192</v>
      </c>
      <c r="H35" s="61">
        <f t="shared" si="1"/>
        <v>3840</v>
      </c>
      <c r="I35" s="61">
        <v>3840</v>
      </c>
      <c r="J35" s="61">
        <v>3840</v>
      </c>
      <c r="K35" s="61">
        <v>3840</v>
      </c>
      <c r="L35" s="62"/>
    </row>
    <row r="36" spans="1:12" ht="22.5">
      <c r="A36" s="59">
        <v>31</v>
      </c>
      <c r="B36" s="59">
        <v>17325391</v>
      </c>
      <c r="C36" s="59" t="s">
        <v>104</v>
      </c>
      <c r="D36" s="59" t="s">
        <v>53</v>
      </c>
      <c r="E36" s="61">
        <v>32</v>
      </c>
      <c r="F36" s="61">
        <v>2</v>
      </c>
      <c r="G36" s="61">
        <f t="shared" si="0"/>
        <v>64</v>
      </c>
      <c r="H36" s="61">
        <f t="shared" si="1"/>
        <v>1280</v>
      </c>
      <c r="I36" s="61">
        <v>1280</v>
      </c>
      <c r="J36" s="61">
        <v>1280</v>
      </c>
      <c r="K36" s="61">
        <v>1280</v>
      </c>
      <c r="L36" s="62"/>
    </row>
    <row r="37" spans="1:12" ht="22.5">
      <c r="A37" s="59">
        <v>32</v>
      </c>
      <c r="B37" s="59">
        <v>17325391</v>
      </c>
      <c r="C37" s="59" t="s">
        <v>104</v>
      </c>
      <c r="D37" s="59" t="s">
        <v>54</v>
      </c>
      <c r="E37" s="61">
        <v>240</v>
      </c>
      <c r="F37" s="61">
        <v>1</v>
      </c>
      <c r="G37" s="61">
        <f t="shared" si="0"/>
        <v>240</v>
      </c>
      <c r="H37" s="61">
        <f t="shared" si="1"/>
        <v>4800</v>
      </c>
      <c r="I37" s="61">
        <v>4800</v>
      </c>
      <c r="J37" s="61">
        <v>4800</v>
      </c>
      <c r="K37" s="61">
        <v>4800</v>
      </c>
      <c r="L37" s="62"/>
    </row>
    <row r="38" spans="1:12" ht="22.5">
      <c r="A38" s="59">
        <v>33</v>
      </c>
      <c r="B38" s="59">
        <v>17325391</v>
      </c>
      <c r="C38" s="59" t="s">
        <v>104</v>
      </c>
      <c r="D38" s="59" t="s">
        <v>55</v>
      </c>
      <c r="E38" s="61">
        <v>96</v>
      </c>
      <c r="F38" s="61">
        <v>2</v>
      </c>
      <c r="G38" s="61">
        <f t="shared" si="0"/>
        <v>192</v>
      </c>
      <c r="H38" s="61">
        <f t="shared" si="1"/>
        <v>3840</v>
      </c>
      <c r="I38" s="61">
        <v>3840</v>
      </c>
      <c r="J38" s="61">
        <v>3840</v>
      </c>
      <c r="K38" s="61">
        <v>3840</v>
      </c>
      <c r="L38" s="62"/>
    </row>
    <row r="39" spans="1:12" ht="22.5">
      <c r="A39" s="59">
        <v>34</v>
      </c>
      <c r="B39" s="59">
        <v>17325391</v>
      </c>
      <c r="C39" s="59" t="s">
        <v>104</v>
      </c>
      <c r="D39" s="59" t="s">
        <v>56</v>
      </c>
      <c r="E39" s="61">
        <v>96</v>
      </c>
      <c r="F39" s="61">
        <v>2</v>
      </c>
      <c r="G39" s="61">
        <f t="shared" si="0"/>
        <v>192</v>
      </c>
      <c r="H39" s="61">
        <f t="shared" si="1"/>
        <v>3840</v>
      </c>
      <c r="I39" s="61">
        <v>3840</v>
      </c>
      <c r="J39" s="61">
        <v>3840</v>
      </c>
      <c r="K39" s="61">
        <v>3840</v>
      </c>
      <c r="L39" s="62"/>
    </row>
    <row r="40" spans="1:12" ht="22.5">
      <c r="A40" s="59">
        <v>35</v>
      </c>
      <c r="B40" s="59">
        <v>17325391</v>
      </c>
      <c r="C40" s="59" t="s">
        <v>104</v>
      </c>
      <c r="D40" s="59" t="s">
        <v>57</v>
      </c>
      <c r="E40" s="61">
        <v>32</v>
      </c>
      <c r="F40" s="61">
        <v>2</v>
      </c>
      <c r="G40" s="61">
        <f t="shared" si="0"/>
        <v>64</v>
      </c>
      <c r="H40" s="61">
        <f t="shared" si="1"/>
        <v>1280</v>
      </c>
      <c r="I40" s="61">
        <v>1280</v>
      </c>
      <c r="J40" s="61">
        <v>1280</v>
      </c>
      <c r="K40" s="61">
        <v>1280</v>
      </c>
      <c r="L40" s="62"/>
    </row>
    <row r="41" spans="1:12" ht="22.5">
      <c r="A41" s="59">
        <v>36</v>
      </c>
      <c r="B41" s="59">
        <v>17325391</v>
      </c>
      <c r="C41" s="59" t="s">
        <v>104</v>
      </c>
      <c r="D41" s="59" t="s">
        <v>58</v>
      </c>
      <c r="E41" s="61">
        <v>32</v>
      </c>
      <c r="F41" s="61">
        <v>2</v>
      </c>
      <c r="G41" s="61">
        <f t="shared" si="0"/>
        <v>64</v>
      </c>
      <c r="H41" s="61">
        <f t="shared" si="1"/>
        <v>1280</v>
      </c>
      <c r="I41" s="61">
        <v>1280</v>
      </c>
      <c r="J41" s="61">
        <v>1280</v>
      </c>
      <c r="K41" s="61">
        <v>1280</v>
      </c>
      <c r="L41" s="62"/>
    </row>
    <row r="42" spans="1:12" ht="22.5">
      <c r="A42" s="59">
        <v>37</v>
      </c>
      <c r="B42" s="59">
        <v>17325391</v>
      </c>
      <c r="C42" s="59" t="s">
        <v>104</v>
      </c>
      <c r="D42" s="59" t="s">
        <v>59</v>
      </c>
      <c r="E42" s="61">
        <v>80</v>
      </c>
      <c r="F42" s="61">
        <v>2</v>
      </c>
      <c r="G42" s="61">
        <f t="shared" si="0"/>
        <v>160</v>
      </c>
      <c r="H42" s="61">
        <f t="shared" si="1"/>
        <v>3200</v>
      </c>
      <c r="I42" s="61">
        <v>3200</v>
      </c>
      <c r="J42" s="61">
        <v>3200</v>
      </c>
      <c r="K42" s="61">
        <v>3200</v>
      </c>
      <c r="L42" s="62"/>
    </row>
    <row r="43" spans="1:12" ht="22.5">
      <c r="A43" s="59">
        <v>38</v>
      </c>
      <c r="B43" s="59">
        <v>17325391</v>
      </c>
      <c r="C43" s="59" t="s">
        <v>104</v>
      </c>
      <c r="D43" s="59" t="s">
        <v>60</v>
      </c>
      <c r="E43" s="61">
        <v>80</v>
      </c>
      <c r="F43" s="61">
        <v>2</v>
      </c>
      <c r="G43" s="61">
        <f t="shared" si="0"/>
        <v>160</v>
      </c>
      <c r="H43" s="61">
        <f t="shared" si="1"/>
        <v>3200</v>
      </c>
      <c r="I43" s="61">
        <v>3200</v>
      </c>
      <c r="J43" s="61">
        <v>3200</v>
      </c>
      <c r="K43" s="61">
        <v>3200</v>
      </c>
      <c r="L43" s="62"/>
    </row>
    <row r="44" spans="1:12" ht="22.5">
      <c r="A44" s="59">
        <v>39</v>
      </c>
      <c r="B44" s="59">
        <v>17325391</v>
      </c>
      <c r="C44" s="59" t="s">
        <v>104</v>
      </c>
      <c r="D44" s="59" t="s">
        <v>61</v>
      </c>
      <c r="E44" s="61">
        <v>96</v>
      </c>
      <c r="F44" s="61">
        <v>2</v>
      </c>
      <c r="G44" s="61">
        <f t="shared" si="0"/>
        <v>192</v>
      </c>
      <c r="H44" s="61">
        <f t="shared" si="1"/>
        <v>3840</v>
      </c>
      <c r="I44" s="61">
        <v>3840</v>
      </c>
      <c r="J44" s="61">
        <v>3840</v>
      </c>
      <c r="K44" s="61">
        <v>3840</v>
      </c>
      <c r="L44" s="62"/>
    </row>
    <row r="45" spans="1:12" ht="22.5">
      <c r="A45" s="59">
        <v>40</v>
      </c>
      <c r="B45" s="59">
        <v>17325391</v>
      </c>
      <c r="C45" s="59" t="s">
        <v>104</v>
      </c>
      <c r="D45" s="59" t="s">
        <v>62</v>
      </c>
      <c r="E45" s="61">
        <v>80</v>
      </c>
      <c r="F45" s="61">
        <v>1</v>
      </c>
      <c r="G45" s="61">
        <f t="shared" si="0"/>
        <v>80</v>
      </c>
      <c r="H45" s="61">
        <f t="shared" si="1"/>
        <v>1600</v>
      </c>
      <c r="I45" s="61">
        <v>1600</v>
      </c>
      <c r="J45" s="61">
        <v>1600</v>
      </c>
      <c r="K45" s="61">
        <v>1600</v>
      </c>
      <c r="L45" s="62"/>
    </row>
    <row r="46" spans="1:12" ht="22.5">
      <c r="A46" s="59">
        <v>41</v>
      </c>
      <c r="B46" s="59">
        <v>17325391</v>
      </c>
      <c r="C46" s="59" t="s">
        <v>104</v>
      </c>
      <c r="D46" s="59" t="s">
        <v>63</v>
      </c>
      <c r="E46" s="61">
        <v>64</v>
      </c>
      <c r="F46" s="61">
        <v>1</v>
      </c>
      <c r="G46" s="61">
        <f t="shared" si="0"/>
        <v>64</v>
      </c>
      <c r="H46" s="61">
        <f t="shared" si="1"/>
        <v>1280</v>
      </c>
      <c r="I46" s="61">
        <v>1280</v>
      </c>
      <c r="J46" s="61">
        <v>1280</v>
      </c>
      <c r="K46" s="61">
        <v>1280</v>
      </c>
      <c r="L46" s="62"/>
    </row>
    <row r="47" spans="1:12" ht="22.5">
      <c r="A47" s="59">
        <v>42</v>
      </c>
      <c r="B47" s="59">
        <v>17325391</v>
      </c>
      <c r="C47" s="59" t="s">
        <v>104</v>
      </c>
      <c r="D47" s="59" t="s">
        <v>64</v>
      </c>
      <c r="E47" s="61">
        <v>208</v>
      </c>
      <c r="F47" s="61">
        <v>1</v>
      </c>
      <c r="G47" s="61">
        <f t="shared" si="0"/>
        <v>208</v>
      </c>
      <c r="H47" s="61">
        <f t="shared" si="1"/>
        <v>4160</v>
      </c>
      <c r="I47" s="61">
        <v>4160</v>
      </c>
      <c r="J47" s="61">
        <v>4160</v>
      </c>
      <c r="K47" s="61">
        <v>4160</v>
      </c>
      <c r="L47" s="62"/>
    </row>
    <row r="48" spans="1:12" ht="22.5">
      <c r="A48" s="59">
        <v>43</v>
      </c>
      <c r="B48" s="59">
        <v>17325391</v>
      </c>
      <c r="C48" s="59" t="s">
        <v>104</v>
      </c>
      <c r="D48" s="59" t="s">
        <v>65</v>
      </c>
      <c r="E48" s="61">
        <v>96</v>
      </c>
      <c r="F48" s="61">
        <v>2</v>
      </c>
      <c r="G48" s="61">
        <f t="shared" si="0"/>
        <v>192</v>
      </c>
      <c r="H48" s="61">
        <f t="shared" si="1"/>
        <v>3840</v>
      </c>
      <c r="I48" s="61">
        <v>3840</v>
      </c>
      <c r="J48" s="61">
        <v>3840</v>
      </c>
      <c r="K48" s="61">
        <v>3840</v>
      </c>
      <c r="L48" s="62"/>
    </row>
    <row r="49" spans="1:12" ht="22.5">
      <c r="A49" s="59">
        <v>44</v>
      </c>
      <c r="B49" s="59">
        <v>17325391</v>
      </c>
      <c r="C49" s="59" t="s">
        <v>104</v>
      </c>
      <c r="D49" s="59" t="s">
        <v>66</v>
      </c>
      <c r="E49" s="61">
        <v>96</v>
      </c>
      <c r="F49" s="61">
        <v>2</v>
      </c>
      <c r="G49" s="61">
        <f t="shared" si="0"/>
        <v>192</v>
      </c>
      <c r="H49" s="61">
        <f t="shared" si="1"/>
        <v>3840</v>
      </c>
      <c r="I49" s="61">
        <v>3840</v>
      </c>
      <c r="J49" s="61">
        <v>3840</v>
      </c>
      <c r="K49" s="61">
        <v>3840</v>
      </c>
      <c r="L49" s="62"/>
    </row>
    <row r="50" spans="1:12" ht="22.5">
      <c r="A50" s="59">
        <v>45</v>
      </c>
      <c r="B50" s="59">
        <v>17325391</v>
      </c>
      <c r="C50" s="59" t="s">
        <v>104</v>
      </c>
      <c r="D50" s="59" t="s">
        <v>67</v>
      </c>
      <c r="E50" s="61">
        <v>16</v>
      </c>
      <c r="F50" s="61">
        <v>2</v>
      </c>
      <c r="G50" s="61">
        <f t="shared" si="0"/>
        <v>32</v>
      </c>
      <c r="H50" s="61">
        <f t="shared" si="1"/>
        <v>640</v>
      </c>
      <c r="I50" s="61">
        <v>640</v>
      </c>
      <c r="J50" s="61">
        <v>640</v>
      </c>
      <c r="K50" s="61">
        <v>640</v>
      </c>
      <c r="L50" s="62"/>
    </row>
    <row r="51" spans="1:12" ht="22.5">
      <c r="A51" s="59">
        <v>46</v>
      </c>
      <c r="B51" s="59">
        <v>17325391</v>
      </c>
      <c r="C51" s="59" t="s">
        <v>104</v>
      </c>
      <c r="D51" s="59" t="s">
        <v>68</v>
      </c>
      <c r="E51" s="61">
        <v>16</v>
      </c>
      <c r="F51" s="61">
        <v>2</v>
      </c>
      <c r="G51" s="61">
        <f t="shared" si="0"/>
        <v>32</v>
      </c>
      <c r="H51" s="61">
        <f t="shared" si="1"/>
        <v>640</v>
      </c>
      <c r="I51" s="61">
        <v>640</v>
      </c>
      <c r="J51" s="61">
        <v>640</v>
      </c>
      <c r="K51" s="61">
        <v>640</v>
      </c>
      <c r="L51" s="62"/>
    </row>
    <row r="52" spans="1:12" ht="22.5">
      <c r="A52" s="59">
        <v>47</v>
      </c>
      <c r="B52" s="59">
        <v>17325391</v>
      </c>
      <c r="C52" s="59" t="s">
        <v>104</v>
      </c>
      <c r="D52" s="59" t="s">
        <v>69</v>
      </c>
      <c r="E52" s="61">
        <v>96</v>
      </c>
      <c r="F52" s="61">
        <v>2</v>
      </c>
      <c r="G52" s="61">
        <f t="shared" si="0"/>
        <v>192</v>
      </c>
      <c r="H52" s="61">
        <f t="shared" si="1"/>
        <v>3840</v>
      </c>
      <c r="I52" s="61">
        <v>3840</v>
      </c>
      <c r="J52" s="61">
        <v>3840</v>
      </c>
      <c r="K52" s="61">
        <v>3840</v>
      </c>
      <c r="L52" s="62"/>
    </row>
    <row r="53" spans="1:12" ht="22.5">
      <c r="A53" s="59">
        <v>48</v>
      </c>
      <c r="B53" s="59">
        <v>17325391</v>
      </c>
      <c r="C53" s="59" t="s">
        <v>104</v>
      </c>
      <c r="D53" s="59" t="s">
        <v>70</v>
      </c>
      <c r="E53" s="61">
        <v>96</v>
      </c>
      <c r="F53" s="61">
        <v>2</v>
      </c>
      <c r="G53" s="61">
        <f t="shared" si="0"/>
        <v>192</v>
      </c>
      <c r="H53" s="61">
        <f t="shared" si="1"/>
        <v>3840</v>
      </c>
      <c r="I53" s="61">
        <v>3840</v>
      </c>
      <c r="J53" s="61">
        <v>3840</v>
      </c>
      <c r="K53" s="61">
        <v>3840</v>
      </c>
      <c r="L53" s="62"/>
    </row>
    <row r="54" spans="1:12" ht="22.5">
      <c r="A54" s="59">
        <v>49</v>
      </c>
      <c r="B54" s="59">
        <v>17325391</v>
      </c>
      <c r="C54" s="59" t="s">
        <v>104</v>
      </c>
      <c r="D54" s="59" t="s">
        <v>71</v>
      </c>
      <c r="E54" s="61">
        <v>120</v>
      </c>
      <c r="F54" s="61">
        <v>2</v>
      </c>
      <c r="G54" s="61">
        <f t="shared" si="0"/>
        <v>240</v>
      </c>
      <c r="H54" s="61">
        <f t="shared" si="1"/>
        <v>4800</v>
      </c>
      <c r="I54" s="61">
        <v>4800</v>
      </c>
      <c r="J54" s="61">
        <v>4800</v>
      </c>
      <c r="K54" s="61">
        <v>4800</v>
      </c>
      <c r="L54" s="62"/>
    </row>
    <row r="55" spans="1:12" ht="22.5">
      <c r="A55" s="59">
        <v>50</v>
      </c>
      <c r="B55" s="59">
        <v>17325391</v>
      </c>
      <c r="C55" s="59" t="s">
        <v>104</v>
      </c>
      <c r="D55" s="59" t="s">
        <v>72</v>
      </c>
      <c r="E55" s="61">
        <v>80</v>
      </c>
      <c r="F55" s="61">
        <v>2</v>
      </c>
      <c r="G55" s="61">
        <f t="shared" si="0"/>
        <v>160</v>
      </c>
      <c r="H55" s="61">
        <f t="shared" si="1"/>
        <v>3200</v>
      </c>
      <c r="I55" s="61">
        <v>3200</v>
      </c>
      <c r="J55" s="61">
        <v>3200</v>
      </c>
      <c r="K55" s="61">
        <v>3200</v>
      </c>
      <c r="L55" s="62"/>
    </row>
    <row r="56" spans="1:12" ht="22.5">
      <c r="A56" s="59">
        <v>51</v>
      </c>
      <c r="B56" s="59">
        <v>17325391</v>
      </c>
      <c r="C56" s="59" t="s">
        <v>104</v>
      </c>
      <c r="D56" s="59" t="s">
        <v>73</v>
      </c>
      <c r="E56" s="61">
        <v>96</v>
      </c>
      <c r="F56" s="61">
        <v>2</v>
      </c>
      <c r="G56" s="61">
        <f t="shared" si="0"/>
        <v>192</v>
      </c>
      <c r="H56" s="61">
        <f t="shared" si="1"/>
        <v>3840</v>
      </c>
      <c r="I56" s="61">
        <v>3840</v>
      </c>
      <c r="J56" s="61">
        <v>3840</v>
      </c>
      <c r="K56" s="61">
        <v>3840</v>
      </c>
      <c r="L56" s="62"/>
    </row>
    <row r="57" spans="1:12" ht="22.5">
      <c r="A57" s="59">
        <v>52</v>
      </c>
      <c r="B57" s="59">
        <v>17325391</v>
      </c>
      <c r="C57" s="59" t="s">
        <v>104</v>
      </c>
      <c r="D57" s="59" t="s">
        <v>74</v>
      </c>
      <c r="E57" s="61">
        <v>96</v>
      </c>
      <c r="F57" s="61">
        <v>2</v>
      </c>
      <c r="G57" s="61">
        <f t="shared" si="0"/>
        <v>192</v>
      </c>
      <c r="H57" s="61">
        <f t="shared" si="1"/>
        <v>3840</v>
      </c>
      <c r="I57" s="61">
        <v>3840</v>
      </c>
      <c r="J57" s="61">
        <v>3840</v>
      </c>
      <c r="K57" s="61">
        <v>3840</v>
      </c>
      <c r="L57" s="62"/>
    </row>
    <row r="58" spans="1:12" ht="22.5">
      <c r="A58" s="59">
        <v>53</v>
      </c>
      <c r="B58" s="59">
        <v>17325391</v>
      </c>
      <c r="C58" s="59" t="s">
        <v>104</v>
      </c>
      <c r="D58" s="59" t="s">
        <v>75</v>
      </c>
      <c r="E58" s="61">
        <v>32</v>
      </c>
      <c r="F58" s="61">
        <v>2</v>
      </c>
      <c r="G58" s="61">
        <f t="shared" si="0"/>
        <v>64</v>
      </c>
      <c r="H58" s="61">
        <f t="shared" si="1"/>
        <v>1280</v>
      </c>
      <c r="I58" s="61">
        <v>1280</v>
      </c>
      <c r="J58" s="61">
        <v>1280</v>
      </c>
      <c r="K58" s="61">
        <v>1280</v>
      </c>
      <c r="L58" s="62"/>
    </row>
    <row r="59" spans="1:12" ht="22.5">
      <c r="A59" s="59">
        <v>54</v>
      </c>
      <c r="B59" s="59">
        <v>17325391</v>
      </c>
      <c r="C59" s="59" t="s">
        <v>104</v>
      </c>
      <c r="D59" s="59" t="s">
        <v>76</v>
      </c>
      <c r="E59" s="61">
        <v>32</v>
      </c>
      <c r="F59" s="61">
        <v>2</v>
      </c>
      <c r="G59" s="61">
        <f t="shared" si="0"/>
        <v>64</v>
      </c>
      <c r="H59" s="61">
        <f t="shared" si="1"/>
        <v>1280</v>
      </c>
      <c r="I59" s="61">
        <v>1280</v>
      </c>
      <c r="J59" s="61">
        <v>1280</v>
      </c>
      <c r="K59" s="61">
        <v>1280</v>
      </c>
      <c r="L59" s="62"/>
    </row>
    <row r="60" spans="1:12" ht="22.5">
      <c r="A60" s="59">
        <v>55</v>
      </c>
      <c r="B60" s="59">
        <v>17325391</v>
      </c>
      <c r="C60" s="59" t="s">
        <v>104</v>
      </c>
      <c r="D60" s="59" t="s">
        <v>77</v>
      </c>
      <c r="E60" s="61">
        <v>80</v>
      </c>
      <c r="F60" s="61">
        <v>2</v>
      </c>
      <c r="G60" s="61">
        <f t="shared" si="0"/>
        <v>160</v>
      </c>
      <c r="H60" s="61">
        <f t="shared" si="1"/>
        <v>3200</v>
      </c>
      <c r="I60" s="61">
        <v>3200</v>
      </c>
      <c r="J60" s="61">
        <v>3200</v>
      </c>
      <c r="K60" s="61">
        <v>3200</v>
      </c>
      <c r="L60" s="62"/>
    </row>
    <row r="61" spans="1:12" ht="22.5">
      <c r="A61" s="59">
        <v>56</v>
      </c>
      <c r="B61" s="59">
        <v>17325391</v>
      </c>
      <c r="C61" s="59" t="s">
        <v>104</v>
      </c>
      <c r="D61" s="59" t="s">
        <v>78</v>
      </c>
      <c r="E61" s="61">
        <v>80</v>
      </c>
      <c r="F61" s="61">
        <v>2</v>
      </c>
      <c r="G61" s="61">
        <f t="shared" si="0"/>
        <v>160</v>
      </c>
      <c r="H61" s="61">
        <f t="shared" si="1"/>
        <v>3200</v>
      </c>
      <c r="I61" s="61">
        <v>3200</v>
      </c>
      <c r="J61" s="61">
        <v>3200</v>
      </c>
      <c r="K61" s="61">
        <v>3200</v>
      </c>
      <c r="L61" s="62"/>
    </row>
    <row r="62" spans="1:12" ht="22.5">
      <c r="A62" s="59">
        <v>57</v>
      </c>
      <c r="B62" s="59">
        <v>35539208</v>
      </c>
      <c r="C62" s="59" t="s">
        <v>106</v>
      </c>
      <c r="D62" s="59" t="s">
        <v>79</v>
      </c>
      <c r="E62" s="61"/>
      <c r="F62" s="61"/>
      <c r="G62" s="61">
        <f t="shared" si="0"/>
        <v>0</v>
      </c>
      <c r="H62" s="61">
        <f t="shared" si="1"/>
        <v>0</v>
      </c>
      <c r="I62" s="61"/>
      <c r="J62" s="61">
        <v>0</v>
      </c>
      <c r="K62" s="61">
        <v>0</v>
      </c>
      <c r="L62" s="62" t="s">
        <v>110</v>
      </c>
    </row>
    <row r="63" spans="1:12" ht="22.5">
      <c r="A63" s="59">
        <v>58</v>
      </c>
      <c r="B63" s="59">
        <v>42133335</v>
      </c>
      <c r="C63" s="59" t="s">
        <v>107</v>
      </c>
      <c r="D63" s="59" t="s">
        <v>80</v>
      </c>
      <c r="E63" s="61">
        <v>1000</v>
      </c>
      <c r="F63" s="61">
        <v>3</v>
      </c>
      <c r="G63" s="61">
        <f t="shared" si="0"/>
        <v>3000</v>
      </c>
      <c r="H63" s="61">
        <f t="shared" si="1"/>
        <v>60000</v>
      </c>
      <c r="I63" s="61">
        <v>150870</v>
      </c>
      <c r="J63" s="61">
        <v>133070</v>
      </c>
      <c r="K63" s="61">
        <v>0</v>
      </c>
      <c r="L63" s="62" t="s">
        <v>110</v>
      </c>
    </row>
    <row r="64" spans="1:12" ht="11.25">
      <c r="A64" s="63"/>
      <c r="B64" s="63"/>
      <c r="C64" s="63" t="s">
        <v>13</v>
      </c>
      <c r="D64" s="63"/>
      <c r="E64" s="64"/>
      <c r="F64" s="64"/>
      <c r="G64" s="64"/>
      <c r="H64" s="64"/>
      <c r="I64" s="65">
        <f>SUM(I6:I63)</f>
        <v>496650</v>
      </c>
      <c r="J64" s="65">
        <f>SUM(J6:J63)</f>
        <v>413950</v>
      </c>
      <c r="K64" s="65">
        <f>SUM(K6:K63)</f>
        <v>98880</v>
      </c>
      <c r="L64" s="66"/>
    </row>
  </sheetData>
  <sheetProtection/>
  <mergeCells count="3">
    <mergeCell ref="A1:L1"/>
    <mergeCell ref="A3:L3"/>
    <mergeCell ref="A4:L4"/>
  </mergeCells>
  <printOptions horizontalCentered="1"/>
  <pageMargins left="0.1968503937007874" right="0.1968503937007874" top="0.7086614173228347" bottom="0.5118110236220472" header="0.1968503937007874" footer="0.1968503937007874"/>
  <pageSetup fitToHeight="4" fitToWidth="1" horizontalDpi="600" verticalDpi="600" orientation="landscape" paperSize="9" r:id="rId1"/>
  <headerFooter alignWithMargins="0">
    <oddFooter>&amp;C&amp;9strana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8515625" style="50" bestFit="1" customWidth="1"/>
    <col min="2" max="2" width="9.00390625" style="50" bestFit="1" customWidth="1"/>
    <col min="3" max="3" width="17.57421875" style="50" customWidth="1"/>
    <col min="4" max="4" width="29.00390625" style="50" customWidth="1"/>
    <col min="5" max="5" width="6.421875" style="50" bestFit="1" customWidth="1"/>
    <col min="6" max="6" width="5.8515625" style="50" bestFit="1" customWidth="1"/>
    <col min="7" max="7" width="7.8515625" style="50" bestFit="1" customWidth="1"/>
    <col min="8" max="8" width="8.57421875" style="50" bestFit="1" customWidth="1"/>
    <col min="9" max="10" width="7.421875" style="50" bestFit="1" customWidth="1"/>
    <col min="11" max="17" width="4.8515625" style="50" bestFit="1" customWidth="1"/>
    <col min="18" max="16384" width="9.140625" style="50" customWidth="1"/>
  </cols>
  <sheetData>
    <row r="1" spans="1:10" ht="11.25">
      <c r="A1" s="117" t="s">
        <v>308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7" ht="11.25">
      <c r="A3" s="116" t="s">
        <v>222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8:17" ht="11.25">
      <c r="H4" s="51" t="s">
        <v>199</v>
      </c>
      <c r="I4" s="51" t="s">
        <v>200</v>
      </c>
      <c r="J4" s="51" t="s">
        <v>201</v>
      </c>
      <c r="K4" s="51" t="s">
        <v>202</v>
      </c>
      <c r="L4" s="51" t="s">
        <v>203</v>
      </c>
      <c r="M4" s="51" t="s">
        <v>204</v>
      </c>
      <c r="N4" s="51" t="s">
        <v>205</v>
      </c>
      <c r="O4" s="51" t="s">
        <v>206</v>
      </c>
      <c r="P4" s="51" t="s">
        <v>207</v>
      </c>
      <c r="Q4" s="51" t="s">
        <v>208</v>
      </c>
    </row>
    <row r="5" spans="8:17" ht="11.25">
      <c r="H5" s="52">
        <v>6000</v>
      </c>
      <c r="I5" s="52">
        <v>4500</v>
      </c>
      <c r="J5" s="52">
        <v>3500</v>
      </c>
      <c r="K5" s="52">
        <v>2900</v>
      </c>
      <c r="L5" s="52">
        <v>2500</v>
      </c>
      <c r="M5" s="52">
        <v>2200</v>
      </c>
      <c r="N5" s="52">
        <v>2100</v>
      </c>
      <c r="O5" s="52">
        <v>2100</v>
      </c>
      <c r="P5" s="52">
        <v>2100</v>
      </c>
      <c r="Q5" s="52">
        <v>2100</v>
      </c>
    </row>
    <row r="7" spans="11:17" ht="11.25">
      <c r="K7" s="118" t="s">
        <v>214</v>
      </c>
      <c r="L7" s="119"/>
      <c r="M7" s="119"/>
      <c r="N7" s="119"/>
      <c r="O7" s="119"/>
      <c r="P7" s="119"/>
      <c r="Q7" s="120"/>
    </row>
    <row r="8" spans="1:17" s="53" customFormat="1" ht="46.5">
      <c r="A8" s="55" t="s">
        <v>4</v>
      </c>
      <c r="B8" s="55" t="s">
        <v>1</v>
      </c>
      <c r="C8" s="55" t="s">
        <v>3</v>
      </c>
      <c r="D8" s="55" t="s">
        <v>14</v>
      </c>
      <c r="E8" s="55" t="s">
        <v>5</v>
      </c>
      <c r="F8" s="56" t="s">
        <v>6</v>
      </c>
      <c r="G8" s="56" t="s">
        <v>7</v>
      </c>
      <c r="H8" s="57" t="s">
        <v>8</v>
      </c>
      <c r="I8" s="57" t="s">
        <v>9</v>
      </c>
      <c r="J8" s="57" t="s">
        <v>16</v>
      </c>
      <c r="K8" s="73" t="s">
        <v>215</v>
      </c>
      <c r="L8" s="73" t="s">
        <v>216</v>
      </c>
      <c r="M8" s="73" t="s">
        <v>217</v>
      </c>
      <c r="N8" s="73" t="s">
        <v>218</v>
      </c>
      <c r="O8" s="73" t="s">
        <v>219</v>
      </c>
      <c r="P8" s="73" t="s">
        <v>220</v>
      </c>
      <c r="Q8" s="73" t="s">
        <v>221</v>
      </c>
    </row>
    <row r="9" spans="1:17" ht="22.5">
      <c r="A9" s="59">
        <v>1</v>
      </c>
      <c r="B9" s="59">
        <v>684112</v>
      </c>
      <c r="C9" s="59" t="s">
        <v>170</v>
      </c>
      <c r="D9" s="59" t="s">
        <v>129</v>
      </c>
      <c r="E9" s="59" t="s">
        <v>20</v>
      </c>
      <c r="F9" s="60">
        <v>41640</v>
      </c>
      <c r="G9" s="60">
        <v>42004</v>
      </c>
      <c r="H9" s="61">
        <v>12000</v>
      </c>
      <c r="I9" s="61">
        <v>10000</v>
      </c>
      <c r="J9" s="61">
        <v>6000</v>
      </c>
      <c r="K9" s="74">
        <v>100</v>
      </c>
      <c r="L9" s="74">
        <v>100</v>
      </c>
      <c r="M9" s="74">
        <v>100</v>
      </c>
      <c r="N9" s="74"/>
      <c r="O9" s="74">
        <v>100</v>
      </c>
      <c r="P9" s="61">
        <f aca="true" t="shared" si="0" ref="P9:P31">(K9+L9+M9+N9+O9)/5</f>
        <v>80</v>
      </c>
      <c r="Q9" s="61">
        <f aca="true" t="shared" si="1" ref="Q9:Q31">RANK(P9,P$9:P$31)</f>
        <v>1</v>
      </c>
    </row>
    <row r="10" spans="1:17" ht="22.5">
      <c r="A10" s="59">
        <v>2</v>
      </c>
      <c r="B10" s="59">
        <v>30845688</v>
      </c>
      <c r="C10" s="59" t="s">
        <v>190</v>
      </c>
      <c r="D10" s="59" t="s">
        <v>142</v>
      </c>
      <c r="E10" s="59" t="s">
        <v>20</v>
      </c>
      <c r="F10" s="60">
        <v>41640</v>
      </c>
      <c r="G10" s="60">
        <v>42004</v>
      </c>
      <c r="H10" s="61">
        <v>18000</v>
      </c>
      <c r="I10" s="61">
        <v>14700</v>
      </c>
      <c r="J10" s="61">
        <v>4500</v>
      </c>
      <c r="K10" s="74">
        <v>90</v>
      </c>
      <c r="L10" s="74">
        <v>90</v>
      </c>
      <c r="M10" s="74">
        <v>90</v>
      </c>
      <c r="N10" s="74"/>
      <c r="O10" s="74">
        <v>90</v>
      </c>
      <c r="P10" s="61">
        <f t="shared" si="0"/>
        <v>72</v>
      </c>
      <c r="Q10" s="61">
        <f t="shared" si="1"/>
        <v>2</v>
      </c>
    </row>
    <row r="11" spans="1:17" ht="22.5">
      <c r="A11" s="59">
        <v>3</v>
      </c>
      <c r="B11" s="59">
        <v>45014132</v>
      </c>
      <c r="C11" s="59" t="s">
        <v>185</v>
      </c>
      <c r="D11" s="59" t="s">
        <v>144</v>
      </c>
      <c r="E11" s="59" t="s">
        <v>20</v>
      </c>
      <c r="F11" s="60">
        <v>41640</v>
      </c>
      <c r="G11" s="60">
        <v>42004</v>
      </c>
      <c r="H11" s="61">
        <v>19200</v>
      </c>
      <c r="I11" s="61">
        <v>16200</v>
      </c>
      <c r="J11" s="61">
        <v>3500</v>
      </c>
      <c r="K11" s="74">
        <v>80</v>
      </c>
      <c r="L11" s="74">
        <v>80</v>
      </c>
      <c r="M11" s="74">
        <v>80</v>
      </c>
      <c r="N11" s="74"/>
      <c r="O11" s="74">
        <v>80</v>
      </c>
      <c r="P11" s="61">
        <f t="shared" si="0"/>
        <v>64</v>
      </c>
      <c r="Q11" s="61">
        <f t="shared" si="1"/>
        <v>3</v>
      </c>
    </row>
    <row r="12" spans="1:17" ht="22.5">
      <c r="A12" s="59">
        <v>4</v>
      </c>
      <c r="B12" s="59">
        <v>17310571</v>
      </c>
      <c r="C12" s="59" t="s">
        <v>178</v>
      </c>
      <c r="D12" s="59" t="s">
        <v>135</v>
      </c>
      <c r="E12" s="59" t="s">
        <v>20</v>
      </c>
      <c r="F12" s="60">
        <v>41640</v>
      </c>
      <c r="G12" s="60">
        <v>42004</v>
      </c>
      <c r="H12" s="61">
        <v>8000</v>
      </c>
      <c r="I12" s="61">
        <v>6000</v>
      </c>
      <c r="J12" s="61">
        <v>2900</v>
      </c>
      <c r="K12" s="74">
        <v>70</v>
      </c>
      <c r="L12" s="74">
        <v>70</v>
      </c>
      <c r="M12" s="74">
        <v>70</v>
      </c>
      <c r="N12" s="74"/>
      <c r="O12" s="74">
        <v>70</v>
      </c>
      <c r="P12" s="61">
        <f t="shared" si="0"/>
        <v>56</v>
      </c>
      <c r="Q12" s="61">
        <f t="shared" si="1"/>
        <v>4</v>
      </c>
    </row>
    <row r="13" spans="1:17" ht="22.5">
      <c r="A13" s="59">
        <v>5</v>
      </c>
      <c r="B13" s="59">
        <v>681989</v>
      </c>
      <c r="C13" s="59" t="s">
        <v>196</v>
      </c>
      <c r="D13" s="59" t="s">
        <v>141</v>
      </c>
      <c r="E13" s="59" t="s">
        <v>20</v>
      </c>
      <c r="F13" s="60">
        <v>41640</v>
      </c>
      <c r="G13" s="60">
        <v>42004</v>
      </c>
      <c r="H13" s="61">
        <v>8000</v>
      </c>
      <c r="I13" s="61">
        <v>6000</v>
      </c>
      <c r="J13" s="61">
        <v>2500</v>
      </c>
      <c r="K13" s="74">
        <v>60</v>
      </c>
      <c r="L13" s="74">
        <v>60</v>
      </c>
      <c r="M13" s="74">
        <v>60</v>
      </c>
      <c r="N13" s="74"/>
      <c r="O13" s="74">
        <v>60</v>
      </c>
      <c r="P13" s="61">
        <f t="shared" si="0"/>
        <v>48</v>
      </c>
      <c r="Q13" s="61">
        <f t="shared" si="1"/>
        <v>5</v>
      </c>
    </row>
    <row r="14" spans="1:17" ht="22.5">
      <c r="A14" s="59">
        <v>6</v>
      </c>
      <c r="B14" s="59">
        <v>35539208</v>
      </c>
      <c r="C14" s="59" t="s">
        <v>106</v>
      </c>
      <c r="D14" s="59" t="s">
        <v>210</v>
      </c>
      <c r="E14" s="59" t="s">
        <v>20</v>
      </c>
      <c r="F14" s="60">
        <v>41640</v>
      </c>
      <c r="G14" s="60">
        <v>42004</v>
      </c>
      <c r="H14" s="61">
        <v>70000</v>
      </c>
      <c r="I14" s="61">
        <v>62900</v>
      </c>
      <c r="J14" s="61">
        <v>2200</v>
      </c>
      <c r="K14" s="74">
        <v>50</v>
      </c>
      <c r="L14" s="74">
        <v>50</v>
      </c>
      <c r="M14" s="74">
        <v>50</v>
      </c>
      <c r="N14" s="74"/>
      <c r="O14" s="74">
        <v>50</v>
      </c>
      <c r="P14" s="61">
        <f t="shared" si="0"/>
        <v>40</v>
      </c>
      <c r="Q14" s="61">
        <f t="shared" si="1"/>
        <v>6</v>
      </c>
    </row>
    <row r="15" spans="1:17" ht="22.5">
      <c r="A15" s="59">
        <v>8</v>
      </c>
      <c r="B15" s="59">
        <v>17331561</v>
      </c>
      <c r="C15" s="59" t="s">
        <v>176</v>
      </c>
      <c r="D15" s="59" t="s">
        <v>133</v>
      </c>
      <c r="E15" s="59" t="s">
        <v>20</v>
      </c>
      <c r="F15" s="60">
        <v>41640</v>
      </c>
      <c r="G15" s="60">
        <v>42004</v>
      </c>
      <c r="H15" s="61">
        <v>10000</v>
      </c>
      <c r="I15" s="61">
        <v>6000</v>
      </c>
      <c r="J15" s="61">
        <v>2100</v>
      </c>
      <c r="K15" s="74">
        <v>40</v>
      </c>
      <c r="L15" s="74">
        <v>40</v>
      </c>
      <c r="M15" s="74">
        <v>40</v>
      </c>
      <c r="N15" s="74"/>
      <c r="O15" s="74">
        <v>40</v>
      </c>
      <c r="P15" s="61">
        <f>(K15+L15+M15+N15+O15)/5</f>
        <v>32</v>
      </c>
      <c r="Q15" s="61">
        <f t="shared" si="1"/>
        <v>7</v>
      </c>
    </row>
    <row r="16" spans="1:17" ht="11.25">
      <c r="A16" s="59">
        <v>7</v>
      </c>
      <c r="B16" s="59">
        <v>17308518</v>
      </c>
      <c r="C16" s="59" t="s">
        <v>171</v>
      </c>
      <c r="D16" s="59" t="s">
        <v>130</v>
      </c>
      <c r="E16" s="59" t="s">
        <v>20</v>
      </c>
      <c r="F16" s="60">
        <v>41640</v>
      </c>
      <c r="G16" s="60">
        <v>42004</v>
      </c>
      <c r="H16" s="61">
        <v>10000</v>
      </c>
      <c r="I16" s="61">
        <v>9000</v>
      </c>
      <c r="J16" s="61">
        <v>0</v>
      </c>
      <c r="K16" s="74"/>
      <c r="L16" s="74"/>
      <c r="M16" s="74"/>
      <c r="N16" s="74"/>
      <c r="O16" s="74"/>
      <c r="P16" s="61">
        <f t="shared" si="0"/>
        <v>0</v>
      </c>
      <c r="Q16" s="61">
        <f t="shared" si="1"/>
        <v>8</v>
      </c>
    </row>
    <row r="17" spans="1:17" ht="22.5">
      <c r="A17" s="59">
        <v>9</v>
      </c>
      <c r="B17" s="59">
        <v>30806518</v>
      </c>
      <c r="C17" s="59" t="s">
        <v>103</v>
      </c>
      <c r="D17" s="59" t="s">
        <v>45</v>
      </c>
      <c r="E17" s="59" t="s">
        <v>20</v>
      </c>
      <c r="F17" s="60">
        <v>41640</v>
      </c>
      <c r="G17" s="60">
        <v>42004</v>
      </c>
      <c r="H17" s="61">
        <v>8800</v>
      </c>
      <c r="I17" s="61">
        <v>7000</v>
      </c>
      <c r="J17" s="61">
        <v>0</v>
      </c>
      <c r="K17" s="74"/>
      <c r="L17" s="74"/>
      <c r="M17" s="74"/>
      <c r="N17" s="74"/>
      <c r="O17" s="74"/>
      <c r="P17" s="61">
        <f t="shared" si="0"/>
        <v>0</v>
      </c>
      <c r="Q17" s="61">
        <f t="shared" si="1"/>
        <v>8</v>
      </c>
    </row>
    <row r="18" spans="1:17" ht="11.25">
      <c r="A18" s="59">
        <v>10</v>
      </c>
      <c r="B18" s="59">
        <v>42235359</v>
      </c>
      <c r="C18" s="59" t="s">
        <v>194</v>
      </c>
      <c r="D18" s="59" t="s">
        <v>143</v>
      </c>
      <c r="E18" s="59" t="s">
        <v>20</v>
      </c>
      <c r="F18" s="60">
        <v>41640</v>
      </c>
      <c r="G18" s="60">
        <v>42004</v>
      </c>
      <c r="H18" s="61">
        <v>13000</v>
      </c>
      <c r="I18" s="61">
        <v>9000</v>
      </c>
      <c r="J18" s="61">
        <v>0</v>
      </c>
      <c r="K18" s="74"/>
      <c r="L18" s="74"/>
      <c r="M18" s="74"/>
      <c r="N18" s="74"/>
      <c r="O18" s="74"/>
      <c r="P18" s="61">
        <f t="shared" si="0"/>
        <v>0</v>
      </c>
      <c r="Q18" s="61">
        <f t="shared" si="1"/>
        <v>8</v>
      </c>
    </row>
    <row r="19" spans="1:17" ht="22.5">
      <c r="A19" s="59">
        <v>11</v>
      </c>
      <c r="B19" s="59">
        <v>42133700</v>
      </c>
      <c r="C19" s="59" t="s">
        <v>175</v>
      </c>
      <c r="D19" s="59" t="s">
        <v>134</v>
      </c>
      <c r="E19" s="59" t="s">
        <v>20</v>
      </c>
      <c r="F19" s="60">
        <v>41640</v>
      </c>
      <c r="G19" s="60">
        <v>42004</v>
      </c>
      <c r="H19" s="61">
        <v>7600</v>
      </c>
      <c r="I19" s="61">
        <v>6000</v>
      </c>
      <c r="J19" s="61"/>
      <c r="K19" s="74"/>
      <c r="L19" s="74"/>
      <c r="M19" s="74"/>
      <c r="N19" s="74"/>
      <c r="O19" s="74"/>
      <c r="P19" s="61">
        <f t="shared" si="0"/>
        <v>0</v>
      </c>
      <c r="Q19" s="61">
        <f t="shared" si="1"/>
        <v>8</v>
      </c>
    </row>
    <row r="20" spans="1:17" ht="22.5">
      <c r="A20" s="59">
        <v>12</v>
      </c>
      <c r="B20" s="59">
        <v>687308</v>
      </c>
      <c r="C20" s="59" t="s">
        <v>99</v>
      </c>
      <c r="D20" s="59" t="s">
        <v>131</v>
      </c>
      <c r="E20" s="59" t="s">
        <v>20</v>
      </c>
      <c r="F20" s="60">
        <v>41640</v>
      </c>
      <c r="G20" s="60">
        <v>42004</v>
      </c>
      <c r="H20" s="61">
        <v>50000</v>
      </c>
      <c r="I20" s="61">
        <v>6000</v>
      </c>
      <c r="J20" s="61">
        <v>0</v>
      </c>
      <c r="K20" s="74"/>
      <c r="L20" s="74"/>
      <c r="M20" s="74"/>
      <c r="N20" s="74"/>
      <c r="O20" s="74"/>
      <c r="P20" s="61">
        <f t="shared" si="0"/>
        <v>0</v>
      </c>
      <c r="Q20" s="61">
        <f t="shared" si="1"/>
        <v>8</v>
      </c>
    </row>
    <row r="21" spans="1:17" ht="22.5">
      <c r="A21" s="59">
        <v>13</v>
      </c>
      <c r="B21" s="59">
        <v>688321</v>
      </c>
      <c r="C21" s="59" t="s">
        <v>172</v>
      </c>
      <c r="D21" s="59" t="s">
        <v>132</v>
      </c>
      <c r="E21" s="59" t="s">
        <v>20</v>
      </c>
      <c r="F21" s="60">
        <v>41640</v>
      </c>
      <c r="G21" s="60">
        <v>42004</v>
      </c>
      <c r="H21" s="61">
        <v>8000</v>
      </c>
      <c r="I21" s="61">
        <v>7200</v>
      </c>
      <c r="J21" s="61">
        <v>0</v>
      </c>
      <c r="K21" s="74"/>
      <c r="L21" s="74"/>
      <c r="M21" s="74"/>
      <c r="N21" s="74"/>
      <c r="O21" s="74"/>
      <c r="P21" s="61">
        <f t="shared" si="0"/>
        <v>0</v>
      </c>
      <c r="Q21" s="61">
        <f t="shared" si="1"/>
        <v>8</v>
      </c>
    </row>
    <row r="22" spans="1:17" ht="22.5">
      <c r="A22" s="59">
        <v>14</v>
      </c>
      <c r="B22" s="59">
        <v>688819</v>
      </c>
      <c r="C22" s="59" t="s">
        <v>180</v>
      </c>
      <c r="D22" s="59" t="s">
        <v>136</v>
      </c>
      <c r="E22" s="59" t="s">
        <v>20</v>
      </c>
      <c r="F22" s="60">
        <v>41640</v>
      </c>
      <c r="G22" s="60">
        <v>42004</v>
      </c>
      <c r="H22" s="61">
        <v>8500</v>
      </c>
      <c r="I22" s="61">
        <v>4500</v>
      </c>
      <c r="J22" s="61">
        <v>0</v>
      </c>
      <c r="K22" s="74"/>
      <c r="L22" s="74"/>
      <c r="M22" s="74"/>
      <c r="N22" s="74"/>
      <c r="O22" s="74"/>
      <c r="P22" s="61">
        <f t="shared" si="0"/>
        <v>0</v>
      </c>
      <c r="Q22" s="61">
        <f t="shared" si="1"/>
        <v>8</v>
      </c>
    </row>
    <row r="23" spans="1:17" ht="22.5">
      <c r="A23" s="59">
        <v>15</v>
      </c>
      <c r="B23" s="59">
        <v>31745661</v>
      </c>
      <c r="C23" s="59" t="s">
        <v>181</v>
      </c>
      <c r="D23" s="59" t="s">
        <v>137</v>
      </c>
      <c r="E23" s="59" t="s">
        <v>20</v>
      </c>
      <c r="F23" s="60">
        <v>41640</v>
      </c>
      <c r="G23" s="60">
        <v>42004</v>
      </c>
      <c r="H23" s="61">
        <v>24650</v>
      </c>
      <c r="I23" s="61">
        <v>15650</v>
      </c>
      <c r="J23" s="61">
        <v>0</v>
      </c>
      <c r="K23" s="74"/>
      <c r="L23" s="74"/>
      <c r="M23" s="74"/>
      <c r="N23" s="74"/>
      <c r="O23" s="74"/>
      <c r="P23" s="61">
        <f t="shared" si="0"/>
        <v>0</v>
      </c>
      <c r="Q23" s="61">
        <f t="shared" si="1"/>
        <v>8</v>
      </c>
    </row>
    <row r="24" spans="1:17" ht="22.5">
      <c r="A24" s="59">
        <v>16</v>
      </c>
      <c r="B24" s="59">
        <v>17325391</v>
      </c>
      <c r="C24" s="59" t="s">
        <v>104</v>
      </c>
      <c r="D24" s="59" t="s">
        <v>138</v>
      </c>
      <c r="E24" s="59" t="s">
        <v>20</v>
      </c>
      <c r="F24" s="60">
        <v>41640</v>
      </c>
      <c r="G24" s="60">
        <v>42004</v>
      </c>
      <c r="H24" s="61">
        <v>6600</v>
      </c>
      <c r="I24" s="61">
        <v>5940</v>
      </c>
      <c r="J24" s="61">
        <v>0</v>
      </c>
      <c r="K24" s="74"/>
      <c r="L24" s="74"/>
      <c r="M24" s="74"/>
      <c r="N24" s="74"/>
      <c r="O24" s="74"/>
      <c r="P24" s="61">
        <f t="shared" si="0"/>
        <v>0</v>
      </c>
      <c r="Q24" s="61">
        <f t="shared" si="1"/>
        <v>8</v>
      </c>
    </row>
    <row r="25" spans="1:17" ht="22.5">
      <c r="A25" s="59">
        <v>17</v>
      </c>
      <c r="B25" s="59">
        <v>688312</v>
      </c>
      <c r="C25" s="59" t="s">
        <v>182</v>
      </c>
      <c r="D25" s="59" t="s">
        <v>139</v>
      </c>
      <c r="E25" s="59" t="s">
        <v>20</v>
      </c>
      <c r="F25" s="60">
        <v>41640</v>
      </c>
      <c r="G25" s="60">
        <v>42004</v>
      </c>
      <c r="H25" s="61">
        <v>39200</v>
      </c>
      <c r="I25" s="61">
        <v>35280</v>
      </c>
      <c r="J25" s="61">
        <v>0</v>
      </c>
      <c r="K25" s="74"/>
      <c r="L25" s="74"/>
      <c r="M25" s="74"/>
      <c r="N25" s="74"/>
      <c r="O25" s="74"/>
      <c r="P25" s="61">
        <f t="shared" si="0"/>
        <v>0</v>
      </c>
      <c r="Q25" s="61">
        <f t="shared" si="1"/>
        <v>8</v>
      </c>
    </row>
    <row r="26" spans="1:17" ht="11.25">
      <c r="A26" s="59">
        <v>18</v>
      </c>
      <c r="B26" s="59">
        <v>42123364</v>
      </c>
      <c r="C26" s="59" t="s">
        <v>184</v>
      </c>
      <c r="D26" s="59" t="s">
        <v>209</v>
      </c>
      <c r="E26" s="59" t="s">
        <v>20</v>
      </c>
      <c r="F26" s="60">
        <v>41640</v>
      </c>
      <c r="G26" s="60">
        <v>42004</v>
      </c>
      <c r="H26" s="61">
        <v>12485</v>
      </c>
      <c r="I26" s="61">
        <v>11185</v>
      </c>
      <c r="J26" s="61">
        <v>0</v>
      </c>
      <c r="K26" s="74"/>
      <c r="L26" s="74"/>
      <c r="M26" s="74"/>
      <c r="N26" s="74"/>
      <c r="O26" s="74"/>
      <c r="P26" s="61">
        <f t="shared" si="0"/>
        <v>0</v>
      </c>
      <c r="Q26" s="61">
        <f t="shared" si="1"/>
        <v>8</v>
      </c>
    </row>
    <row r="27" spans="1:17" ht="11.25">
      <c r="A27" s="59">
        <v>19</v>
      </c>
      <c r="B27" s="59">
        <v>42267480</v>
      </c>
      <c r="C27" s="59" t="s">
        <v>186</v>
      </c>
      <c r="D27" s="59" t="s">
        <v>211</v>
      </c>
      <c r="E27" s="59" t="s">
        <v>20</v>
      </c>
      <c r="F27" s="60">
        <v>41640</v>
      </c>
      <c r="G27" s="60">
        <v>42004</v>
      </c>
      <c r="H27" s="61">
        <v>64927</v>
      </c>
      <c r="I27" s="61">
        <v>34927</v>
      </c>
      <c r="J27" s="61">
        <v>0</v>
      </c>
      <c r="K27" s="74"/>
      <c r="L27" s="74"/>
      <c r="M27" s="74"/>
      <c r="N27" s="74"/>
      <c r="O27" s="74"/>
      <c r="P27" s="61">
        <f t="shared" si="0"/>
        <v>0</v>
      </c>
      <c r="Q27" s="61">
        <f t="shared" si="1"/>
        <v>8</v>
      </c>
    </row>
    <row r="28" spans="1:17" ht="11.25">
      <c r="A28" s="59">
        <v>20</v>
      </c>
      <c r="B28" s="59">
        <v>17315484</v>
      </c>
      <c r="C28" s="59" t="s">
        <v>191</v>
      </c>
      <c r="D28" s="59" t="s">
        <v>212</v>
      </c>
      <c r="E28" s="59" t="s">
        <v>20</v>
      </c>
      <c r="F28" s="60">
        <v>41640</v>
      </c>
      <c r="G28" s="60">
        <v>42004</v>
      </c>
      <c r="H28" s="61">
        <v>37450</v>
      </c>
      <c r="I28" s="61">
        <v>33630</v>
      </c>
      <c r="J28" s="61">
        <v>0</v>
      </c>
      <c r="K28" s="74"/>
      <c r="L28" s="74"/>
      <c r="M28" s="74"/>
      <c r="N28" s="74"/>
      <c r="O28" s="74"/>
      <c r="P28" s="61">
        <f t="shared" si="0"/>
        <v>0</v>
      </c>
      <c r="Q28" s="61">
        <f t="shared" si="1"/>
        <v>8</v>
      </c>
    </row>
    <row r="29" spans="1:17" ht="33.75">
      <c r="A29" s="59">
        <v>21</v>
      </c>
      <c r="B29" s="59">
        <v>42133335</v>
      </c>
      <c r="C29" s="59" t="s">
        <v>107</v>
      </c>
      <c r="D29" s="59" t="s">
        <v>150</v>
      </c>
      <c r="E29" s="59" t="s">
        <v>20</v>
      </c>
      <c r="F29" s="60">
        <v>41640</v>
      </c>
      <c r="G29" s="60">
        <v>42004</v>
      </c>
      <c r="H29" s="61">
        <v>150870</v>
      </c>
      <c r="I29" s="61">
        <v>133070</v>
      </c>
      <c r="J29" s="61">
        <v>0</v>
      </c>
      <c r="K29" s="74"/>
      <c r="L29" s="74"/>
      <c r="M29" s="74"/>
      <c r="N29" s="74"/>
      <c r="O29" s="74"/>
      <c r="P29" s="61">
        <f t="shared" si="0"/>
        <v>0</v>
      </c>
      <c r="Q29" s="61">
        <f t="shared" si="1"/>
        <v>8</v>
      </c>
    </row>
    <row r="30" spans="1:17" ht="22.5">
      <c r="A30" s="59">
        <v>22</v>
      </c>
      <c r="B30" s="59">
        <v>31747612</v>
      </c>
      <c r="C30" s="59" t="s">
        <v>188</v>
      </c>
      <c r="D30" s="59" t="s">
        <v>151</v>
      </c>
      <c r="E30" s="59" t="s">
        <v>20</v>
      </c>
      <c r="F30" s="60">
        <v>41640</v>
      </c>
      <c r="G30" s="60">
        <v>42004</v>
      </c>
      <c r="H30" s="61">
        <v>57600</v>
      </c>
      <c r="I30" s="61">
        <v>50300</v>
      </c>
      <c r="J30" s="61">
        <v>0</v>
      </c>
      <c r="K30" s="74"/>
      <c r="L30" s="74"/>
      <c r="M30" s="74"/>
      <c r="N30" s="74"/>
      <c r="O30" s="74"/>
      <c r="P30" s="61">
        <f t="shared" si="0"/>
        <v>0</v>
      </c>
      <c r="Q30" s="61">
        <f t="shared" si="1"/>
        <v>8</v>
      </c>
    </row>
    <row r="31" spans="1:17" ht="22.5">
      <c r="A31" s="59">
        <v>23</v>
      </c>
      <c r="B31" s="59">
        <v>42072719</v>
      </c>
      <c r="C31" s="59" t="s">
        <v>189</v>
      </c>
      <c r="D31" s="59" t="s">
        <v>145</v>
      </c>
      <c r="E31" s="59" t="s">
        <v>20</v>
      </c>
      <c r="F31" s="60">
        <v>41640</v>
      </c>
      <c r="G31" s="60">
        <v>42004</v>
      </c>
      <c r="H31" s="61">
        <v>23100</v>
      </c>
      <c r="I31" s="61">
        <v>6100</v>
      </c>
      <c r="J31" s="61">
        <v>0</v>
      </c>
      <c r="K31" s="74"/>
      <c r="L31" s="74"/>
      <c r="M31" s="74"/>
      <c r="N31" s="74"/>
      <c r="O31" s="74"/>
      <c r="P31" s="61">
        <f t="shared" si="0"/>
        <v>0</v>
      </c>
      <c r="Q31" s="61">
        <f t="shared" si="1"/>
        <v>8</v>
      </c>
    </row>
    <row r="32" spans="1:17" ht="11.25">
      <c r="A32" s="63"/>
      <c r="B32" s="63"/>
      <c r="C32" s="63" t="s">
        <v>13</v>
      </c>
      <c r="D32" s="63"/>
      <c r="E32" s="63"/>
      <c r="F32" s="64"/>
      <c r="G32" s="64"/>
      <c r="H32" s="65">
        <f>SUM(H9:H31)</f>
        <v>667982</v>
      </c>
      <c r="I32" s="65">
        <f>SUM(I9:I31)</f>
        <v>496582</v>
      </c>
      <c r="J32" s="65">
        <f>SUM(J9:J31)</f>
        <v>23700</v>
      </c>
      <c r="K32" s="64"/>
      <c r="L32" s="64"/>
      <c r="M32" s="64"/>
      <c r="N32" s="64"/>
      <c r="O32" s="64"/>
      <c r="P32" s="64"/>
      <c r="Q32" s="64"/>
    </row>
  </sheetData>
  <sheetProtection/>
  <mergeCells count="3">
    <mergeCell ref="A1:J1"/>
    <mergeCell ref="K7:Q7"/>
    <mergeCell ref="A3:Q3"/>
  </mergeCells>
  <printOptions horizontalCentered="1"/>
  <pageMargins left="0.1968503937007874" right="0.1968503937007874" top="0.5118110236220472" bottom="0.5118110236220472" header="0.31496062992125984" footer="0.31496062992125984"/>
  <pageSetup horizontalDpi="600" verticalDpi="600" orientation="landscape" paperSize="9" r:id="rId1"/>
  <headerFooter>
    <oddFooter>&amp;C&amp;8strana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54" bestFit="1" customWidth="1"/>
    <col min="2" max="2" width="9.00390625" style="54" customWidth="1"/>
    <col min="3" max="4" width="18.7109375" style="54" customWidth="1"/>
    <col min="5" max="5" width="3.00390625" style="50" bestFit="1" customWidth="1"/>
    <col min="6" max="6" width="7.421875" style="77" bestFit="1" customWidth="1"/>
    <col min="7" max="7" width="6.8515625" style="67" bestFit="1" customWidth="1"/>
    <col min="8" max="8" width="7.421875" style="67" bestFit="1" customWidth="1"/>
    <col min="9" max="9" width="6.8515625" style="67" bestFit="1" customWidth="1"/>
    <col min="10" max="10" width="8.28125" style="67" bestFit="1" customWidth="1"/>
    <col min="11" max="11" width="7.8515625" style="67" bestFit="1" customWidth="1"/>
    <col min="12" max="12" width="5.57421875" style="72" customWidth="1"/>
    <col min="13" max="13" width="3.8515625" style="82" bestFit="1" customWidth="1"/>
    <col min="14" max="14" width="3.140625" style="82" bestFit="1" customWidth="1"/>
    <col min="15" max="16" width="5.57421875" style="67" customWidth="1"/>
    <col min="17" max="17" width="7.421875" style="67" bestFit="1" customWidth="1"/>
    <col min="18" max="18" width="6.8515625" style="54" customWidth="1"/>
    <col min="19" max="16384" width="9.140625" style="54" customWidth="1"/>
  </cols>
  <sheetData>
    <row r="1" spans="1:17" s="50" customFormat="1" ht="11.25" customHeight="1">
      <c r="A1" s="87" t="s">
        <v>309</v>
      </c>
      <c r="B1" s="53"/>
      <c r="C1" s="53"/>
      <c r="D1" s="53"/>
      <c r="F1" s="77"/>
      <c r="G1" s="77"/>
      <c r="H1" s="77"/>
      <c r="I1" s="77"/>
      <c r="J1" s="76"/>
      <c r="K1" s="76"/>
      <c r="L1" s="53"/>
      <c r="M1" s="81"/>
      <c r="N1" s="81"/>
      <c r="O1" s="76"/>
      <c r="P1" s="76"/>
      <c r="Q1" s="53"/>
    </row>
    <row r="2" spans="1:17" s="50" customFormat="1" ht="11.25">
      <c r="A2" s="53"/>
      <c r="B2" s="53"/>
      <c r="C2" s="53"/>
      <c r="D2" s="53"/>
      <c r="F2" s="77"/>
      <c r="G2" s="77"/>
      <c r="H2" s="77"/>
      <c r="I2" s="77"/>
      <c r="J2" s="76"/>
      <c r="K2" s="76"/>
      <c r="L2" s="53"/>
      <c r="M2" s="81"/>
      <c r="N2" s="81"/>
      <c r="O2" s="76"/>
      <c r="P2" s="76"/>
      <c r="Q2" s="53"/>
    </row>
    <row r="3" spans="1:17" ht="11.25">
      <c r="A3" s="116" t="s">
        <v>284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5:12" ht="11.25">
      <c r="E4" s="54"/>
      <c r="F4" s="54"/>
      <c r="G4" s="54"/>
      <c r="H4" s="54"/>
      <c r="I4" s="54"/>
      <c r="J4" s="54"/>
      <c r="K4" s="54"/>
      <c r="L4" s="54"/>
    </row>
    <row r="5" spans="1:17" s="53" customFormat="1" ht="35.25">
      <c r="A5" s="55" t="s">
        <v>4</v>
      </c>
      <c r="B5" s="55" t="s">
        <v>1</v>
      </c>
      <c r="C5" s="55" t="s">
        <v>3</v>
      </c>
      <c r="D5" s="55" t="s">
        <v>14</v>
      </c>
      <c r="E5" s="79" t="s">
        <v>264</v>
      </c>
      <c r="F5" s="57" t="s">
        <v>265</v>
      </c>
      <c r="G5" s="57" t="s">
        <v>266</v>
      </c>
      <c r="H5" s="57" t="s">
        <v>267</v>
      </c>
      <c r="I5" s="57" t="s">
        <v>268</v>
      </c>
      <c r="J5" s="57" t="s">
        <v>8</v>
      </c>
      <c r="K5" s="57" t="s">
        <v>9</v>
      </c>
      <c r="L5" s="69" t="s">
        <v>112</v>
      </c>
      <c r="M5" s="83" t="s">
        <v>274</v>
      </c>
      <c r="N5" s="83" t="s">
        <v>275</v>
      </c>
      <c r="O5" s="57" t="s">
        <v>276</v>
      </c>
      <c r="P5" s="57" t="s">
        <v>282</v>
      </c>
      <c r="Q5" s="57" t="s">
        <v>283</v>
      </c>
    </row>
    <row r="6" spans="1:17" s="50" customFormat="1" ht="33.75">
      <c r="A6" s="59"/>
      <c r="B6" s="59">
        <v>681482</v>
      </c>
      <c r="C6" s="59" t="s">
        <v>183</v>
      </c>
      <c r="D6" s="59" t="s">
        <v>237</v>
      </c>
      <c r="E6" s="75">
        <v>3</v>
      </c>
      <c r="F6" s="78">
        <v>89850</v>
      </c>
      <c r="G6" s="78">
        <v>89850</v>
      </c>
      <c r="H6" s="80">
        <v>90000</v>
      </c>
      <c r="I6" s="80">
        <v>90000</v>
      </c>
      <c r="J6" s="61">
        <v>4400</v>
      </c>
      <c r="K6" s="61">
        <v>4000</v>
      </c>
      <c r="L6" s="70">
        <v>0.1</v>
      </c>
      <c r="M6" s="84">
        <f aca="true" t="shared" si="0" ref="M6:M52">MAX(1.2-0.2*E6,0.2)</f>
        <v>0.5999999999999999</v>
      </c>
      <c r="N6" s="84">
        <f aca="true" t="shared" si="1" ref="N6:N52">MIN(I6/5000,1)</f>
        <v>1</v>
      </c>
      <c r="O6" s="61">
        <f aca="true" t="shared" si="2" ref="O6:O52">G6/K6*L6*M6*1000</f>
        <v>1347.7499999999995</v>
      </c>
      <c r="P6" s="61">
        <f aca="true" t="shared" si="3" ref="P6:P52">RANK(O6,O$1:O$65536)</f>
        <v>1</v>
      </c>
      <c r="Q6" s="61">
        <f aca="true" t="shared" si="4" ref="Q6:Q52">ROUNDDOWN(MIN(I6*1.5,G6,K6),-2)</f>
        <v>4000</v>
      </c>
    </row>
    <row r="7" spans="1:17" s="50" customFormat="1" ht="22.5">
      <c r="A7" s="59"/>
      <c r="B7" s="59">
        <v>17315166</v>
      </c>
      <c r="C7" s="59" t="s">
        <v>169</v>
      </c>
      <c r="D7" s="59" t="s">
        <v>227</v>
      </c>
      <c r="E7" s="75">
        <v>1</v>
      </c>
      <c r="F7" s="78">
        <v>1800</v>
      </c>
      <c r="G7" s="78">
        <v>1800</v>
      </c>
      <c r="H7" s="80">
        <v>1488</v>
      </c>
      <c r="I7" s="80">
        <v>1488</v>
      </c>
      <c r="J7" s="61">
        <v>37000</v>
      </c>
      <c r="K7" s="61">
        <v>1800</v>
      </c>
      <c r="L7" s="70">
        <v>0.9513513513513514</v>
      </c>
      <c r="M7" s="84">
        <f t="shared" si="0"/>
        <v>1</v>
      </c>
      <c r="N7" s="84">
        <f t="shared" si="1"/>
        <v>0.2976</v>
      </c>
      <c r="O7" s="61">
        <f t="shared" si="2"/>
        <v>951.3513513513514</v>
      </c>
      <c r="P7" s="61">
        <f t="shared" si="3"/>
        <v>2</v>
      </c>
      <c r="Q7" s="61">
        <f t="shared" si="4"/>
        <v>1800</v>
      </c>
    </row>
    <row r="8" spans="1:17" s="50" customFormat="1" ht="22.5">
      <c r="A8" s="59"/>
      <c r="B8" s="59">
        <v>17315166</v>
      </c>
      <c r="C8" s="59" t="s">
        <v>169</v>
      </c>
      <c r="D8" s="59" t="s">
        <v>273</v>
      </c>
      <c r="E8" s="75">
        <v>2</v>
      </c>
      <c r="F8" s="78">
        <v>1200</v>
      </c>
      <c r="G8" s="78">
        <v>1200</v>
      </c>
      <c r="H8" s="80">
        <v>0</v>
      </c>
      <c r="I8" s="80">
        <v>0</v>
      </c>
      <c r="J8" s="61">
        <v>20000</v>
      </c>
      <c r="K8" s="61">
        <v>1200</v>
      </c>
      <c r="L8" s="70">
        <v>0.94</v>
      </c>
      <c r="M8" s="84">
        <f t="shared" si="0"/>
        <v>0.7999999999999999</v>
      </c>
      <c r="N8" s="84">
        <f t="shared" si="1"/>
        <v>0</v>
      </c>
      <c r="O8" s="61">
        <f t="shared" si="2"/>
        <v>751.9999999999999</v>
      </c>
      <c r="P8" s="61">
        <f t="shared" si="3"/>
        <v>3</v>
      </c>
      <c r="Q8" s="61">
        <f t="shared" si="4"/>
        <v>0</v>
      </c>
    </row>
    <row r="9" spans="1:17" s="50" customFormat="1" ht="22.5">
      <c r="A9" s="59"/>
      <c r="B9" s="59">
        <v>36063835</v>
      </c>
      <c r="C9" s="59" t="s">
        <v>168</v>
      </c>
      <c r="D9" s="59" t="s">
        <v>225</v>
      </c>
      <c r="E9" s="75">
        <v>1</v>
      </c>
      <c r="F9" s="78">
        <v>2000</v>
      </c>
      <c r="G9" s="78">
        <v>48000</v>
      </c>
      <c r="H9" s="80">
        <v>0</v>
      </c>
      <c r="I9" s="80">
        <v>0</v>
      </c>
      <c r="J9" s="61">
        <v>190000</v>
      </c>
      <c r="K9" s="61">
        <v>48000</v>
      </c>
      <c r="L9" s="70">
        <v>0.7473684210526316</v>
      </c>
      <c r="M9" s="84">
        <f t="shared" si="0"/>
        <v>1</v>
      </c>
      <c r="N9" s="84">
        <f t="shared" si="1"/>
        <v>0</v>
      </c>
      <c r="O9" s="61">
        <f t="shared" si="2"/>
        <v>747.3684210526316</v>
      </c>
      <c r="P9" s="61">
        <f t="shared" si="3"/>
        <v>4</v>
      </c>
      <c r="Q9" s="61">
        <f t="shared" si="4"/>
        <v>0</v>
      </c>
    </row>
    <row r="10" spans="1:17" s="50" customFormat="1" ht="22.5">
      <c r="A10" s="59"/>
      <c r="B10" s="59">
        <v>30845688</v>
      </c>
      <c r="C10" s="59" t="s">
        <v>190</v>
      </c>
      <c r="D10" s="59" t="s">
        <v>280</v>
      </c>
      <c r="E10" s="75">
        <v>1</v>
      </c>
      <c r="F10" s="78">
        <v>1500</v>
      </c>
      <c r="G10" s="78">
        <v>18000</v>
      </c>
      <c r="H10" s="80">
        <v>850</v>
      </c>
      <c r="I10" s="80">
        <v>10200</v>
      </c>
      <c r="J10" s="61">
        <v>19000</v>
      </c>
      <c r="K10" s="61">
        <v>12000</v>
      </c>
      <c r="L10" s="70">
        <v>0.3684210526315789</v>
      </c>
      <c r="M10" s="84">
        <f t="shared" si="0"/>
        <v>1</v>
      </c>
      <c r="N10" s="84">
        <f t="shared" si="1"/>
        <v>1</v>
      </c>
      <c r="O10" s="61">
        <f t="shared" si="2"/>
        <v>552.6315789473683</v>
      </c>
      <c r="P10" s="61">
        <f t="shared" si="3"/>
        <v>5</v>
      </c>
      <c r="Q10" s="61">
        <f t="shared" si="4"/>
        <v>12000</v>
      </c>
    </row>
    <row r="11" spans="1:17" s="50" customFormat="1" ht="33.75">
      <c r="A11" s="59"/>
      <c r="B11" s="59">
        <v>30845688</v>
      </c>
      <c r="C11" s="59" t="s">
        <v>190</v>
      </c>
      <c r="D11" s="59" t="s">
        <v>281</v>
      </c>
      <c r="E11" s="75">
        <v>2</v>
      </c>
      <c r="F11" s="78">
        <v>2000</v>
      </c>
      <c r="G11" s="78">
        <v>6000</v>
      </c>
      <c r="H11" s="80">
        <v>1200</v>
      </c>
      <c r="I11" s="80">
        <v>3600</v>
      </c>
      <c r="J11" s="61">
        <v>4600</v>
      </c>
      <c r="K11" s="61">
        <v>3600</v>
      </c>
      <c r="L11" s="70">
        <v>0.21739130434782608</v>
      </c>
      <c r="M11" s="84">
        <f t="shared" si="0"/>
        <v>0.7999999999999999</v>
      </c>
      <c r="N11" s="84">
        <f t="shared" si="1"/>
        <v>0.72</v>
      </c>
      <c r="O11" s="61">
        <f t="shared" si="2"/>
        <v>289.85507246376807</v>
      </c>
      <c r="P11" s="61">
        <f t="shared" si="3"/>
        <v>6</v>
      </c>
      <c r="Q11" s="61">
        <f t="shared" si="4"/>
        <v>3600</v>
      </c>
    </row>
    <row r="12" spans="1:17" s="50" customFormat="1" ht="22.5">
      <c r="A12" s="59"/>
      <c r="B12" s="59">
        <v>36063835</v>
      </c>
      <c r="C12" s="59" t="s">
        <v>168</v>
      </c>
      <c r="D12" s="59" t="s">
        <v>226</v>
      </c>
      <c r="E12" s="75">
        <v>2</v>
      </c>
      <c r="F12" s="78">
        <v>15000</v>
      </c>
      <c r="G12" s="78">
        <v>15400</v>
      </c>
      <c r="H12" s="80">
        <v>12506</v>
      </c>
      <c r="I12" s="80">
        <v>12816</v>
      </c>
      <c r="J12" s="61">
        <v>13000</v>
      </c>
      <c r="K12" s="61">
        <v>10000</v>
      </c>
      <c r="L12" s="70">
        <v>0.23076923076923078</v>
      </c>
      <c r="M12" s="84">
        <f t="shared" si="0"/>
        <v>0.7999999999999999</v>
      </c>
      <c r="N12" s="84">
        <f t="shared" si="1"/>
        <v>1</v>
      </c>
      <c r="O12" s="61">
        <f t="shared" si="2"/>
        <v>284.3076923076923</v>
      </c>
      <c r="P12" s="61">
        <f t="shared" si="3"/>
        <v>7</v>
      </c>
      <c r="Q12" s="61">
        <f t="shared" si="4"/>
        <v>10000</v>
      </c>
    </row>
    <row r="13" spans="1:17" s="50" customFormat="1" ht="33.75">
      <c r="A13" s="59"/>
      <c r="B13" s="59">
        <v>681482</v>
      </c>
      <c r="C13" s="59" t="s">
        <v>183</v>
      </c>
      <c r="D13" s="59" t="s">
        <v>272</v>
      </c>
      <c r="E13" s="75">
        <v>1</v>
      </c>
      <c r="F13" s="78">
        <v>14000</v>
      </c>
      <c r="G13" s="78">
        <v>14000</v>
      </c>
      <c r="H13" s="80">
        <v>9603</v>
      </c>
      <c r="I13" s="80">
        <v>9603</v>
      </c>
      <c r="J13" s="61">
        <v>7700</v>
      </c>
      <c r="K13" s="61">
        <v>7000</v>
      </c>
      <c r="L13" s="70">
        <v>0.1</v>
      </c>
      <c r="M13" s="84">
        <f t="shared" si="0"/>
        <v>1</v>
      </c>
      <c r="N13" s="84">
        <f t="shared" si="1"/>
        <v>1</v>
      </c>
      <c r="O13" s="61">
        <f t="shared" si="2"/>
        <v>200</v>
      </c>
      <c r="P13" s="61">
        <f t="shared" si="3"/>
        <v>8</v>
      </c>
      <c r="Q13" s="61">
        <f t="shared" si="4"/>
        <v>7000</v>
      </c>
    </row>
    <row r="14" spans="1:17" s="50" customFormat="1" ht="22.5">
      <c r="A14" s="59"/>
      <c r="B14" s="59">
        <v>31747612</v>
      </c>
      <c r="C14" s="59" t="s">
        <v>188</v>
      </c>
      <c r="D14" s="59" t="s">
        <v>279</v>
      </c>
      <c r="E14" s="75">
        <v>1</v>
      </c>
      <c r="F14" s="78">
        <v>48000</v>
      </c>
      <c r="G14" s="78">
        <v>57600</v>
      </c>
      <c r="H14" s="80">
        <v>39653</v>
      </c>
      <c r="I14" s="80">
        <v>52113</v>
      </c>
      <c r="J14" s="61">
        <v>57600</v>
      </c>
      <c r="K14" s="61">
        <v>50300</v>
      </c>
      <c r="L14" s="70">
        <v>0.1267361111111111</v>
      </c>
      <c r="M14" s="84">
        <f t="shared" si="0"/>
        <v>1</v>
      </c>
      <c r="N14" s="84">
        <f t="shared" si="1"/>
        <v>1</v>
      </c>
      <c r="O14" s="61">
        <f t="shared" si="2"/>
        <v>145.12922465208746</v>
      </c>
      <c r="P14" s="61">
        <f t="shared" si="3"/>
        <v>9</v>
      </c>
      <c r="Q14" s="61">
        <f t="shared" si="4"/>
        <v>50300</v>
      </c>
    </row>
    <row r="15" spans="1:17" s="50" customFormat="1" ht="22.5">
      <c r="A15" s="59"/>
      <c r="B15" s="59">
        <v>30842786</v>
      </c>
      <c r="C15" s="59" t="s">
        <v>193</v>
      </c>
      <c r="D15" s="59" t="s">
        <v>250</v>
      </c>
      <c r="E15" s="75">
        <v>1</v>
      </c>
      <c r="F15" s="78">
        <v>7500</v>
      </c>
      <c r="G15" s="78">
        <v>7500</v>
      </c>
      <c r="H15" s="80">
        <v>7848</v>
      </c>
      <c r="I15" s="80">
        <v>7848</v>
      </c>
      <c r="J15" s="61">
        <v>6000</v>
      </c>
      <c r="K15" s="61">
        <v>5400</v>
      </c>
      <c r="L15" s="70">
        <v>0.1</v>
      </c>
      <c r="M15" s="84">
        <f t="shared" si="0"/>
        <v>1</v>
      </c>
      <c r="N15" s="84">
        <f t="shared" si="1"/>
        <v>1</v>
      </c>
      <c r="O15" s="61">
        <f t="shared" si="2"/>
        <v>138.88888888888889</v>
      </c>
      <c r="P15" s="61">
        <f t="shared" si="3"/>
        <v>10</v>
      </c>
      <c r="Q15" s="61">
        <f t="shared" si="4"/>
        <v>5400</v>
      </c>
    </row>
    <row r="16" spans="1:17" s="50" customFormat="1" ht="22.5">
      <c r="A16" s="59"/>
      <c r="B16" s="59">
        <v>688819</v>
      </c>
      <c r="C16" s="59" t="s">
        <v>180</v>
      </c>
      <c r="D16" s="59" t="s">
        <v>270</v>
      </c>
      <c r="E16" s="75">
        <v>1</v>
      </c>
      <c r="F16" s="78">
        <v>3330</v>
      </c>
      <c r="G16" s="78">
        <v>14703</v>
      </c>
      <c r="H16" s="80">
        <v>2796</v>
      </c>
      <c r="I16" s="80">
        <v>12534</v>
      </c>
      <c r="J16" s="61">
        <v>56300</v>
      </c>
      <c r="K16" s="61">
        <v>39300</v>
      </c>
      <c r="L16" s="70">
        <v>0.3019538188277087</v>
      </c>
      <c r="M16" s="84">
        <f t="shared" si="0"/>
        <v>1</v>
      </c>
      <c r="N16" s="84">
        <f t="shared" si="1"/>
        <v>1</v>
      </c>
      <c r="O16" s="61">
        <f t="shared" si="2"/>
        <v>112.96760809729776</v>
      </c>
      <c r="P16" s="61">
        <f t="shared" si="3"/>
        <v>11</v>
      </c>
      <c r="Q16" s="61">
        <f t="shared" si="4"/>
        <v>14700</v>
      </c>
    </row>
    <row r="17" spans="1:17" s="50" customFormat="1" ht="11.25">
      <c r="A17" s="59"/>
      <c r="B17" s="59">
        <v>30811384</v>
      </c>
      <c r="C17" s="59" t="s">
        <v>179</v>
      </c>
      <c r="D17" s="59" t="s">
        <v>234</v>
      </c>
      <c r="E17" s="75">
        <v>1</v>
      </c>
      <c r="F17" s="78">
        <v>1450</v>
      </c>
      <c r="G17" s="78">
        <v>29000</v>
      </c>
      <c r="H17" s="80">
        <v>1450</v>
      </c>
      <c r="I17" s="80">
        <v>29000</v>
      </c>
      <c r="J17" s="61">
        <v>41843</v>
      </c>
      <c r="K17" s="61">
        <v>36000</v>
      </c>
      <c r="L17" s="70">
        <v>0.13964103912243386</v>
      </c>
      <c r="M17" s="84">
        <f t="shared" si="0"/>
        <v>1</v>
      </c>
      <c r="N17" s="84">
        <f t="shared" si="1"/>
        <v>1</v>
      </c>
      <c r="O17" s="61">
        <f t="shared" si="2"/>
        <v>112.48861484862728</v>
      </c>
      <c r="P17" s="61">
        <f t="shared" si="3"/>
        <v>12</v>
      </c>
      <c r="Q17" s="61">
        <f t="shared" si="4"/>
        <v>29000</v>
      </c>
    </row>
    <row r="18" spans="1:17" s="50" customFormat="1" ht="22.5">
      <c r="A18" s="59"/>
      <c r="B18" s="59">
        <v>688321</v>
      </c>
      <c r="C18" s="59" t="s">
        <v>172</v>
      </c>
      <c r="D18" s="59" t="s">
        <v>132</v>
      </c>
      <c r="E18" s="75">
        <v>1</v>
      </c>
      <c r="F18" s="78">
        <v>7000</v>
      </c>
      <c r="G18" s="78">
        <v>8000</v>
      </c>
      <c r="H18" s="80">
        <v>6107</v>
      </c>
      <c r="I18" s="80">
        <v>6107</v>
      </c>
      <c r="J18" s="61">
        <v>8000</v>
      </c>
      <c r="K18" s="61">
        <v>7200</v>
      </c>
      <c r="L18" s="70">
        <v>0.1</v>
      </c>
      <c r="M18" s="84">
        <f t="shared" si="0"/>
        <v>1</v>
      </c>
      <c r="N18" s="84">
        <f t="shared" si="1"/>
        <v>1</v>
      </c>
      <c r="O18" s="61">
        <f t="shared" si="2"/>
        <v>111.11111111111111</v>
      </c>
      <c r="P18" s="61">
        <f t="shared" si="3"/>
        <v>13</v>
      </c>
      <c r="Q18" s="61">
        <f t="shared" si="4"/>
        <v>7200</v>
      </c>
    </row>
    <row r="19" spans="1:17" s="50" customFormat="1" ht="22.5">
      <c r="A19" s="59"/>
      <c r="B19" s="59">
        <v>30774772</v>
      </c>
      <c r="C19" s="59" t="s">
        <v>173</v>
      </c>
      <c r="D19" s="59" t="s">
        <v>228</v>
      </c>
      <c r="E19" s="75">
        <v>1</v>
      </c>
      <c r="F19" s="78">
        <v>2800</v>
      </c>
      <c r="G19" s="78">
        <v>22400</v>
      </c>
      <c r="H19" s="80">
        <v>1442</v>
      </c>
      <c r="I19" s="80">
        <v>5636</v>
      </c>
      <c r="J19" s="61">
        <v>22400</v>
      </c>
      <c r="K19" s="61">
        <v>20160</v>
      </c>
      <c r="L19" s="70">
        <v>0.1</v>
      </c>
      <c r="M19" s="84">
        <f t="shared" si="0"/>
        <v>1</v>
      </c>
      <c r="N19" s="84">
        <f t="shared" si="1"/>
        <v>1</v>
      </c>
      <c r="O19" s="61">
        <f t="shared" si="2"/>
        <v>111.11111111111111</v>
      </c>
      <c r="P19" s="61">
        <f t="shared" si="3"/>
        <v>13</v>
      </c>
      <c r="Q19" s="61">
        <f t="shared" si="4"/>
        <v>8400</v>
      </c>
    </row>
    <row r="20" spans="1:17" s="50" customFormat="1" ht="33.75">
      <c r="A20" s="59"/>
      <c r="B20" s="59">
        <v>30810205</v>
      </c>
      <c r="C20" s="59" t="s">
        <v>192</v>
      </c>
      <c r="D20" s="59" t="s">
        <v>238</v>
      </c>
      <c r="E20" s="75">
        <v>1</v>
      </c>
      <c r="F20" s="78">
        <v>1500</v>
      </c>
      <c r="G20" s="78">
        <v>30000</v>
      </c>
      <c r="H20" s="80">
        <v>2200</v>
      </c>
      <c r="I20" s="80">
        <v>66000</v>
      </c>
      <c r="J20" s="61">
        <v>30000</v>
      </c>
      <c r="K20" s="61">
        <v>27000</v>
      </c>
      <c r="L20" s="70">
        <v>0.1</v>
      </c>
      <c r="M20" s="84">
        <f t="shared" si="0"/>
        <v>1</v>
      </c>
      <c r="N20" s="84">
        <f t="shared" si="1"/>
        <v>1</v>
      </c>
      <c r="O20" s="61">
        <f t="shared" si="2"/>
        <v>111.11111111111111</v>
      </c>
      <c r="P20" s="61">
        <f t="shared" si="3"/>
        <v>13</v>
      </c>
      <c r="Q20" s="61">
        <f t="shared" si="4"/>
        <v>27000</v>
      </c>
    </row>
    <row r="21" spans="1:17" s="50" customFormat="1" ht="22.5">
      <c r="A21" s="59"/>
      <c r="B21" s="59">
        <v>30842786</v>
      </c>
      <c r="C21" s="59" t="s">
        <v>193</v>
      </c>
      <c r="D21" s="59" t="s">
        <v>251</v>
      </c>
      <c r="E21" s="75">
        <v>2</v>
      </c>
      <c r="F21" s="78">
        <v>7500</v>
      </c>
      <c r="G21" s="78">
        <v>7500</v>
      </c>
      <c r="H21" s="80">
        <v>6661</v>
      </c>
      <c r="I21" s="80">
        <v>6661</v>
      </c>
      <c r="J21" s="61">
        <v>6000</v>
      </c>
      <c r="K21" s="61">
        <v>5400</v>
      </c>
      <c r="L21" s="70">
        <v>0.1</v>
      </c>
      <c r="M21" s="84">
        <f t="shared" si="0"/>
        <v>0.7999999999999999</v>
      </c>
      <c r="N21" s="84">
        <f t="shared" si="1"/>
        <v>1</v>
      </c>
      <c r="O21" s="61">
        <f t="shared" si="2"/>
        <v>111.1111111111111</v>
      </c>
      <c r="P21" s="61">
        <f t="shared" si="3"/>
        <v>16</v>
      </c>
      <c r="Q21" s="61">
        <f t="shared" si="4"/>
        <v>5400</v>
      </c>
    </row>
    <row r="22" spans="1:17" s="50" customFormat="1" ht="22.5">
      <c r="A22" s="59"/>
      <c r="B22" s="59">
        <v>688819</v>
      </c>
      <c r="C22" s="59" t="s">
        <v>180</v>
      </c>
      <c r="D22" s="59" t="s">
        <v>271</v>
      </c>
      <c r="E22" s="75">
        <v>2</v>
      </c>
      <c r="F22" s="78">
        <v>5296</v>
      </c>
      <c r="G22" s="78">
        <v>23073</v>
      </c>
      <c r="H22" s="80">
        <v>4831</v>
      </c>
      <c r="I22" s="80">
        <v>21302</v>
      </c>
      <c r="J22" s="61">
        <v>62400</v>
      </c>
      <c r="K22" s="61">
        <v>45400</v>
      </c>
      <c r="L22" s="70">
        <v>0.2724358974358974</v>
      </c>
      <c r="M22" s="84">
        <f t="shared" si="0"/>
        <v>0.7999999999999999</v>
      </c>
      <c r="N22" s="84">
        <f t="shared" si="1"/>
        <v>1</v>
      </c>
      <c r="O22" s="61">
        <f t="shared" si="2"/>
        <v>110.76499491697727</v>
      </c>
      <c r="P22" s="61">
        <f t="shared" si="3"/>
        <v>17</v>
      </c>
      <c r="Q22" s="61">
        <f t="shared" si="4"/>
        <v>23000</v>
      </c>
    </row>
    <row r="23" spans="1:17" s="50" customFormat="1" ht="22.5">
      <c r="A23" s="59"/>
      <c r="B23" s="59">
        <v>17315484</v>
      </c>
      <c r="C23" s="59" t="s">
        <v>191</v>
      </c>
      <c r="D23" s="59" t="s">
        <v>242</v>
      </c>
      <c r="E23" s="75">
        <v>1</v>
      </c>
      <c r="F23" s="78">
        <v>8300</v>
      </c>
      <c r="G23" s="78">
        <v>28000</v>
      </c>
      <c r="H23" s="80">
        <v>5200</v>
      </c>
      <c r="I23" s="80">
        <v>13450</v>
      </c>
      <c r="J23" s="61">
        <v>31000</v>
      </c>
      <c r="K23" s="61">
        <v>27900</v>
      </c>
      <c r="L23" s="70">
        <v>0.1</v>
      </c>
      <c r="M23" s="84">
        <f t="shared" si="0"/>
        <v>1</v>
      </c>
      <c r="N23" s="84">
        <f t="shared" si="1"/>
        <v>1</v>
      </c>
      <c r="O23" s="61">
        <f t="shared" si="2"/>
        <v>100.3584229390681</v>
      </c>
      <c r="P23" s="61">
        <f t="shared" si="3"/>
        <v>18</v>
      </c>
      <c r="Q23" s="61">
        <f t="shared" si="4"/>
        <v>20100</v>
      </c>
    </row>
    <row r="24" spans="1:17" s="50" customFormat="1" ht="33.75">
      <c r="A24" s="59"/>
      <c r="B24" s="59">
        <v>681482</v>
      </c>
      <c r="C24" s="59" t="s">
        <v>183</v>
      </c>
      <c r="D24" s="59" t="s">
        <v>236</v>
      </c>
      <c r="E24" s="75">
        <v>2</v>
      </c>
      <c r="F24" s="78">
        <v>6000</v>
      </c>
      <c r="G24" s="78">
        <v>6000</v>
      </c>
      <c r="H24" s="80">
        <v>5500</v>
      </c>
      <c r="I24" s="80">
        <v>5500</v>
      </c>
      <c r="J24" s="61">
        <v>5500</v>
      </c>
      <c r="K24" s="61">
        <v>5000</v>
      </c>
      <c r="L24" s="70">
        <v>0.1</v>
      </c>
      <c r="M24" s="84">
        <f t="shared" si="0"/>
        <v>0.7999999999999999</v>
      </c>
      <c r="N24" s="84">
        <f t="shared" si="1"/>
        <v>1</v>
      </c>
      <c r="O24" s="61">
        <f t="shared" si="2"/>
        <v>95.99999999999999</v>
      </c>
      <c r="P24" s="61">
        <f t="shared" si="3"/>
        <v>19</v>
      </c>
      <c r="Q24" s="61">
        <f t="shared" si="4"/>
        <v>5000</v>
      </c>
    </row>
    <row r="25" spans="1:17" s="50" customFormat="1" ht="22.5">
      <c r="A25" s="59"/>
      <c r="B25" s="59">
        <v>31275583</v>
      </c>
      <c r="C25" s="59" t="s">
        <v>187</v>
      </c>
      <c r="D25" s="59" t="s">
        <v>252</v>
      </c>
      <c r="E25" s="75">
        <v>1</v>
      </c>
      <c r="F25" s="78">
        <v>1820</v>
      </c>
      <c r="G25" s="78">
        <v>2600</v>
      </c>
      <c r="H25" s="80">
        <v>1715</v>
      </c>
      <c r="I25" s="80">
        <v>2562</v>
      </c>
      <c r="J25" s="61">
        <v>67300</v>
      </c>
      <c r="K25" s="61">
        <v>20300</v>
      </c>
      <c r="L25" s="70">
        <v>0.6983655274888558</v>
      </c>
      <c r="M25" s="84">
        <f t="shared" si="0"/>
        <v>1</v>
      </c>
      <c r="N25" s="84">
        <f t="shared" si="1"/>
        <v>0.5124</v>
      </c>
      <c r="O25" s="61">
        <f t="shared" si="2"/>
        <v>89.44583110694707</v>
      </c>
      <c r="P25" s="61">
        <f t="shared" si="3"/>
        <v>20</v>
      </c>
      <c r="Q25" s="61">
        <f t="shared" si="4"/>
        <v>2600</v>
      </c>
    </row>
    <row r="26" spans="1:17" s="50" customFormat="1" ht="22.5">
      <c r="A26" s="59"/>
      <c r="B26" s="59">
        <v>17315484</v>
      </c>
      <c r="C26" s="59" t="s">
        <v>191</v>
      </c>
      <c r="D26" s="59" t="s">
        <v>243</v>
      </c>
      <c r="E26" s="75">
        <v>2</v>
      </c>
      <c r="F26" s="78">
        <v>3700</v>
      </c>
      <c r="G26" s="78">
        <v>14000</v>
      </c>
      <c r="H26" s="80">
        <v>2200</v>
      </c>
      <c r="I26" s="80">
        <v>7000</v>
      </c>
      <c r="J26" s="61">
        <v>15500</v>
      </c>
      <c r="K26" s="61">
        <v>13950</v>
      </c>
      <c r="L26" s="70">
        <v>0.1</v>
      </c>
      <c r="M26" s="84">
        <f t="shared" si="0"/>
        <v>0.7999999999999999</v>
      </c>
      <c r="N26" s="84">
        <f t="shared" si="1"/>
        <v>1</v>
      </c>
      <c r="O26" s="61">
        <f t="shared" si="2"/>
        <v>80.28673835125448</v>
      </c>
      <c r="P26" s="61">
        <f t="shared" si="3"/>
        <v>21</v>
      </c>
      <c r="Q26" s="61">
        <f t="shared" si="4"/>
        <v>10500</v>
      </c>
    </row>
    <row r="27" spans="1:17" s="50" customFormat="1" ht="22.5">
      <c r="A27" s="59"/>
      <c r="B27" s="59">
        <v>31275583</v>
      </c>
      <c r="C27" s="59" t="s">
        <v>187</v>
      </c>
      <c r="D27" s="59" t="s">
        <v>253</v>
      </c>
      <c r="E27" s="75">
        <v>2</v>
      </c>
      <c r="F27" s="78">
        <v>2340</v>
      </c>
      <c r="G27" s="78">
        <v>3020</v>
      </c>
      <c r="H27" s="80">
        <v>1026</v>
      </c>
      <c r="I27" s="80">
        <v>1769</v>
      </c>
      <c r="J27" s="61">
        <v>86500</v>
      </c>
      <c r="K27" s="61">
        <v>22500</v>
      </c>
      <c r="L27" s="70">
        <v>0.7398843930635838</v>
      </c>
      <c r="M27" s="84">
        <f t="shared" si="0"/>
        <v>0.7999999999999999</v>
      </c>
      <c r="N27" s="84">
        <f t="shared" si="1"/>
        <v>0.3538</v>
      </c>
      <c r="O27" s="61">
        <f t="shared" si="2"/>
        <v>79.44714193962749</v>
      </c>
      <c r="P27" s="61">
        <f t="shared" si="3"/>
        <v>22</v>
      </c>
      <c r="Q27" s="61">
        <f t="shared" si="4"/>
        <v>2600</v>
      </c>
    </row>
    <row r="28" spans="1:17" s="50" customFormat="1" ht="22.5">
      <c r="A28" s="59"/>
      <c r="B28" s="59">
        <v>31275583</v>
      </c>
      <c r="C28" s="59" t="s">
        <v>187</v>
      </c>
      <c r="D28" s="59" t="s">
        <v>255</v>
      </c>
      <c r="E28" s="75">
        <v>4</v>
      </c>
      <c r="F28" s="78">
        <v>1200</v>
      </c>
      <c r="G28" s="78">
        <v>1420</v>
      </c>
      <c r="H28" s="80">
        <v>839</v>
      </c>
      <c r="I28" s="80">
        <v>1144</v>
      </c>
      <c r="J28" s="61">
        <v>44400</v>
      </c>
      <c r="K28" s="61">
        <v>6400</v>
      </c>
      <c r="L28" s="70">
        <v>0.8558558558558559</v>
      </c>
      <c r="M28" s="84">
        <f t="shared" si="0"/>
        <v>0.3999999999999999</v>
      </c>
      <c r="N28" s="84">
        <f t="shared" si="1"/>
        <v>0.2288</v>
      </c>
      <c r="O28" s="61">
        <f t="shared" si="2"/>
        <v>75.95720720720719</v>
      </c>
      <c r="P28" s="61">
        <f t="shared" si="3"/>
        <v>23</v>
      </c>
      <c r="Q28" s="61">
        <f t="shared" si="4"/>
        <v>1400</v>
      </c>
    </row>
    <row r="29" spans="1:17" s="50" customFormat="1" ht="22.5">
      <c r="A29" s="59"/>
      <c r="B29" s="59">
        <v>30845688</v>
      </c>
      <c r="C29" s="59" t="s">
        <v>190</v>
      </c>
      <c r="D29" s="59" t="s">
        <v>249</v>
      </c>
      <c r="E29" s="75">
        <v>3</v>
      </c>
      <c r="F29" s="78">
        <v>3000</v>
      </c>
      <c r="G29" s="78">
        <v>3000</v>
      </c>
      <c r="H29" s="80">
        <v>2500</v>
      </c>
      <c r="I29" s="80">
        <v>2500</v>
      </c>
      <c r="J29" s="61">
        <v>9000</v>
      </c>
      <c r="K29" s="61">
        <v>6800</v>
      </c>
      <c r="L29" s="70">
        <v>0.24444444444444444</v>
      </c>
      <c r="M29" s="84">
        <f t="shared" si="0"/>
        <v>0.5999999999999999</v>
      </c>
      <c r="N29" s="84">
        <f t="shared" si="1"/>
        <v>0.5</v>
      </c>
      <c r="O29" s="61">
        <f t="shared" si="2"/>
        <v>64.70588235294116</v>
      </c>
      <c r="P29" s="61">
        <f t="shared" si="3"/>
        <v>24</v>
      </c>
      <c r="Q29" s="61">
        <f t="shared" si="4"/>
        <v>3000</v>
      </c>
    </row>
    <row r="30" spans="1:17" s="50" customFormat="1" ht="33.75">
      <c r="A30" s="59"/>
      <c r="B30" s="59">
        <v>30806518</v>
      </c>
      <c r="C30" s="59" t="s">
        <v>103</v>
      </c>
      <c r="D30" s="59" t="s">
        <v>232</v>
      </c>
      <c r="E30" s="75">
        <v>1</v>
      </c>
      <c r="F30" s="78">
        <v>1200</v>
      </c>
      <c r="G30" s="78">
        <v>2200</v>
      </c>
      <c r="H30" s="80">
        <v>1150</v>
      </c>
      <c r="I30" s="80">
        <v>2100</v>
      </c>
      <c r="J30" s="61">
        <v>8800</v>
      </c>
      <c r="K30" s="61">
        <v>7000</v>
      </c>
      <c r="L30" s="70">
        <v>0.20454545454545456</v>
      </c>
      <c r="M30" s="84">
        <f t="shared" si="0"/>
        <v>1</v>
      </c>
      <c r="N30" s="84">
        <f t="shared" si="1"/>
        <v>0.42</v>
      </c>
      <c r="O30" s="61">
        <f t="shared" si="2"/>
        <v>64.28571428571429</v>
      </c>
      <c r="P30" s="61">
        <f t="shared" si="3"/>
        <v>25</v>
      </c>
      <c r="Q30" s="61">
        <f t="shared" si="4"/>
        <v>2200</v>
      </c>
    </row>
    <row r="31" spans="1:17" s="50" customFormat="1" ht="22.5">
      <c r="A31" s="59"/>
      <c r="B31" s="59">
        <v>17315484</v>
      </c>
      <c r="C31" s="59" t="s">
        <v>191</v>
      </c>
      <c r="D31" s="59" t="s">
        <v>244</v>
      </c>
      <c r="E31" s="75">
        <v>3</v>
      </c>
      <c r="F31" s="78">
        <v>4500</v>
      </c>
      <c r="G31" s="78">
        <v>12500</v>
      </c>
      <c r="H31" s="80">
        <v>350</v>
      </c>
      <c r="I31" s="80">
        <v>1200</v>
      </c>
      <c r="J31" s="61">
        <v>13000</v>
      </c>
      <c r="K31" s="61">
        <v>11700</v>
      </c>
      <c r="L31" s="70">
        <v>0.1</v>
      </c>
      <c r="M31" s="84">
        <f t="shared" si="0"/>
        <v>0.5999999999999999</v>
      </c>
      <c r="N31" s="84">
        <f t="shared" si="1"/>
        <v>0.24</v>
      </c>
      <c r="O31" s="61">
        <f t="shared" si="2"/>
        <v>64.1025641025641</v>
      </c>
      <c r="P31" s="61">
        <f t="shared" si="3"/>
        <v>26</v>
      </c>
      <c r="Q31" s="61">
        <f t="shared" si="4"/>
        <v>1800</v>
      </c>
    </row>
    <row r="32" spans="1:17" s="50" customFormat="1" ht="22.5">
      <c r="A32" s="59"/>
      <c r="B32" s="59">
        <v>31275583</v>
      </c>
      <c r="C32" s="59" t="s">
        <v>187</v>
      </c>
      <c r="D32" s="59" t="s">
        <v>258</v>
      </c>
      <c r="E32" s="75">
        <v>7</v>
      </c>
      <c r="F32" s="78">
        <v>120</v>
      </c>
      <c r="G32" s="78">
        <v>360</v>
      </c>
      <c r="H32" s="80">
        <v>112</v>
      </c>
      <c r="I32" s="80">
        <v>306</v>
      </c>
      <c r="J32" s="61">
        <v>4400</v>
      </c>
      <c r="K32" s="61">
        <v>900</v>
      </c>
      <c r="L32" s="70">
        <v>0.7954545454545454</v>
      </c>
      <c r="M32" s="84">
        <f t="shared" si="0"/>
        <v>0.2</v>
      </c>
      <c r="N32" s="84">
        <f t="shared" si="1"/>
        <v>0.0612</v>
      </c>
      <c r="O32" s="61">
        <f t="shared" si="2"/>
        <v>63.63636363636364</v>
      </c>
      <c r="P32" s="61">
        <f t="shared" si="3"/>
        <v>27</v>
      </c>
      <c r="Q32" s="61">
        <f t="shared" si="4"/>
        <v>300</v>
      </c>
    </row>
    <row r="33" spans="1:17" s="50" customFormat="1" ht="22.5">
      <c r="A33" s="59"/>
      <c r="B33" s="59">
        <v>31275583</v>
      </c>
      <c r="C33" s="59" t="s">
        <v>187</v>
      </c>
      <c r="D33" s="59" t="s">
        <v>254</v>
      </c>
      <c r="E33" s="75">
        <v>3</v>
      </c>
      <c r="F33" s="78">
        <v>1310</v>
      </c>
      <c r="G33" s="78">
        <v>1310</v>
      </c>
      <c r="H33" s="80">
        <v>1091</v>
      </c>
      <c r="I33" s="80">
        <v>1091</v>
      </c>
      <c r="J33" s="61">
        <v>48400</v>
      </c>
      <c r="K33" s="61">
        <v>10400</v>
      </c>
      <c r="L33" s="70">
        <v>0.7851239669421488</v>
      </c>
      <c r="M33" s="84">
        <f t="shared" si="0"/>
        <v>0.5999999999999999</v>
      </c>
      <c r="N33" s="84">
        <f t="shared" si="1"/>
        <v>0.2182</v>
      </c>
      <c r="O33" s="61">
        <f t="shared" si="2"/>
        <v>59.33725365543547</v>
      </c>
      <c r="P33" s="61">
        <f t="shared" si="3"/>
        <v>28</v>
      </c>
      <c r="Q33" s="61">
        <f t="shared" si="4"/>
        <v>1300</v>
      </c>
    </row>
    <row r="34" spans="1:17" s="50" customFormat="1" ht="22.5">
      <c r="A34" s="59"/>
      <c r="B34" s="59">
        <v>31275583</v>
      </c>
      <c r="C34" s="59" t="s">
        <v>187</v>
      </c>
      <c r="D34" s="59" t="s">
        <v>260</v>
      </c>
      <c r="E34" s="75">
        <v>9</v>
      </c>
      <c r="F34" s="78">
        <v>60</v>
      </c>
      <c r="G34" s="78">
        <v>60</v>
      </c>
      <c r="H34" s="80">
        <v>14</v>
      </c>
      <c r="I34" s="80">
        <v>14</v>
      </c>
      <c r="J34" s="61">
        <v>2200</v>
      </c>
      <c r="K34" s="61">
        <v>200</v>
      </c>
      <c r="L34" s="70">
        <v>0.9090909090909091</v>
      </c>
      <c r="M34" s="84">
        <f t="shared" si="0"/>
        <v>0.2</v>
      </c>
      <c r="N34" s="84">
        <f t="shared" si="1"/>
        <v>0.0028</v>
      </c>
      <c r="O34" s="61">
        <f t="shared" si="2"/>
        <v>54.54545454545454</v>
      </c>
      <c r="P34" s="61">
        <f t="shared" si="3"/>
        <v>29</v>
      </c>
      <c r="Q34" s="61">
        <f t="shared" si="4"/>
        <v>0</v>
      </c>
    </row>
    <row r="35" spans="1:17" s="50" customFormat="1" ht="22.5">
      <c r="A35" s="59"/>
      <c r="B35" s="59">
        <v>17325391</v>
      </c>
      <c r="C35" s="59" t="s">
        <v>104</v>
      </c>
      <c r="D35" s="59" t="s">
        <v>235</v>
      </c>
      <c r="E35" s="75">
        <v>2</v>
      </c>
      <c r="F35" s="78">
        <v>2000</v>
      </c>
      <c r="G35" s="78">
        <v>20000</v>
      </c>
      <c r="H35" s="80">
        <v>1000</v>
      </c>
      <c r="I35" s="80">
        <v>1000</v>
      </c>
      <c r="J35" s="61">
        <v>33000</v>
      </c>
      <c r="K35" s="61">
        <v>29700</v>
      </c>
      <c r="L35" s="70">
        <v>0.1</v>
      </c>
      <c r="M35" s="84">
        <f t="shared" si="0"/>
        <v>0.7999999999999999</v>
      </c>
      <c r="N35" s="84">
        <f t="shared" si="1"/>
        <v>0.2</v>
      </c>
      <c r="O35" s="61">
        <f t="shared" si="2"/>
        <v>53.872053872053876</v>
      </c>
      <c r="P35" s="61">
        <f t="shared" si="3"/>
        <v>30</v>
      </c>
      <c r="Q35" s="61">
        <f t="shared" si="4"/>
        <v>1500</v>
      </c>
    </row>
    <row r="36" spans="1:17" s="50" customFormat="1" ht="22.5">
      <c r="A36" s="59"/>
      <c r="B36" s="59">
        <v>30845386</v>
      </c>
      <c r="C36" s="59" t="s">
        <v>174</v>
      </c>
      <c r="D36" s="59" t="s">
        <v>230</v>
      </c>
      <c r="E36" s="75">
        <v>1</v>
      </c>
      <c r="F36" s="78">
        <v>6500</v>
      </c>
      <c r="G36" s="78">
        <v>60000</v>
      </c>
      <c r="H36" s="80">
        <v>1600</v>
      </c>
      <c r="I36" s="80">
        <v>8600</v>
      </c>
      <c r="J36" s="61">
        <v>200000</v>
      </c>
      <c r="K36" s="61">
        <v>170000</v>
      </c>
      <c r="L36" s="70">
        <v>0.15</v>
      </c>
      <c r="M36" s="84">
        <f t="shared" si="0"/>
        <v>1</v>
      </c>
      <c r="N36" s="84">
        <f t="shared" si="1"/>
        <v>1</v>
      </c>
      <c r="O36" s="61">
        <f t="shared" si="2"/>
        <v>52.94117647058823</v>
      </c>
      <c r="P36" s="61">
        <f t="shared" si="3"/>
        <v>31</v>
      </c>
      <c r="Q36" s="61">
        <f t="shared" si="4"/>
        <v>12900</v>
      </c>
    </row>
    <row r="37" spans="1:17" s="50" customFormat="1" ht="22.5">
      <c r="A37" s="59"/>
      <c r="B37" s="59">
        <v>31275583</v>
      </c>
      <c r="C37" s="59" t="s">
        <v>187</v>
      </c>
      <c r="D37" s="59" t="s">
        <v>256</v>
      </c>
      <c r="E37" s="75">
        <v>5</v>
      </c>
      <c r="F37" s="78">
        <v>840</v>
      </c>
      <c r="G37" s="78">
        <v>1060</v>
      </c>
      <c r="H37" s="80">
        <v>782</v>
      </c>
      <c r="I37" s="80">
        <v>974</v>
      </c>
      <c r="J37" s="61">
        <v>31800</v>
      </c>
      <c r="K37" s="61">
        <v>3800</v>
      </c>
      <c r="L37" s="70">
        <v>0.8805031446540881</v>
      </c>
      <c r="M37" s="84">
        <f t="shared" si="0"/>
        <v>0.2</v>
      </c>
      <c r="N37" s="84">
        <f t="shared" si="1"/>
        <v>0.1948</v>
      </c>
      <c r="O37" s="61">
        <f t="shared" si="2"/>
        <v>49.12280701754386</v>
      </c>
      <c r="P37" s="61">
        <f t="shared" si="3"/>
        <v>32</v>
      </c>
      <c r="Q37" s="61">
        <f t="shared" si="4"/>
        <v>1000</v>
      </c>
    </row>
    <row r="38" spans="1:17" s="50" customFormat="1" ht="22.5">
      <c r="A38" s="59"/>
      <c r="B38" s="59">
        <v>31275583</v>
      </c>
      <c r="C38" s="59" t="s">
        <v>187</v>
      </c>
      <c r="D38" s="59" t="s">
        <v>257</v>
      </c>
      <c r="E38" s="75">
        <v>6</v>
      </c>
      <c r="F38" s="78">
        <v>750</v>
      </c>
      <c r="G38" s="78">
        <v>920</v>
      </c>
      <c r="H38" s="80">
        <v>686</v>
      </c>
      <c r="I38" s="80">
        <v>964</v>
      </c>
      <c r="J38" s="61">
        <v>27700</v>
      </c>
      <c r="K38" s="61">
        <v>3700</v>
      </c>
      <c r="L38" s="70">
        <v>0.8664259927797834</v>
      </c>
      <c r="M38" s="84">
        <f t="shared" si="0"/>
        <v>0.2</v>
      </c>
      <c r="N38" s="84">
        <f t="shared" si="1"/>
        <v>0.1928</v>
      </c>
      <c r="O38" s="61">
        <f t="shared" si="2"/>
        <v>43.08713045175139</v>
      </c>
      <c r="P38" s="61">
        <f t="shared" si="3"/>
        <v>33</v>
      </c>
      <c r="Q38" s="61">
        <f t="shared" si="4"/>
        <v>900</v>
      </c>
    </row>
    <row r="39" spans="1:17" s="50" customFormat="1" ht="11.25">
      <c r="A39" s="59"/>
      <c r="B39" s="59">
        <v>17315484</v>
      </c>
      <c r="C39" s="59" t="s">
        <v>191</v>
      </c>
      <c r="D39" s="59" t="s">
        <v>245</v>
      </c>
      <c r="E39" s="75">
        <v>4</v>
      </c>
      <c r="F39" s="78">
        <v>6000</v>
      </c>
      <c r="G39" s="78">
        <v>18000</v>
      </c>
      <c r="H39" s="80">
        <v>115</v>
      </c>
      <c r="I39" s="80">
        <v>350</v>
      </c>
      <c r="J39" s="61">
        <v>19800</v>
      </c>
      <c r="K39" s="61">
        <v>17820</v>
      </c>
      <c r="L39" s="70">
        <v>0.1</v>
      </c>
      <c r="M39" s="84">
        <f t="shared" si="0"/>
        <v>0.3999999999999999</v>
      </c>
      <c r="N39" s="84">
        <f t="shared" si="1"/>
        <v>0.07</v>
      </c>
      <c r="O39" s="61">
        <f t="shared" si="2"/>
        <v>40.4040404040404</v>
      </c>
      <c r="P39" s="61">
        <f t="shared" si="3"/>
        <v>34</v>
      </c>
      <c r="Q39" s="61">
        <f t="shared" si="4"/>
        <v>500</v>
      </c>
    </row>
    <row r="40" spans="1:17" s="50" customFormat="1" ht="22.5">
      <c r="A40" s="59"/>
      <c r="B40" s="59">
        <v>17331561</v>
      </c>
      <c r="C40" s="59" t="s">
        <v>176</v>
      </c>
      <c r="D40" s="59" t="s">
        <v>231</v>
      </c>
      <c r="E40" s="75"/>
      <c r="F40" s="78">
        <v>1600</v>
      </c>
      <c r="G40" s="78">
        <v>2200</v>
      </c>
      <c r="H40" s="80">
        <v>1200</v>
      </c>
      <c r="I40" s="80">
        <v>1200</v>
      </c>
      <c r="J40" s="61">
        <v>26000</v>
      </c>
      <c r="K40" s="61">
        <v>21000</v>
      </c>
      <c r="L40" s="70">
        <v>0.19230769230769232</v>
      </c>
      <c r="M40" s="84">
        <f t="shared" si="0"/>
        <v>1.2</v>
      </c>
      <c r="N40" s="84">
        <f t="shared" si="1"/>
        <v>0.24</v>
      </c>
      <c r="O40" s="61">
        <f t="shared" si="2"/>
        <v>24.175824175824175</v>
      </c>
      <c r="P40" s="61">
        <f t="shared" si="3"/>
        <v>35</v>
      </c>
      <c r="Q40" s="61">
        <f t="shared" si="4"/>
        <v>1800</v>
      </c>
    </row>
    <row r="41" spans="1:17" s="50" customFormat="1" ht="22.5">
      <c r="A41" s="59"/>
      <c r="B41" s="59">
        <v>31275583</v>
      </c>
      <c r="C41" s="59" t="s">
        <v>187</v>
      </c>
      <c r="D41" s="59" t="s">
        <v>261</v>
      </c>
      <c r="E41" s="75">
        <v>10</v>
      </c>
      <c r="F41" s="78">
        <v>90</v>
      </c>
      <c r="G41" s="78">
        <v>90</v>
      </c>
      <c r="H41" s="80">
        <v>46</v>
      </c>
      <c r="I41" s="80">
        <v>46</v>
      </c>
      <c r="J41" s="61">
        <v>3300</v>
      </c>
      <c r="K41" s="61">
        <v>800</v>
      </c>
      <c r="L41" s="70">
        <v>0.7575757575757576</v>
      </c>
      <c r="M41" s="84">
        <f t="shared" si="0"/>
        <v>0.2</v>
      </c>
      <c r="N41" s="84">
        <f t="shared" si="1"/>
        <v>0.0092</v>
      </c>
      <c r="O41" s="61">
        <f t="shared" si="2"/>
        <v>17.045454545454547</v>
      </c>
      <c r="P41" s="61">
        <f t="shared" si="3"/>
        <v>36</v>
      </c>
      <c r="Q41" s="61">
        <f t="shared" si="4"/>
        <v>0</v>
      </c>
    </row>
    <row r="42" spans="1:17" s="50" customFormat="1" ht="22.5">
      <c r="A42" s="59"/>
      <c r="B42" s="59">
        <v>31275583</v>
      </c>
      <c r="C42" s="59" t="s">
        <v>187</v>
      </c>
      <c r="D42" s="59" t="s">
        <v>259</v>
      </c>
      <c r="E42" s="75">
        <v>8</v>
      </c>
      <c r="F42" s="78">
        <v>350</v>
      </c>
      <c r="G42" s="78">
        <v>350</v>
      </c>
      <c r="H42" s="80">
        <v>101</v>
      </c>
      <c r="I42" s="80">
        <v>101</v>
      </c>
      <c r="J42" s="61">
        <v>12900</v>
      </c>
      <c r="K42" s="61">
        <v>3400</v>
      </c>
      <c r="L42" s="70">
        <v>0.7364341085271318</v>
      </c>
      <c r="M42" s="84">
        <f t="shared" si="0"/>
        <v>0.2</v>
      </c>
      <c r="N42" s="84">
        <f t="shared" si="1"/>
        <v>0.0202</v>
      </c>
      <c r="O42" s="61">
        <f t="shared" si="2"/>
        <v>15.16187870497036</v>
      </c>
      <c r="P42" s="61">
        <f t="shared" si="3"/>
        <v>37</v>
      </c>
      <c r="Q42" s="61">
        <f t="shared" si="4"/>
        <v>100</v>
      </c>
    </row>
    <row r="43" spans="1:17" s="50" customFormat="1" ht="56.25">
      <c r="A43" s="59"/>
      <c r="B43" s="59" t="s">
        <v>152</v>
      </c>
      <c r="C43" s="59" t="s">
        <v>195</v>
      </c>
      <c r="D43" s="59" t="s">
        <v>262</v>
      </c>
      <c r="E43" s="75">
        <v>1</v>
      </c>
      <c r="F43" s="78">
        <v>2000</v>
      </c>
      <c r="G43" s="78">
        <v>2000</v>
      </c>
      <c r="H43" s="80">
        <v>1500</v>
      </c>
      <c r="I43" s="80">
        <v>1500</v>
      </c>
      <c r="J43" s="61">
        <v>26000</v>
      </c>
      <c r="K43" s="61">
        <v>23400</v>
      </c>
      <c r="L43" s="70">
        <v>0.1</v>
      </c>
      <c r="M43" s="84">
        <f t="shared" si="0"/>
        <v>1</v>
      </c>
      <c r="N43" s="84">
        <f t="shared" si="1"/>
        <v>0.3</v>
      </c>
      <c r="O43" s="61">
        <f t="shared" si="2"/>
        <v>8.547008547008549</v>
      </c>
      <c r="P43" s="61">
        <f t="shared" si="3"/>
        <v>38</v>
      </c>
      <c r="Q43" s="61">
        <f t="shared" si="4"/>
        <v>2000</v>
      </c>
    </row>
    <row r="44" spans="1:17" s="50" customFormat="1" ht="22.5">
      <c r="A44" s="59"/>
      <c r="B44" s="59">
        <v>603091</v>
      </c>
      <c r="C44" s="59" t="s">
        <v>101</v>
      </c>
      <c r="D44" s="59" t="s">
        <v>277</v>
      </c>
      <c r="E44" s="75">
        <v>1</v>
      </c>
      <c r="F44" s="78">
        <v>1600</v>
      </c>
      <c r="G44" s="78">
        <v>2200</v>
      </c>
      <c r="H44" s="80">
        <v>1554</v>
      </c>
      <c r="I44" s="80">
        <v>2184</v>
      </c>
      <c r="J44" s="61">
        <v>33200</v>
      </c>
      <c r="K44" s="61">
        <v>29700</v>
      </c>
      <c r="L44" s="70">
        <v>0.10542168674698796</v>
      </c>
      <c r="M44" s="84">
        <f t="shared" si="0"/>
        <v>1</v>
      </c>
      <c r="N44" s="84">
        <f t="shared" si="1"/>
        <v>0.4368</v>
      </c>
      <c r="O44" s="61">
        <f t="shared" si="2"/>
        <v>7.809013833110219</v>
      </c>
      <c r="P44" s="61">
        <f t="shared" si="3"/>
        <v>39</v>
      </c>
      <c r="Q44" s="61">
        <f t="shared" si="4"/>
        <v>2200</v>
      </c>
    </row>
    <row r="45" spans="1:17" s="50" customFormat="1" ht="22.5">
      <c r="A45" s="59"/>
      <c r="B45" s="59">
        <v>688312</v>
      </c>
      <c r="C45" s="59" t="s">
        <v>182</v>
      </c>
      <c r="D45" s="59" t="s">
        <v>139</v>
      </c>
      <c r="E45" s="75"/>
      <c r="F45" s="78">
        <v>2000</v>
      </c>
      <c r="G45" s="78">
        <v>2000</v>
      </c>
      <c r="H45" s="80">
        <v>2180</v>
      </c>
      <c r="I45" s="80">
        <v>2180</v>
      </c>
      <c r="J45" s="61">
        <v>39200</v>
      </c>
      <c r="K45" s="61">
        <v>35280</v>
      </c>
      <c r="L45" s="70">
        <v>0.1</v>
      </c>
      <c r="M45" s="84">
        <f t="shared" si="0"/>
        <v>1.2</v>
      </c>
      <c r="N45" s="84">
        <f t="shared" si="1"/>
        <v>0.436</v>
      </c>
      <c r="O45" s="61">
        <f t="shared" si="2"/>
        <v>6.802721088435375</v>
      </c>
      <c r="P45" s="61">
        <f t="shared" si="3"/>
        <v>40</v>
      </c>
      <c r="Q45" s="61">
        <f t="shared" si="4"/>
        <v>2000</v>
      </c>
    </row>
    <row r="46" spans="1:17" s="50" customFormat="1" ht="22.5">
      <c r="A46" s="59"/>
      <c r="B46" s="59">
        <v>42133335</v>
      </c>
      <c r="C46" s="59" t="s">
        <v>107</v>
      </c>
      <c r="D46" s="59" t="s">
        <v>278</v>
      </c>
      <c r="E46" s="75">
        <v>1</v>
      </c>
      <c r="F46" s="78">
        <v>1000</v>
      </c>
      <c r="G46" s="78">
        <v>3000</v>
      </c>
      <c r="H46" s="80">
        <v>952</v>
      </c>
      <c r="I46" s="80">
        <v>2856</v>
      </c>
      <c r="J46" s="61">
        <v>150870</v>
      </c>
      <c r="K46" s="61">
        <v>133070</v>
      </c>
      <c r="L46" s="70">
        <v>0.11798236892689071</v>
      </c>
      <c r="M46" s="84">
        <f t="shared" si="0"/>
        <v>1</v>
      </c>
      <c r="N46" s="84">
        <f t="shared" si="1"/>
        <v>0.5712</v>
      </c>
      <c r="O46" s="61">
        <f t="shared" si="2"/>
        <v>2.659856517477058</v>
      </c>
      <c r="P46" s="61">
        <f t="shared" si="3"/>
        <v>41</v>
      </c>
      <c r="Q46" s="61">
        <f t="shared" si="4"/>
        <v>3000</v>
      </c>
    </row>
    <row r="47" spans="1:17" s="50" customFormat="1" ht="22.5">
      <c r="A47" s="59"/>
      <c r="B47" s="59">
        <v>35539208</v>
      </c>
      <c r="C47" s="59" t="s">
        <v>106</v>
      </c>
      <c r="D47" s="59" t="s">
        <v>241</v>
      </c>
      <c r="E47" s="75">
        <v>3</v>
      </c>
      <c r="F47" s="78">
        <v>200</v>
      </c>
      <c r="G47" s="78">
        <v>270</v>
      </c>
      <c r="H47" s="80">
        <v>120</v>
      </c>
      <c r="I47" s="80">
        <v>270</v>
      </c>
      <c r="J47" s="61">
        <v>7500</v>
      </c>
      <c r="K47" s="61">
        <v>6700</v>
      </c>
      <c r="L47" s="70">
        <v>0.10666666666666667</v>
      </c>
      <c r="M47" s="84">
        <f t="shared" si="0"/>
        <v>0.5999999999999999</v>
      </c>
      <c r="N47" s="84">
        <f t="shared" si="1"/>
        <v>0.054</v>
      </c>
      <c r="O47" s="61">
        <f t="shared" si="2"/>
        <v>2.5791044776119394</v>
      </c>
      <c r="P47" s="61">
        <f t="shared" si="3"/>
        <v>42</v>
      </c>
      <c r="Q47" s="61">
        <f t="shared" si="4"/>
        <v>200</v>
      </c>
    </row>
    <row r="48" spans="1:17" s="50" customFormat="1" ht="22.5">
      <c r="A48" s="59"/>
      <c r="B48" s="59">
        <v>35539208</v>
      </c>
      <c r="C48" s="59" t="s">
        <v>106</v>
      </c>
      <c r="D48" s="59" t="s">
        <v>239</v>
      </c>
      <c r="E48" s="75">
        <v>1</v>
      </c>
      <c r="F48" s="78">
        <v>12880</v>
      </c>
      <c r="G48" s="78">
        <v>355</v>
      </c>
      <c r="H48" s="80">
        <v>12479</v>
      </c>
      <c r="I48" s="80">
        <v>351</v>
      </c>
      <c r="J48" s="61">
        <v>38000</v>
      </c>
      <c r="K48" s="61">
        <v>34200</v>
      </c>
      <c r="L48" s="70">
        <v>0.1</v>
      </c>
      <c r="M48" s="84">
        <f t="shared" si="0"/>
        <v>1</v>
      </c>
      <c r="N48" s="84">
        <f t="shared" si="1"/>
        <v>0.0702</v>
      </c>
      <c r="O48" s="61">
        <f t="shared" si="2"/>
        <v>1.038011695906433</v>
      </c>
      <c r="P48" s="61">
        <f t="shared" si="3"/>
        <v>43</v>
      </c>
      <c r="Q48" s="61">
        <f t="shared" si="4"/>
        <v>300</v>
      </c>
    </row>
    <row r="49" spans="1:17" s="50" customFormat="1" ht="22.5">
      <c r="A49" s="59"/>
      <c r="B49" s="59">
        <v>35539208</v>
      </c>
      <c r="C49" s="59" t="s">
        <v>106</v>
      </c>
      <c r="D49" s="59" t="s">
        <v>240</v>
      </c>
      <c r="E49" s="75">
        <v>2</v>
      </c>
      <c r="F49" s="78">
        <v>200</v>
      </c>
      <c r="G49" s="78">
        <v>270</v>
      </c>
      <c r="H49" s="80">
        <v>120</v>
      </c>
      <c r="I49" s="80">
        <v>270</v>
      </c>
      <c r="J49" s="61">
        <v>24500</v>
      </c>
      <c r="K49" s="61">
        <v>22000</v>
      </c>
      <c r="L49" s="70">
        <v>0.10204081632653061</v>
      </c>
      <c r="M49" s="84">
        <f t="shared" si="0"/>
        <v>0.7999999999999999</v>
      </c>
      <c r="N49" s="84">
        <f t="shared" si="1"/>
        <v>0.054</v>
      </c>
      <c r="O49" s="61">
        <f t="shared" si="2"/>
        <v>1.0018552875695732</v>
      </c>
      <c r="P49" s="61">
        <f t="shared" si="3"/>
        <v>44</v>
      </c>
      <c r="Q49" s="61">
        <f t="shared" si="4"/>
        <v>200</v>
      </c>
    </row>
    <row r="50" spans="1:17" s="50" customFormat="1" ht="22.5">
      <c r="A50" s="59"/>
      <c r="B50" s="59">
        <v>31745661</v>
      </c>
      <c r="C50" s="59" t="s">
        <v>181</v>
      </c>
      <c r="D50" s="59" t="s">
        <v>137</v>
      </c>
      <c r="E50" s="75">
        <v>1</v>
      </c>
      <c r="F50" s="78">
        <v>1200</v>
      </c>
      <c r="G50" s="78">
        <v>10</v>
      </c>
      <c r="H50" s="80">
        <v>1054</v>
      </c>
      <c r="I50" s="80">
        <v>6</v>
      </c>
      <c r="J50" s="61">
        <v>24650</v>
      </c>
      <c r="K50" s="61">
        <v>15650</v>
      </c>
      <c r="L50" s="70">
        <v>0.36511156186612576</v>
      </c>
      <c r="M50" s="84">
        <f t="shared" si="0"/>
        <v>1</v>
      </c>
      <c r="N50" s="84">
        <f t="shared" si="1"/>
        <v>0.0012</v>
      </c>
      <c r="O50" s="61">
        <f t="shared" si="2"/>
        <v>0.23329812259816343</v>
      </c>
      <c r="P50" s="61">
        <f t="shared" si="3"/>
        <v>45</v>
      </c>
      <c r="Q50" s="61">
        <f t="shared" si="4"/>
        <v>0</v>
      </c>
    </row>
    <row r="51" spans="1:17" s="50" customFormat="1" ht="22.5">
      <c r="A51" s="59"/>
      <c r="B51" s="59">
        <v>45014132</v>
      </c>
      <c r="C51" s="59" t="s">
        <v>185</v>
      </c>
      <c r="D51" s="59" t="s">
        <v>144</v>
      </c>
      <c r="E51" s="75">
        <v>1</v>
      </c>
      <c r="F51" s="78">
        <v>12000</v>
      </c>
      <c r="G51" s="78">
        <v>15</v>
      </c>
      <c r="H51" s="80">
        <v>9800</v>
      </c>
      <c r="I51" s="80">
        <v>7</v>
      </c>
      <c r="J51" s="61">
        <v>19200</v>
      </c>
      <c r="K51" s="61">
        <v>16200</v>
      </c>
      <c r="L51" s="70">
        <v>0.15625</v>
      </c>
      <c r="M51" s="84">
        <f t="shared" si="0"/>
        <v>1</v>
      </c>
      <c r="N51" s="84">
        <f t="shared" si="1"/>
        <v>0.0014</v>
      </c>
      <c r="O51" s="61">
        <f t="shared" si="2"/>
        <v>0.14467592592592593</v>
      </c>
      <c r="P51" s="61">
        <f t="shared" si="3"/>
        <v>46</v>
      </c>
      <c r="Q51" s="61">
        <f t="shared" si="4"/>
        <v>0</v>
      </c>
    </row>
    <row r="52" spans="1:17" s="50" customFormat="1" ht="22.5">
      <c r="A52" s="59"/>
      <c r="B52" s="59">
        <v>603341</v>
      </c>
      <c r="C52" s="59" t="s">
        <v>177</v>
      </c>
      <c r="D52" s="59" t="s">
        <v>233</v>
      </c>
      <c r="E52" s="75">
        <v>1</v>
      </c>
      <c r="F52" s="78">
        <v>1050</v>
      </c>
      <c r="G52" s="78"/>
      <c r="H52" s="80">
        <v>1505</v>
      </c>
      <c r="I52" s="80"/>
      <c r="J52" s="61">
        <v>31000</v>
      </c>
      <c r="K52" s="61">
        <v>27800</v>
      </c>
      <c r="L52" s="70">
        <v>0.1032258064516129</v>
      </c>
      <c r="M52" s="84">
        <f t="shared" si="0"/>
        <v>1</v>
      </c>
      <c r="N52" s="84">
        <f t="shared" si="1"/>
        <v>0</v>
      </c>
      <c r="O52" s="61">
        <f t="shared" si="2"/>
        <v>0</v>
      </c>
      <c r="P52" s="61">
        <f t="shared" si="3"/>
        <v>47</v>
      </c>
      <c r="Q52" s="61">
        <f t="shared" si="4"/>
        <v>0</v>
      </c>
    </row>
    <row r="53" spans="1:17" s="50" customFormat="1" ht="11.25">
      <c r="A53" s="63"/>
      <c r="B53" s="63"/>
      <c r="C53" s="63" t="s">
        <v>13</v>
      </c>
      <c r="D53" s="63"/>
      <c r="E53" s="63"/>
      <c r="F53" s="65">
        <f aca="true" t="shared" si="5" ref="F53:K53">SUM(F6:F52)</f>
        <v>297536</v>
      </c>
      <c r="G53" s="65">
        <f t="shared" si="5"/>
        <v>581236</v>
      </c>
      <c r="H53" s="65">
        <f t="shared" si="5"/>
        <v>247126</v>
      </c>
      <c r="I53" s="65">
        <f t="shared" si="5"/>
        <v>396403</v>
      </c>
      <c r="J53" s="65">
        <f t="shared" si="5"/>
        <v>1670863</v>
      </c>
      <c r="K53" s="65">
        <f t="shared" si="5"/>
        <v>1051030</v>
      </c>
      <c r="L53" s="71"/>
      <c r="M53" s="85"/>
      <c r="N53" s="85"/>
      <c r="O53" s="65"/>
      <c r="P53" s="65"/>
      <c r="Q53" s="65">
        <f>SUM(Q6:Q52)</f>
        <v>288200</v>
      </c>
    </row>
    <row r="54" spans="1:17" s="50" customFormat="1" ht="11.25">
      <c r="A54" s="54"/>
      <c r="B54" s="54"/>
      <c r="C54" s="54"/>
      <c r="D54" s="54"/>
      <c r="F54" s="77"/>
      <c r="G54" s="77"/>
      <c r="H54" s="77"/>
      <c r="I54" s="77"/>
      <c r="J54" s="67"/>
      <c r="K54" s="67"/>
      <c r="L54" s="72"/>
      <c r="M54" s="82"/>
      <c r="N54" s="82"/>
      <c r="O54" s="67"/>
      <c r="P54" s="67"/>
      <c r="Q54" s="67"/>
    </row>
  </sheetData>
  <sheetProtection/>
  <mergeCells count="1">
    <mergeCell ref="A3:Q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2014-05-30T08:14:10Z</cp:lastPrinted>
  <dcterms:created xsi:type="dcterms:W3CDTF">2013-01-22T15:46:04Z</dcterms:created>
  <dcterms:modified xsi:type="dcterms:W3CDTF">2014-05-30T08:14:16Z</dcterms:modified>
  <cp:category/>
  <cp:version/>
  <cp:contentType/>
  <cp:contentStatus/>
</cp:coreProperties>
</file>