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minedu4-my.sharepoint.com/personal/katarina_hambalkova_minedu_sk/Documents/Pracovná plocha/2026/JK 2026/JK september 2026/"/>
    </mc:Choice>
  </mc:AlternateContent>
  <xr:revisionPtr revIDLastSave="69" documentId="8_{9691CFFD-C448-4067-8012-E18B84645F49}" xr6:coauthVersionLast="47" xr6:coauthVersionMax="47" xr10:uidLastSave="{C7A938FD-682D-4438-998F-232086A8903B}"/>
  <bookViews>
    <workbookView xWindow="-120" yWindow="-120" windowWidth="29040" windowHeight="15720" activeTab="1" xr2:uid="{00000000-000D-0000-FFFF-FFFF00000000}"/>
  </bookViews>
  <sheets>
    <sheet name="IS" sheetId="5" r:id="rId1"/>
    <sheet name="db školy" sheetId="6" r:id="rId2"/>
  </sheets>
  <definedNames>
    <definedName name="_xlnm._FilterDatabase" localSheetId="1" hidden="1">'db školy'!$A$4:$BA$21</definedName>
    <definedName name="_xlnm._FilterDatabase" localSheetId="0" hidden="1">IS!$A$5:$I$13</definedName>
    <definedName name="_xlnm.Print_Area" localSheetId="0">IS!$A$1:$K$22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7" i="6" l="1"/>
  <c r="AO7" i="6"/>
  <c r="AP7" i="6"/>
  <c r="AQ7" i="6"/>
  <c r="AR7" i="6"/>
  <c r="AS7" i="6"/>
  <c r="AT7" i="6"/>
  <c r="AU7" i="6"/>
  <c r="AV7" i="6"/>
  <c r="AW7" i="6"/>
  <c r="AX7" i="6"/>
  <c r="AY7" i="6"/>
  <c r="AN8" i="6"/>
  <c r="AO8" i="6"/>
  <c r="AP8" i="6"/>
  <c r="AQ8" i="6"/>
  <c r="AR8" i="6"/>
  <c r="AS8" i="6"/>
  <c r="AT8" i="6"/>
  <c r="AU8" i="6"/>
  <c r="AV8" i="6"/>
  <c r="AW8" i="6"/>
  <c r="AX8" i="6"/>
  <c r="AY8" i="6"/>
  <c r="AN9" i="6"/>
  <c r="AO9" i="6"/>
  <c r="AP9" i="6"/>
  <c r="AQ9" i="6"/>
  <c r="AR9" i="6"/>
  <c r="AS9" i="6"/>
  <c r="AT9" i="6"/>
  <c r="AU9" i="6"/>
  <c r="AV9" i="6"/>
  <c r="AW9" i="6"/>
  <c r="AX9" i="6"/>
  <c r="AY9" i="6"/>
  <c r="AE19" i="6"/>
  <c r="AG19" i="6" s="1"/>
  <c r="Y17" i="6"/>
  <c r="AF16" i="6"/>
  <c r="AH16" i="6" s="1"/>
  <c r="AE13" i="6"/>
  <c r="AG13" i="6" s="1"/>
  <c r="S20" i="6"/>
  <c r="S14" i="6"/>
  <c r="Z21" i="6" l="1"/>
  <c r="S16" i="6"/>
  <c r="Y15" i="6"/>
  <c r="T17" i="6"/>
  <c r="T21" i="6"/>
  <c r="AF12" i="6"/>
  <c r="AH12" i="6" s="1"/>
  <c r="AF18" i="6"/>
  <c r="AH18" i="6" s="1"/>
  <c r="S15" i="6"/>
  <c r="S21" i="6"/>
  <c r="Z14" i="6"/>
  <c r="S17" i="6"/>
  <c r="AC14" i="6"/>
  <c r="S13" i="6"/>
  <c r="S19" i="6"/>
  <c r="AD14" i="6"/>
  <c r="AC17" i="6"/>
  <c r="T13" i="6"/>
  <c r="T14" i="6"/>
  <c r="T16" i="6"/>
  <c r="T20" i="6"/>
  <c r="Y20" i="6"/>
  <c r="Y21" i="6"/>
  <c r="AC16" i="6"/>
  <c r="AF13" i="6"/>
  <c r="AH13" i="6" s="1"/>
  <c r="AI13" i="6" s="1"/>
  <c r="AF15" i="6"/>
  <c r="AH15" i="6" s="1"/>
  <c r="Z17" i="6"/>
  <c r="AF19" i="6"/>
  <c r="AH19" i="6" s="1"/>
  <c r="AI19" i="6" s="1"/>
  <c r="Z20" i="6"/>
  <c r="AF21" i="6"/>
  <c r="AH21" i="6" s="1"/>
  <c r="AD16" i="6"/>
  <c r="Y12" i="6"/>
  <c r="Y14" i="6"/>
  <c r="Y18" i="6"/>
  <c r="AC12" i="6"/>
  <c r="AC18" i="6"/>
  <c r="AE15" i="6"/>
  <c r="AG15" i="6" s="1"/>
  <c r="AE16" i="6"/>
  <c r="AG16" i="6" s="1"/>
  <c r="AI16" i="6" s="1"/>
  <c r="AC13" i="6"/>
  <c r="AC15" i="6"/>
  <c r="AC19" i="6"/>
  <c r="AC20" i="6"/>
  <c r="AC21" i="6"/>
  <c r="S12" i="6"/>
  <c r="S18" i="6"/>
  <c r="AD13" i="6"/>
  <c r="AD17" i="6"/>
  <c r="AD20" i="6"/>
  <c r="AD21" i="6"/>
  <c r="AE20" i="6"/>
  <c r="AG20" i="6" s="1"/>
  <c r="Y13" i="6"/>
  <c r="Y16" i="6"/>
  <c r="Y19" i="6"/>
  <c r="AE18" i="6"/>
  <c r="AG18" i="6" s="1"/>
  <c r="AF20" i="6"/>
  <c r="AH20" i="6" s="1"/>
  <c r="Z13" i="6"/>
  <c r="Z16" i="6"/>
  <c r="AE14" i="6"/>
  <c r="AG14" i="6" s="1"/>
  <c r="AE17" i="6"/>
  <c r="AG17" i="6" s="1"/>
  <c r="AE12" i="6"/>
  <c r="AG12" i="6" s="1"/>
  <c r="AF14" i="6"/>
  <c r="AH14" i="6" s="1"/>
  <c r="AF17" i="6"/>
  <c r="AH17" i="6" s="1"/>
  <c r="AE21" i="6"/>
  <c r="AG21" i="6" s="1"/>
  <c r="AI18" i="6" l="1"/>
  <c r="AI12" i="6"/>
  <c r="AI15" i="6"/>
  <c r="AI20" i="6"/>
  <c r="AI21" i="6"/>
  <c r="AI14" i="6"/>
  <c r="AI17" i="6"/>
  <c r="F14" i="5" l="1"/>
  <c r="G14" i="5"/>
  <c r="H14" i="5"/>
  <c r="I14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AF10" i="6" l="1"/>
  <c r="AH10" i="6" s="1"/>
  <c r="AE10" i="6"/>
  <c r="AG10" i="6" s="1"/>
  <c r="AF9" i="6"/>
  <c r="AH9" i="6" s="1"/>
  <c r="AE9" i="6"/>
  <c r="AG9" i="6" s="1"/>
  <c r="AF8" i="6"/>
  <c r="AH8" i="6" s="1"/>
  <c r="AE8" i="6"/>
  <c r="AG8" i="6" s="1"/>
  <c r="AF7" i="6"/>
  <c r="AH7" i="6" s="1"/>
  <c r="AE7" i="6"/>
  <c r="AG7" i="6" s="1"/>
  <c r="AF6" i="6"/>
  <c r="AH6" i="6" s="1"/>
  <c r="AE6" i="6"/>
  <c r="AG6" i="6" s="1"/>
  <c r="AI7" i="6" l="1"/>
  <c r="AI8" i="6"/>
  <c r="AI9" i="6"/>
  <c r="AI10" i="6"/>
  <c r="AI6" i="6"/>
  <c r="K6" i="5" l="1"/>
  <c r="K14" i="5" s="1"/>
  <c r="J6" i="5"/>
  <c r="J14" i="5" s="1"/>
  <c r="AS22" i="6" l="1"/>
  <c r="AR22" i="6"/>
  <c r="AU22" i="6"/>
  <c r="AT22" i="6"/>
  <c r="AF11" i="6"/>
  <c r="AH11" i="6" s="1"/>
  <c r="AE11" i="6"/>
  <c r="AG11" i="6" s="1"/>
  <c r="AD11" i="6"/>
  <c r="AC11" i="6"/>
  <c r="Z11" i="6"/>
  <c r="Y11" i="6"/>
  <c r="T11" i="6"/>
  <c r="S11" i="6"/>
  <c r="AC10" i="6"/>
  <c r="Y10" i="6"/>
  <c r="S10" i="6"/>
  <c r="AC9" i="6"/>
  <c r="Y9" i="6"/>
  <c r="S9" i="6"/>
  <c r="AC8" i="6"/>
  <c r="Y8" i="6"/>
  <c r="S8" i="6"/>
  <c r="AC7" i="6"/>
  <c r="Y7" i="6"/>
  <c r="S7" i="6"/>
  <c r="AC6" i="6"/>
  <c r="Y6" i="6"/>
  <c r="S6" i="6"/>
  <c r="AU1" i="6"/>
  <c r="AS1" i="6"/>
  <c r="AR1" i="6"/>
  <c r="AT1" i="6" l="1"/>
  <c r="AK1" i="6"/>
  <c r="AM1" i="6"/>
  <c r="AQ1" i="6"/>
  <c r="AB1" i="6"/>
  <c r="AF5" i="6"/>
  <c r="AH5" i="6" s="1"/>
  <c r="AO1" i="6"/>
  <c r="R1" i="6"/>
  <c r="X1" i="6"/>
  <c r="Z5" i="6"/>
  <c r="AC5" i="6"/>
  <c r="V1" i="6"/>
  <c r="AD5" i="6"/>
  <c r="R22" i="6"/>
  <c r="AQ22" i="6"/>
  <c r="S5" i="6"/>
  <c r="V22" i="6"/>
  <c r="X22" i="6"/>
  <c r="Q1" i="6"/>
  <c r="P1" i="6"/>
  <c r="T5" i="6"/>
  <c r="U22" i="6"/>
  <c r="W1" i="6"/>
  <c r="Y5" i="6"/>
  <c r="AJ22" i="6"/>
  <c r="AM22" i="6"/>
  <c r="Q22" i="6"/>
  <c r="AK22" i="6"/>
  <c r="AA1" i="6"/>
  <c r="AN22" i="6"/>
  <c r="AP22" i="6"/>
  <c r="AN1" i="6"/>
  <c r="AA22" i="6"/>
  <c r="AB22" i="6"/>
  <c r="AP1" i="6"/>
  <c r="AJ1" i="6"/>
  <c r="AO22" i="6"/>
  <c r="AL1" i="6"/>
  <c r="AL22" i="6"/>
  <c r="AE5" i="6"/>
  <c r="AG5" i="6" s="1"/>
  <c r="U1" i="6"/>
  <c r="W22" i="6"/>
  <c r="P22" i="6"/>
  <c r="O22" i="6"/>
  <c r="O1" i="6"/>
  <c r="AI11" i="6"/>
  <c r="AW22" i="6" l="1"/>
  <c r="AW1" i="6"/>
  <c r="AY1" i="6"/>
  <c r="AY22" i="6"/>
  <c r="AV22" i="6"/>
  <c r="AV1" i="6"/>
  <c r="AX1" i="6"/>
  <c r="AX22" i="6"/>
  <c r="AD1" i="6"/>
  <c r="T1" i="6"/>
  <c r="T22" i="6"/>
  <c r="S22" i="6"/>
  <c r="AI5" i="6"/>
  <c r="Z1" i="6"/>
  <c r="Z22" i="6"/>
  <c r="AF1" i="6"/>
  <c r="Y1" i="6"/>
  <c r="AH1" i="6"/>
  <c r="AF22" i="6"/>
  <c r="AH22" i="6" s="1"/>
  <c r="Y22" i="6"/>
  <c r="AC22" i="6"/>
  <c r="S1" i="6"/>
  <c r="AE22" i="6"/>
  <c r="AG22" i="6" s="1"/>
  <c r="AC1" i="6"/>
  <c r="AD22" i="6"/>
  <c r="AG1" i="6"/>
  <c r="AE1" i="6"/>
  <c r="AI22" i="6" l="1"/>
  <c r="AI1" i="6"/>
</calcChain>
</file>

<file path=xl/sharedStrings.xml><?xml version="1.0" encoding="utf-8"?>
<sst xmlns="http://schemas.openxmlformats.org/spreadsheetml/2006/main" count="301" uniqueCount="170">
  <si>
    <t>Kraj sídla zriaďovateľa</t>
  </si>
  <si>
    <t>Typ zriaďovateľa</t>
  </si>
  <si>
    <t>Kód zriaďovateľa pre financovanie</t>
  </si>
  <si>
    <t>IČO zriaďovateľa</t>
  </si>
  <si>
    <t>Názov zriaďovateľa</t>
  </si>
  <si>
    <t>Názov právneho subjektu</t>
  </si>
  <si>
    <t>Ulica</t>
  </si>
  <si>
    <t>BA</t>
  </si>
  <si>
    <t>Bratislava-Karlova Ves</t>
  </si>
  <si>
    <t>Senec</t>
  </si>
  <si>
    <t>Základná škola</t>
  </si>
  <si>
    <t>TC</t>
  </si>
  <si>
    <t>Myjava</t>
  </si>
  <si>
    <t>NR</t>
  </si>
  <si>
    <t>Nitra</t>
  </si>
  <si>
    <t>Nové Zámky</t>
  </si>
  <si>
    <t>Šurany</t>
  </si>
  <si>
    <t>BB</t>
  </si>
  <si>
    <t>Banská Bystrica</t>
  </si>
  <si>
    <t>KE</t>
  </si>
  <si>
    <t>Košice-Západ</t>
  </si>
  <si>
    <t>Košice-Juh</t>
  </si>
  <si>
    <t>Košice-Nad jazerom</t>
  </si>
  <si>
    <t>Sobrance</t>
  </si>
  <si>
    <t>O</t>
  </si>
  <si>
    <t>O529397</t>
  </si>
  <si>
    <t>O508217</t>
  </si>
  <si>
    <t>O504581</t>
  </si>
  <si>
    <t>O500011</t>
  </si>
  <si>
    <t>O503592</t>
  </si>
  <si>
    <t>O508438</t>
  </si>
  <si>
    <t>O888888</t>
  </si>
  <si>
    <t>O523224</t>
  </si>
  <si>
    <t>Mestská časť Bratislava - Karlova Ves</t>
  </si>
  <si>
    <t>Mesto Senec</t>
  </si>
  <si>
    <t>Mesto Myjava</t>
  </si>
  <si>
    <t>Mesto Nitra</t>
  </si>
  <si>
    <t>Mesto Šurany</t>
  </si>
  <si>
    <t>Mesto Banská Bystrica</t>
  </si>
  <si>
    <t>Mesto Košice</t>
  </si>
  <si>
    <t>Obec Úbrež</t>
  </si>
  <si>
    <t>Základná škola s materskou školou</t>
  </si>
  <si>
    <t>Základná škola kráľa Svätopluka</t>
  </si>
  <si>
    <t>Základná škola s materskou školou Jána Bakossa</t>
  </si>
  <si>
    <t>Základná škola Mateja Lechkého</t>
  </si>
  <si>
    <t>Základná škola Jozefa Urbana</t>
  </si>
  <si>
    <t>Karloveská 61</t>
  </si>
  <si>
    <t>Mlynská 50</t>
  </si>
  <si>
    <t>Štúrova 18</t>
  </si>
  <si>
    <t>Krčméryho 2</t>
  </si>
  <si>
    <t>Dražovská 6</t>
  </si>
  <si>
    <t>Bernolákova 35</t>
  </si>
  <si>
    <t>Bakossova 5</t>
  </si>
  <si>
    <t>Košice-Sídlisko Ťahanovce</t>
  </si>
  <si>
    <t>Bruselská 18</t>
  </si>
  <si>
    <t>Košice-Sídlisko KVP</t>
  </si>
  <si>
    <t>Lechkého 4</t>
  </si>
  <si>
    <t>Kežmarská 30</t>
  </si>
  <si>
    <t>Kežmarská 28</t>
  </si>
  <si>
    <t>Trebišovská 10</t>
  </si>
  <si>
    <t>Užhorodská 39</t>
  </si>
  <si>
    <t>Požiarnická 3</t>
  </si>
  <si>
    <t>Gemerská 2</t>
  </si>
  <si>
    <t>Jenisejská 22</t>
  </si>
  <si>
    <t>Úbrež</t>
  </si>
  <si>
    <t>Úbrež 141</t>
  </si>
  <si>
    <t>Počet detí a žiakov, ktorí sa zúčastnili jazykového kurzu</t>
  </si>
  <si>
    <t>z toho žiaci z Ukrajiny</t>
  </si>
  <si>
    <t>Počet skupín</t>
  </si>
  <si>
    <t>Priemerný počet detí/žiakov
v skupine</t>
  </si>
  <si>
    <t>Počet odučených hodín jazykového kurzu spolu
 (za všetky skupiny)</t>
  </si>
  <si>
    <t>Potreba na dofinancovanie ON
 ( mzdy + odvody)</t>
  </si>
  <si>
    <t>Potreba na dofinancovanie prevádzkových nákladov</t>
  </si>
  <si>
    <t>Výška FP- prevádzka  za 1 hodinu JK</t>
  </si>
  <si>
    <t>Potreba finančných prostriedkov celkom</t>
  </si>
  <si>
    <t>1a</t>
  </si>
  <si>
    <t>2a</t>
  </si>
  <si>
    <t>3=1/2</t>
  </si>
  <si>
    <t>3a=1a/2a</t>
  </si>
  <si>
    <t>4a</t>
  </si>
  <si>
    <t>5a</t>
  </si>
  <si>
    <t>6=5/4</t>
  </si>
  <si>
    <t>6a=5a/4a</t>
  </si>
  <si>
    <t>7a</t>
  </si>
  <si>
    <t>8=7/4</t>
  </si>
  <si>
    <t>8a=7a/4a</t>
  </si>
  <si>
    <t>9=5+7</t>
  </si>
  <si>
    <t>9a=5a+7a</t>
  </si>
  <si>
    <t>Základný  jazykový kurz  pre deti cudzincov
 ( podľa § 146 ods. 3 zákona 245/2008 Z. z.)
 s dotáciou 48 h - 200 h/kurz</t>
  </si>
  <si>
    <t>Rozširujúci jazykový kurz  pre deti cudzincov
 ( podľa § 146 ods. 3 zákona 245/2008 Z. z.)
 s dotáciou 64 h - 150 h/kurz</t>
  </si>
  <si>
    <t>Jazykový kurz  detí a žiakov, ktorí  majú občianstvo SR,  odlišný materinský jazyk a potrebujú podporu pri osvojení si vyučovacieho jazyka (podľa § 11 ods. 6 písm. a) siedmeho bodu zákona 245/2008 Z. z.) s dotáciou 33h a 66 h/kurz</t>
  </si>
  <si>
    <t>Jazykový kurz  detí a žiakov, ktorí  sa dlhodobo vzdelávali v inom jazyku a potrebujú podporu pri osvojovaní si vyučovacieho jazyka
 (podľa § 25 ods. 10 zákona 245/2008 Z. z.)
 s dotáciou 33h a 66 h/kurz</t>
  </si>
  <si>
    <t>SUMA NA DOFINANCOVANIE SPOLU</t>
  </si>
  <si>
    <t>12=10-11</t>
  </si>
  <si>
    <t>a</t>
  </si>
  <si>
    <t>b</t>
  </si>
  <si>
    <t>c</t>
  </si>
  <si>
    <t>d</t>
  </si>
  <si>
    <t>e</t>
  </si>
  <si>
    <t>f</t>
  </si>
  <si>
    <t>g</t>
  </si>
  <si>
    <t>i</t>
  </si>
  <si>
    <t>h</t>
  </si>
  <si>
    <t>Kraj sídla zriaď.</t>
  </si>
  <si>
    <t>Typ zriaď.</t>
  </si>
  <si>
    <t>Kód zriaď. pre fin.</t>
  </si>
  <si>
    <t>IČO zriaď.</t>
  </si>
  <si>
    <t>Celkom</t>
  </si>
  <si>
    <t>Poznámky</t>
  </si>
  <si>
    <t>Subtotal</t>
  </si>
  <si>
    <t>EDUID zriaďovateľa</t>
  </si>
  <si>
    <t>IČO právneho subjektu, resp IČO právneho subjektu, do ktorého škola/školské zariadenie patrí</t>
  </si>
  <si>
    <t>EDUID subjektu</t>
  </si>
  <si>
    <t>Kraj sídla školy / školského zariadenia</t>
  </si>
  <si>
    <t>Okres sídla školy / školského zariadenia</t>
  </si>
  <si>
    <t>PSČ</t>
  </si>
  <si>
    <t>Názov obce, v ktorej škola / školské zariadenie sídli</t>
  </si>
  <si>
    <t>Výška FP za  1 hodinu v €</t>
  </si>
  <si>
    <t>z toho žiaci z Ukrajiny v €</t>
  </si>
  <si>
    <t xml:space="preserve">z toho: UA 
</t>
  </si>
  <si>
    <t>z toho: ostatní</t>
  </si>
  <si>
    <t>Počet detí a žiakov
(stl.1/r.1 žiadosti školy)</t>
  </si>
  <si>
    <t>Počet skupín (stl.1/r.2 žiadosti školy)</t>
  </si>
  <si>
    <t>Počet odučených hodín (stl.1/r.4 žiadosti školy)</t>
  </si>
  <si>
    <t>Potreba FP (stl.1/r.9 žiadosti školy)</t>
  </si>
  <si>
    <t>Počet detí a žiakov
(stl.2/r.1 žiadosti školy)</t>
  </si>
  <si>
    <t>Počet skupín (stl.2/r.2 žiadosti školy)</t>
  </si>
  <si>
    <t>Počet odučených hodín
 (stl.2/r.4 žiadosti školy)</t>
  </si>
  <si>
    <t>Potreba FP (stl.2/r.9 žiadosti školy)</t>
  </si>
  <si>
    <t>Počet detí a žiakov
(stl.3/r.1 žiadosti školy)</t>
  </si>
  <si>
    <t>Počet skupín (stl.3/r.2 žiadosti školy)</t>
  </si>
  <si>
    <t>Počet odučených hodín
 (stl.3/r.4 žiadosti školy)</t>
  </si>
  <si>
    <t>Potreba FP (stl.3/r.9 žiadosti školy)</t>
  </si>
  <si>
    <t>Počet detí a žiakov
(stl.4/r.1 žiadosti školy)</t>
  </si>
  <si>
    <t>Počet skupín (stl.4/r.2 žiadosti školy)</t>
  </si>
  <si>
    <t>Počet odučených hodín 
(stl.4/r.4 žiadosti školy)</t>
  </si>
  <si>
    <t>Potreba FP (stl.4/r.9 žiadosti školy)</t>
  </si>
  <si>
    <t>j</t>
  </si>
  <si>
    <t xml:space="preserve">k </t>
  </si>
  <si>
    <t>l</t>
  </si>
  <si>
    <t>m</t>
  </si>
  <si>
    <t>n</t>
  </si>
  <si>
    <t>13a</t>
  </si>
  <si>
    <t>13b</t>
  </si>
  <si>
    <t>13c</t>
  </si>
  <si>
    <t>13d</t>
  </si>
  <si>
    <t>14a,</t>
  </si>
  <si>
    <t>14b</t>
  </si>
  <si>
    <t>14c</t>
  </si>
  <si>
    <t>14d</t>
  </si>
  <si>
    <t>15a</t>
  </si>
  <si>
    <t>15b</t>
  </si>
  <si>
    <t>15c</t>
  </si>
  <si>
    <t>15d</t>
  </si>
  <si>
    <t>16a</t>
  </si>
  <si>
    <t>16b</t>
  </si>
  <si>
    <t>16c</t>
  </si>
  <si>
    <t>16d</t>
  </si>
  <si>
    <t>Bratislava IV</t>
  </si>
  <si>
    <t>Košice I</t>
  </si>
  <si>
    <t>Košice IV</t>
  </si>
  <si>
    <t>Košice II</t>
  </si>
  <si>
    <t>Počet detí odídencov z Ukrajiny</t>
  </si>
  <si>
    <t>Dofinancovanie JK pre deti odídencov z Ukrajiny v €
(zdroj 11UA)</t>
  </si>
  <si>
    <t>Počet iných detí ako detí odídencov z Ukrajiny</t>
  </si>
  <si>
    <t>Dofinancovanie JK pre iné deti ako deti odídencov z Ukrajiny v € (zdroj 111)</t>
  </si>
  <si>
    <t>Počet detí spolu</t>
  </si>
  <si>
    <t>Dofinancovanie JK spolu v €</t>
  </si>
  <si>
    <t>Databáza na predkladanie žiadosti na podporné opatrenie - jazykový kurz september 2026</t>
  </si>
  <si>
    <t>PO  na zabezpečenie jazykového kurzu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</si>
</sst>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Calibri 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Calibri 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1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0" fillId="0" borderId="22" xfId="0" applyBorder="1"/>
    <xf numFmtId="0" fontId="0" fillId="0" borderId="6" xfId="0" applyBorder="1"/>
    <xf numFmtId="0" fontId="7" fillId="0" borderId="0" xfId="0" applyFont="1"/>
    <xf numFmtId="0" fontId="12" fillId="0" borderId="0" xfId="0" applyFont="1"/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4" fillId="2" borderId="38" xfId="3" applyFont="1" applyFill="1" applyBorder="1" applyAlignment="1">
      <alignment horizontal="center" vertical="center" wrapText="1"/>
    </xf>
    <xf numFmtId="0" fontId="14" fillId="2" borderId="43" xfId="3" applyFont="1" applyFill="1" applyBorder="1" applyAlignment="1">
      <alignment horizontal="center" vertical="center" wrapText="1"/>
    </xf>
    <xf numFmtId="0" fontId="15" fillId="4" borderId="20" xfId="3" applyFont="1" applyFill="1" applyBorder="1" applyAlignment="1">
      <alignment horizontal="center" vertical="center" wrapText="1"/>
    </xf>
    <xf numFmtId="0" fontId="15" fillId="4" borderId="13" xfId="3" applyFont="1" applyFill="1" applyBorder="1" applyAlignment="1">
      <alignment horizontal="center" vertical="center" wrapText="1"/>
    </xf>
    <xf numFmtId="0" fontId="15" fillId="4" borderId="23" xfId="3" applyFont="1" applyFill="1" applyBorder="1" applyAlignment="1">
      <alignment horizontal="center" vertical="center" wrapText="1"/>
    </xf>
    <xf numFmtId="0" fontId="15" fillId="4" borderId="14" xfId="3" applyFont="1" applyFill="1" applyBorder="1" applyAlignment="1">
      <alignment horizontal="center" vertical="center" wrapText="1"/>
    </xf>
    <xf numFmtId="0" fontId="17" fillId="8" borderId="45" xfId="8" applyFont="1" applyFill="1" applyBorder="1" applyAlignment="1">
      <alignment horizontal="center" vertical="center" wrapText="1"/>
    </xf>
    <xf numFmtId="0" fontId="17" fillId="8" borderId="24" xfId="8" applyFont="1" applyFill="1" applyBorder="1" applyAlignment="1">
      <alignment horizontal="center" vertical="center" wrapText="1"/>
    </xf>
    <xf numFmtId="0" fontId="17" fillId="8" borderId="25" xfId="8" applyFont="1" applyFill="1" applyBorder="1" applyAlignment="1">
      <alignment horizontal="center" vertical="center" wrapText="1"/>
    </xf>
    <xf numFmtId="0" fontId="17" fillId="8" borderId="26" xfId="8" applyFont="1" applyFill="1" applyBorder="1" applyAlignment="1">
      <alignment horizontal="center" vertical="center" wrapText="1"/>
    </xf>
    <xf numFmtId="0" fontId="18" fillId="8" borderId="46" xfId="3" applyFont="1" applyFill="1" applyBorder="1" applyAlignment="1">
      <alignment horizontal="center" vertical="center" wrapText="1"/>
    </xf>
    <xf numFmtId="0" fontId="19" fillId="8" borderId="47" xfId="3" applyFont="1" applyFill="1" applyBorder="1" applyAlignment="1">
      <alignment horizontal="center" vertical="center" wrapText="1"/>
    </xf>
    <xf numFmtId="0" fontId="18" fillId="8" borderId="47" xfId="3" applyFont="1" applyFill="1" applyBorder="1" applyAlignment="1">
      <alignment horizontal="center" vertical="center" wrapText="1"/>
    </xf>
    <xf numFmtId="0" fontId="20" fillId="8" borderId="47" xfId="3" applyFont="1" applyFill="1" applyBorder="1" applyAlignment="1">
      <alignment horizontal="center" vertical="center" wrapText="1"/>
    </xf>
    <xf numFmtId="3" fontId="20" fillId="8" borderId="47" xfId="3" applyNumberFormat="1" applyFont="1" applyFill="1" applyBorder="1" applyAlignment="1" applyProtection="1">
      <alignment horizontal="center" vertical="center" wrapText="1"/>
      <protection locked="0"/>
    </xf>
    <xf numFmtId="0" fontId="19" fillId="8" borderId="48" xfId="3" applyFont="1" applyFill="1" applyBorder="1" applyAlignment="1">
      <alignment horizontal="center" vertical="center" wrapText="1"/>
    </xf>
    <xf numFmtId="0" fontId="19" fillId="8" borderId="46" xfId="3" applyFont="1" applyFill="1" applyBorder="1" applyAlignment="1">
      <alignment horizontal="center" vertical="center" wrapText="1"/>
    </xf>
    <xf numFmtId="0" fontId="19" fillId="8" borderId="49" xfId="3" applyFont="1" applyFill="1" applyBorder="1" applyAlignment="1">
      <alignment horizontal="center" vertical="center" wrapText="1"/>
    </xf>
    <xf numFmtId="0" fontId="19" fillId="8" borderId="50" xfId="3" applyFont="1" applyFill="1" applyBorder="1" applyAlignment="1">
      <alignment horizontal="center" vertical="center" wrapText="1"/>
    </xf>
    <xf numFmtId="0" fontId="21" fillId="0" borderId="2" xfId="0" applyFont="1" applyBorder="1"/>
    <xf numFmtId="0" fontId="21" fillId="0" borderId="1" xfId="0" applyFont="1" applyBorder="1"/>
    <xf numFmtId="0" fontId="21" fillId="0" borderId="3" xfId="0" applyFont="1" applyBorder="1"/>
    <xf numFmtId="0" fontId="21" fillId="0" borderId="6" xfId="0" applyFont="1" applyBorder="1"/>
    <xf numFmtId="0" fontId="22" fillId="7" borderId="5" xfId="0" applyFont="1" applyFill="1" applyBorder="1" applyAlignment="1">
      <alignment horizontal="left"/>
    </xf>
    <xf numFmtId="0" fontId="13" fillId="7" borderId="10" xfId="0" applyFont="1" applyFill="1" applyBorder="1" applyAlignment="1">
      <alignment horizontal="right" vertical="center"/>
    </xf>
    <xf numFmtId="164" fontId="13" fillId="0" borderId="10" xfId="0" applyNumberFormat="1" applyFont="1" applyBorder="1" applyAlignment="1">
      <alignment horizontal="right" vertical="center"/>
    </xf>
    <xf numFmtId="164" fontId="18" fillId="8" borderId="47" xfId="3" applyNumberFormat="1" applyFont="1" applyFill="1" applyBorder="1" applyAlignment="1">
      <alignment horizontal="center" vertical="center" wrapText="1"/>
    </xf>
    <xf numFmtId="164" fontId="19" fillId="8" borderId="47" xfId="3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7" fillId="0" borderId="0" xfId="0" applyNumberFormat="1" applyFont="1"/>
    <xf numFmtId="3" fontId="13" fillId="7" borderId="9" xfId="0" applyNumberFormat="1" applyFont="1" applyFill="1" applyBorder="1" applyAlignment="1">
      <alignment horizontal="right" vertical="center"/>
    </xf>
    <xf numFmtId="3" fontId="13" fillId="7" borderId="10" xfId="0" applyNumberFormat="1" applyFont="1" applyFill="1" applyBorder="1" applyAlignment="1">
      <alignment horizontal="right" vertical="center"/>
    </xf>
    <xf numFmtId="3" fontId="13" fillId="7" borderId="11" xfId="0" applyNumberFormat="1" applyFont="1" applyFill="1" applyBorder="1" applyAlignment="1">
      <alignment horizontal="right" vertical="center"/>
    </xf>
    <xf numFmtId="3" fontId="13" fillId="7" borderId="12" xfId="0" applyNumberFormat="1" applyFont="1" applyFill="1" applyBorder="1" applyAlignment="1">
      <alignment horizontal="right" vertical="center"/>
    </xf>
    <xf numFmtId="3" fontId="13" fillId="7" borderId="21" xfId="0" applyNumberFormat="1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vertical="center" wrapText="1"/>
    </xf>
    <xf numFmtId="0" fontId="0" fillId="6" borderId="9" xfId="0" applyFill="1" applyBorder="1" applyAlignment="1">
      <alignment horizontal="center" vertical="center" wrapText="1"/>
    </xf>
    <xf numFmtId="3" fontId="1" fillId="6" borderId="12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3" fontId="6" fillId="5" borderId="29" xfId="0" applyNumberFormat="1" applyFont="1" applyFill="1" applyBorder="1" applyAlignment="1">
      <alignment horizontal="center" vertical="center" wrapText="1"/>
    </xf>
    <xf numFmtId="3" fontId="7" fillId="0" borderId="0" xfId="0" applyNumberFormat="1" applyFont="1"/>
    <xf numFmtId="165" fontId="7" fillId="0" borderId="0" xfId="0" applyNumberFormat="1" applyFont="1"/>
    <xf numFmtId="166" fontId="0" fillId="0" borderId="1" xfId="0" applyNumberFormat="1" applyBorder="1"/>
    <xf numFmtId="0" fontId="6" fillId="7" borderId="2" xfId="0" applyFont="1" applyFill="1" applyBorder="1"/>
    <xf numFmtId="0" fontId="6" fillId="7" borderId="1" xfId="0" applyFont="1" applyFill="1" applyBorder="1"/>
    <xf numFmtId="0" fontId="6" fillId="7" borderId="6" xfId="0" applyFont="1" applyFill="1" applyBorder="1"/>
    <xf numFmtId="166" fontId="13" fillId="7" borderId="10" xfId="0" applyNumberFormat="1" applyFont="1" applyFill="1" applyBorder="1" applyAlignment="1">
      <alignment horizontal="right" vertical="center"/>
    </xf>
    <xf numFmtId="0" fontId="7" fillId="0" borderId="2" xfId="0" applyFont="1" applyBorder="1"/>
    <xf numFmtId="0" fontId="7" fillId="0" borderId="6" xfId="0" applyFont="1" applyBorder="1"/>
    <xf numFmtId="0" fontId="0" fillId="0" borderId="1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9" xfId="0" applyBorder="1" applyAlignment="1">
      <alignment horizontal="left" vertical="center" wrapText="1"/>
    </xf>
    <xf numFmtId="3" fontId="0" fillId="0" borderId="8" xfId="0" applyNumberFormat="1" applyBorder="1" applyAlignment="1">
      <alignment vertical="center"/>
    </xf>
    <xf numFmtId="3" fontId="7" fillId="0" borderId="18" xfId="0" applyNumberFormat="1" applyFont="1" applyBorder="1" applyAlignment="1">
      <alignment vertical="center"/>
    </xf>
    <xf numFmtId="3" fontId="0" fillId="0" borderId="27" xfId="0" applyNumberForma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vertical="center"/>
    </xf>
    <xf numFmtId="3" fontId="6" fillId="0" borderId="29" xfId="0" applyNumberFormat="1" applyFont="1" applyBorder="1" applyAlignment="1">
      <alignment vertical="center"/>
    </xf>
    <xf numFmtId="0" fontId="15" fillId="3" borderId="17" xfId="3" applyFont="1" applyFill="1" applyBorder="1" applyAlignment="1">
      <alignment horizontal="center" vertical="center" wrapText="1"/>
    </xf>
    <xf numFmtId="0" fontId="15" fillId="3" borderId="31" xfId="3" applyFont="1" applyFill="1" applyBorder="1" applyAlignment="1">
      <alignment horizontal="center" vertical="center" wrapText="1"/>
    </xf>
    <xf numFmtId="0" fontId="11" fillId="5" borderId="16" xfId="8" applyFont="1" applyFill="1" applyBorder="1" applyAlignment="1">
      <alignment horizontal="center" vertical="center" wrapText="1"/>
    </xf>
    <xf numFmtId="0" fontId="11" fillId="5" borderId="7" xfId="8" applyFont="1" applyFill="1" applyBorder="1" applyAlignment="1">
      <alignment horizontal="center" vertical="center" wrapText="1"/>
    </xf>
    <xf numFmtId="0" fontId="14" fillId="2" borderId="38" xfId="3" applyFont="1" applyFill="1" applyBorder="1" applyAlignment="1">
      <alignment horizontal="center" vertical="center" wrapText="1"/>
    </xf>
    <xf numFmtId="0" fontId="14" fillId="2" borderId="43" xfId="3" applyFont="1" applyFill="1" applyBorder="1" applyAlignment="1">
      <alignment horizontal="center" vertical="center" wrapText="1"/>
    </xf>
    <xf numFmtId="0" fontId="14" fillId="2" borderId="15" xfId="3" applyFont="1" applyFill="1" applyBorder="1" applyAlignment="1">
      <alignment horizontal="center" vertical="center" wrapText="1"/>
    </xf>
    <xf numFmtId="0" fontId="14" fillId="2" borderId="33" xfId="3" applyFont="1" applyFill="1" applyBorder="1" applyAlignment="1">
      <alignment horizontal="center" vertical="center" wrapText="1"/>
    </xf>
    <xf numFmtId="0" fontId="16" fillId="2" borderId="15" xfId="3" applyFont="1" applyFill="1" applyBorder="1" applyAlignment="1">
      <alignment horizontal="center" vertical="center" wrapText="1"/>
    </xf>
    <xf numFmtId="0" fontId="16" fillId="2" borderId="44" xfId="3" applyFont="1" applyFill="1" applyBorder="1" applyAlignment="1">
      <alignment horizontal="center" vertical="center" wrapText="1"/>
    </xf>
    <xf numFmtId="164" fontId="14" fillId="2" borderId="15" xfId="3" applyNumberFormat="1" applyFont="1" applyFill="1" applyBorder="1" applyAlignment="1">
      <alignment horizontal="center" vertical="center" wrapText="1"/>
    </xf>
    <xf numFmtId="164" fontId="14" fillId="2" borderId="33" xfId="3" applyNumberFormat="1" applyFont="1" applyFill="1" applyBorder="1" applyAlignment="1">
      <alignment horizontal="center" vertical="center" wrapText="1"/>
    </xf>
    <xf numFmtId="164" fontId="15" fillId="3" borderId="17" xfId="3" applyNumberFormat="1" applyFont="1" applyFill="1" applyBorder="1" applyAlignment="1">
      <alignment horizontal="center" vertical="center" wrapText="1"/>
    </xf>
    <xf numFmtId="164" fontId="15" fillId="3" borderId="31" xfId="3" applyNumberFormat="1" applyFont="1" applyFill="1" applyBorder="1" applyAlignment="1">
      <alignment horizontal="center" vertical="center" wrapText="1"/>
    </xf>
    <xf numFmtId="3" fontId="16" fillId="2" borderId="15" xfId="3" applyNumberFormat="1" applyFont="1" applyFill="1" applyBorder="1" applyAlignment="1" applyProtection="1">
      <alignment horizontal="center" vertical="center" wrapText="1"/>
      <protection locked="0"/>
    </xf>
    <xf numFmtId="3" fontId="16" fillId="2" borderId="44" xfId="3" applyNumberFormat="1" applyFont="1" applyFill="1" applyBorder="1" applyAlignment="1" applyProtection="1">
      <alignment horizontal="center" vertical="center" wrapText="1"/>
      <protection locked="0"/>
    </xf>
    <xf numFmtId="0" fontId="15" fillId="3" borderId="36" xfId="3" applyFont="1" applyFill="1" applyBorder="1" applyAlignment="1">
      <alignment horizontal="center" vertical="center" wrapText="1"/>
    </xf>
    <xf numFmtId="0" fontId="15" fillId="3" borderId="37" xfId="3" applyFont="1" applyFill="1" applyBorder="1" applyAlignment="1">
      <alignment horizontal="center" vertical="center" wrapText="1"/>
    </xf>
    <xf numFmtId="3" fontId="16" fillId="7" borderId="15" xfId="0" applyNumberFormat="1" applyFont="1" applyFill="1" applyBorder="1" applyAlignment="1">
      <alignment horizontal="center" vertical="center" wrapText="1"/>
    </xf>
    <xf numFmtId="3" fontId="16" fillId="7" borderId="33" xfId="0" applyNumberFormat="1" applyFont="1" applyFill="1" applyBorder="1" applyAlignment="1">
      <alignment horizontal="center" vertical="center" wrapText="1"/>
    </xf>
    <xf numFmtId="3" fontId="16" fillId="7" borderId="16" xfId="0" applyNumberFormat="1" applyFont="1" applyFill="1" applyBorder="1" applyAlignment="1">
      <alignment horizontal="center" vertical="center" wrapText="1"/>
    </xf>
    <xf numFmtId="3" fontId="16" fillId="7" borderId="32" xfId="0" applyNumberFormat="1" applyFont="1" applyFill="1" applyBorder="1" applyAlignment="1">
      <alignment horizontal="center" vertical="center" wrapText="1"/>
    </xf>
    <xf numFmtId="3" fontId="16" fillId="7" borderId="17" xfId="0" applyNumberFormat="1" applyFont="1" applyFill="1" applyBorder="1" applyAlignment="1">
      <alignment horizontal="center" vertical="center" wrapText="1"/>
    </xf>
    <xf numFmtId="3" fontId="16" fillId="7" borderId="31" xfId="0" applyNumberFormat="1" applyFont="1" applyFill="1" applyBorder="1" applyAlignment="1">
      <alignment horizontal="center" vertical="center" wrapText="1"/>
    </xf>
    <xf numFmtId="0" fontId="15" fillId="4" borderId="39" xfId="3" applyFont="1" applyFill="1" applyBorder="1" applyAlignment="1">
      <alignment horizontal="center" vertical="center" wrapText="1"/>
    </xf>
    <xf numFmtId="0" fontId="15" fillId="4" borderId="40" xfId="3" applyFont="1" applyFill="1" applyBorder="1" applyAlignment="1">
      <alignment horizontal="center" vertical="center" wrapText="1"/>
    </xf>
    <xf numFmtId="0" fontId="15" fillId="4" borderId="41" xfId="3" applyFont="1" applyFill="1" applyBorder="1" applyAlignment="1">
      <alignment horizontal="center" vertical="center" wrapText="1"/>
    </xf>
    <xf numFmtId="0" fontId="15" fillId="4" borderId="42" xfId="3" applyFont="1" applyFill="1" applyBorder="1" applyAlignment="1">
      <alignment horizontal="center" vertical="center" wrapText="1"/>
    </xf>
    <xf numFmtId="3" fontId="9" fillId="2" borderId="34" xfId="3" applyNumberFormat="1" applyFont="1" applyFill="1" applyBorder="1" applyAlignment="1" applyProtection="1">
      <alignment horizontal="center" vertical="center" wrapText="1"/>
      <protection locked="0"/>
    </xf>
    <xf numFmtId="3" fontId="9" fillId="2" borderId="30" xfId="3" applyNumberFormat="1" applyFont="1" applyFill="1" applyBorder="1" applyAlignment="1" applyProtection="1">
      <alignment horizontal="center" vertical="center" wrapText="1"/>
      <protection locked="0"/>
    </xf>
    <xf numFmtId="0" fontId="22" fillId="7" borderId="9" xfId="0" applyFont="1" applyFill="1" applyBorder="1" applyAlignment="1">
      <alignment horizontal="left"/>
    </xf>
    <xf numFmtId="0" fontId="22" fillId="7" borderId="10" xfId="0" applyFont="1" applyFill="1" applyBorder="1" applyAlignment="1">
      <alignment horizontal="left"/>
    </xf>
    <xf numFmtId="0" fontId="22" fillId="7" borderId="12" xfId="0" applyFont="1" applyFill="1" applyBorder="1" applyAlignment="1">
      <alignment horizontal="left"/>
    </xf>
    <xf numFmtId="0" fontId="11" fillId="5" borderId="16" xfId="8" applyFont="1" applyFill="1" applyBorder="1" applyAlignment="1">
      <alignment horizontal="center" vertical="center" textRotation="90" wrapText="1"/>
    </xf>
    <xf numFmtId="0" fontId="11" fillId="5" borderId="7" xfId="8" applyFont="1" applyFill="1" applyBorder="1" applyAlignment="1">
      <alignment horizontal="center" vertical="center" textRotation="90" wrapText="1"/>
    </xf>
    <xf numFmtId="0" fontId="11" fillId="5" borderId="15" xfId="8" applyFont="1" applyFill="1" applyBorder="1" applyAlignment="1">
      <alignment horizontal="center" vertical="center" textRotation="90" wrapText="1"/>
    </xf>
    <xf numFmtId="0" fontId="11" fillId="5" borderId="18" xfId="8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35" xfId="0" applyFont="1" applyBorder="1" applyAlignment="1">
      <alignment horizontal="center" vertical="center"/>
    </xf>
  </cellXfs>
  <cellStyles count="9">
    <cellStyle name="Normálna" xfId="0" builtinId="0"/>
    <cellStyle name="Normálna 2" xfId="1" xr:uid="{00000000-0005-0000-0000-00002F000000}"/>
    <cellStyle name="Normálna 2 2" xfId="4" xr:uid="{00000000-0005-0000-0000-000001000000}"/>
    <cellStyle name="Normálna 2 3" xfId="6" xr:uid="{00000000-0005-0000-0000-000001000000}"/>
    <cellStyle name="Normálna 5" xfId="2" xr:uid="{94AE8FCF-E3E3-435E-9A8D-381092F17AB4}"/>
    <cellStyle name="Normálna 5 16 2" xfId="8" xr:uid="{E17A662C-7DC0-49C4-902A-31F428259546}"/>
    <cellStyle name="Normálna 5 2" xfId="5" xr:uid="{00000000-0005-0000-0000-000002000000}"/>
    <cellStyle name="Normálna 5 3" xfId="7" xr:uid="{00000000-0005-0000-0000-000002000000}"/>
    <cellStyle name="normálne 2" xfId="3" xr:uid="{4F891ADD-A1DE-44B5-BD09-D9912CB0E5D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2C46-0F78-4757-B889-D35F627C898D}">
  <sheetPr>
    <pageSetUpPr fitToPage="1"/>
  </sheetPr>
  <dimension ref="A1:K14"/>
  <sheetViews>
    <sheetView workbookViewId="0">
      <selection activeCell="A5" sqref="A5"/>
    </sheetView>
  </sheetViews>
  <sheetFormatPr defaultRowHeight="15"/>
  <cols>
    <col min="1" max="2" width="6" customWidth="1"/>
    <col min="3" max="3" width="12.140625" bestFit="1" customWidth="1"/>
    <col min="4" max="4" width="10.140625" bestFit="1" customWidth="1"/>
    <col min="5" max="5" width="33.5703125" customWidth="1"/>
    <col min="6" max="6" width="14.42578125" customWidth="1"/>
    <col min="7" max="7" width="15.28515625" customWidth="1"/>
    <col min="8" max="8" width="14.42578125" customWidth="1"/>
    <col min="9" max="9" width="16.140625" customWidth="1"/>
    <col min="10" max="10" width="14.42578125" customWidth="1"/>
    <col min="11" max="11" width="15.5703125" customWidth="1"/>
  </cols>
  <sheetData>
    <row r="1" spans="1:11" ht="15" customHeight="1">
      <c r="A1" s="113" t="s">
        <v>169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7" customHeight="1" thickBo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0.75" hidden="1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3" hidden="1" customHeight="1" thickBo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87" customHeight="1" thickBot="1">
      <c r="A5" s="46" t="s">
        <v>103</v>
      </c>
      <c r="B5" s="47" t="s">
        <v>104</v>
      </c>
      <c r="C5" s="48" t="s">
        <v>105</v>
      </c>
      <c r="D5" s="47" t="s">
        <v>106</v>
      </c>
      <c r="E5" s="49" t="s">
        <v>4</v>
      </c>
      <c r="F5" s="50" t="s">
        <v>162</v>
      </c>
      <c r="G5" s="51" t="s">
        <v>163</v>
      </c>
      <c r="H5" s="52" t="s">
        <v>164</v>
      </c>
      <c r="I5" s="53" t="s">
        <v>165</v>
      </c>
      <c r="J5" s="54" t="s">
        <v>166</v>
      </c>
      <c r="K5" s="54" t="s">
        <v>167</v>
      </c>
    </row>
    <row r="6" spans="1:11" ht="15" customHeight="1">
      <c r="A6" s="64" t="s">
        <v>7</v>
      </c>
      <c r="B6" s="65" t="s">
        <v>24</v>
      </c>
      <c r="C6" s="65" t="s">
        <v>26</v>
      </c>
      <c r="D6" s="65">
        <v>305065</v>
      </c>
      <c r="E6" s="66" t="s">
        <v>34</v>
      </c>
      <c r="F6" s="67">
        <v>6</v>
      </c>
      <c r="G6" s="67">
        <v>564</v>
      </c>
      <c r="H6" s="68">
        <v>6</v>
      </c>
      <c r="I6" s="67">
        <v>563</v>
      </c>
      <c r="J6" s="69">
        <f>+F6+H6</f>
        <v>12</v>
      </c>
      <c r="K6" s="70">
        <f>+G6+I6</f>
        <v>1127</v>
      </c>
    </row>
    <row r="7" spans="1:11" ht="15" customHeight="1">
      <c r="A7" s="64" t="s">
        <v>7</v>
      </c>
      <c r="B7" s="65" t="s">
        <v>24</v>
      </c>
      <c r="C7" s="65" t="s">
        <v>25</v>
      </c>
      <c r="D7" s="65">
        <v>603520</v>
      </c>
      <c r="E7" s="66" t="s">
        <v>33</v>
      </c>
      <c r="F7" s="67">
        <v>0</v>
      </c>
      <c r="G7" s="67">
        <v>0</v>
      </c>
      <c r="H7" s="68">
        <v>4</v>
      </c>
      <c r="I7" s="67">
        <v>4200</v>
      </c>
      <c r="J7" s="69">
        <f t="shared" ref="J7:J13" si="0">+F7+H7</f>
        <v>4</v>
      </c>
      <c r="K7" s="70">
        <f t="shared" ref="K7:K13" si="1">+G7+I7</f>
        <v>4200</v>
      </c>
    </row>
    <row r="8" spans="1:11" ht="15" customHeight="1">
      <c r="A8" s="64" t="s">
        <v>11</v>
      </c>
      <c r="B8" s="65" t="s">
        <v>24</v>
      </c>
      <c r="C8" s="65" t="s">
        <v>27</v>
      </c>
      <c r="D8" s="65">
        <v>309745</v>
      </c>
      <c r="E8" s="66" t="s">
        <v>35</v>
      </c>
      <c r="F8" s="67">
        <v>0</v>
      </c>
      <c r="G8" s="67">
        <v>0</v>
      </c>
      <c r="H8" s="68">
        <v>2</v>
      </c>
      <c r="I8" s="67">
        <v>883</v>
      </c>
      <c r="J8" s="69">
        <f t="shared" si="0"/>
        <v>2</v>
      </c>
      <c r="K8" s="70">
        <f t="shared" si="1"/>
        <v>883</v>
      </c>
    </row>
    <row r="9" spans="1:11" ht="15" customHeight="1">
      <c r="A9" s="64" t="s">
        <v>13</v>
      </c>
      <c r="B9" s="65" t="s">
        <v>24</v>
      </c>
      <c r="C9" s="65" t="s">
        <v>28</v>
      </c>
      <c r="D9" s="65">
        <v>308307</v>
      </c>
      <c r="E9" s="66" t="s">
        <v>36</v>
      </c>
      <c r="F9" s="67">
        <v>0</v>
      </c>
      <c r="G9" s="67">
        <v>0</v>
      </c>
      <c r="H9" s="68">
        <v>17</v>
      </c>
      <c r="I9" s="67">
        <v>2070</v>
      </c>
      <c r="J9" s="69">
        <f t="shared" si="0"/>
        <v>17</v>
      </c>
      <c r="K9" s="70">
        <f t="shared" si="1"/>
        <v>2070</v>
      </c>
    </row>
    <row r="10" spans="1:11" ht="15" customHeight="1">
      <c r="A10" s="64" t="s">
        <v>13</v>
      </c>
      <c r="B10" s="65" t="s">
        <v>24</v>
      </c>
      <c r="C10" s="65" t="s">
        <v>29</v>
      </c>
      <c r="D10" s="65">
        <v>309311</v>
      </c>
      <c r="E10" s="66" t="s">
        <v>37</v>
      </c>
      <c r="F10" s="67">
        <v>0</v>
      </c>
      <c r="G10" s="67">
        <v>0</v>
      </c>
      <c r="H10" s="68">
        <v>3</v>
      </c>
      <c r="I10" s="67">
        <v>1028</v>
      </c>
      <c r="J10" s="69">
        <f t="shared" si="0"/>
        <v>3</v>
      </c>
      <c r="K10" s="70">
        <f t="shared" si="1"/>
        <v>1028</v>
      </c>
    </row>
    <row r="11" spans="1:11" ht="15" customHeight="1">
      <c r="A11" s="64" t="s">
        <v>17</v>
      </c>
      <c r="B11" s="65" t="s">
        <v>24</v>
      </c>
      <c r="C11" s="65" t="s">
        <v>30</v>
      </c>
      <c r="D11" s="65">
        <v>313271</v>
      </c>
      <c r="E11" s="66" t="s">
        <v>38</v>
      </c>
      <c r="F11" s="67">
        <v>21</v>
      </c>
      <c r="G11" s="67">
        <v>1228</v>
      </c>
      <c r="H11" s="68">
        <v>0</v>
      </c>
      <c r="I11" s="67">
        <v>0</v>
      </c>
      <c r="J11" s="69">
        <f t="shared" si="0"/>
        <v>21</v>
      </c>
      <c r="K11" s="70">
        <f t="shared" si="1"/>
        <v>1228</v>
      </c>
    </row>
    <row r="12" spans="1:11" ht="15" customHeight="1">
      <c r="A12" s="64" t="s">
        <v>19</v>
      </c>
      <c r="B12" s="65" t="s">
        <v>24</v>
      </c>
      <c r="C12" s="65" t="s">
        <v>32</v>
      </c>
      <c r="D12" s="65">
        <v>325937</v>
      </c>
      <c r="E12" s="66" t="s">
        <v>40</v>
      </c>
      <c r="F12" s="67">
        <v>0</v>
      </c>
      <c r="G12" s="67">
        <v>0</v>
      </c>
      <c r="H12" s="68">
        <v>3</v>
      </c>
      <c r="I12" s="67">
        <v>1290</v>
      </c>
      <c r="J12" s="69">
        <f t="shared" si="0"/>
        <v>3</v>
      </c>
      <c r="K12" s="70">
        <f t="shared" si="1"/>
        <v>1290</v>
      </c>
    </row>
    <row r="13" spans="1:11" ht="15" customHeight="1" thickBot="1">
      <c r="A13" s="64" t="s">
        <v>19</v>
      </c>
      <c r="B13" s="65" t="s">
        <v>24</v>
      </c>
      <c r="C13" s="65" t="s">
        <v>31</v>
      </c>
      <c r="D13" s="65">
        <v>691135</v>
      </c>
      <c r="E13" s="66" t="s">
        <v>39</v>
      </c>
      <c r="F13" s="67">
        <v>21</v>
      </c>
      <c r="G13" s="67">
        <v>6634</v>
      </c>
      <c r="H13" s="68">
        <v>18</v>
      </c>
      <c r="I13" s="67">
        <v>3099</v>
      </c>
      <c r="J13" s="69">
        <f t="shared" si="0"/>
        <v>39</v>
      </c>
      <c r="K13" s="70">
        <f t="shared" si="1"/>
        <v>9733</v>
      </c>
    </row>
    <row r="14" spans="1:11" ht="24" customHeight="1" thickBot="1">
      <c r="A14" s="71" t="s">
        <v>107</v>
      </c>
      <c r="B14" s="72"/>
      <c r="C14" s="72"/>
      <c r="D14" s="72"/>
      <c r="E14" s="73"/>
      <c r="F14" s="74">
        <f t="shared" ref="F14:K14" si="2">SUM(F6:F13)</f>
        <v>48</v>
      </c>
      <c r="G14" s="74">
        <f t="shared" si="2"/>
        <v>8426</v>
      </c>
      <c r="H14" s="74">
        <f t="shared" si="2"/>
        <v>53</v>
      </c>
      <c r="I14" s="74">
        <f t="shared" si="2"/>
        <v>13133</v>
      </c>
      <c r="J14" s="74">
        <f t="shared" si="2"/>
        <v>101</v>
      </c>
      <c r="K14" s="75">
        <f t="shared" si="2"/>
        <v>21559</v>
      </c>
    </row>
  </sheetData>
  <autoFilter ref="A5:I13" xr:uid="{C7F29F3F-57F4-4CFD-A689-23DF1038DB03}"/>
  <mergeCells count="1">
    <mergeCell ref="A1:K4"/>
  </mergeCells>
  <printOptions horizontalCentered="1"/>
  <pageMargins left="0" right="0" top="0.74803149606299213" bottom="0" header="0.39370078740157483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B90E-6689-4EBD-9CE3-F7DB7D18CD06}">
  <dimension ref="A1:BA30"/>
  <sheetViews>
    <sheetView tabSelected="1" topLeftCell="A2" zoomScale="90" zoomScaleNormal="90" workbookViewId="0">
      <selection activeCell="A2" sqref="A2:A3"/>
    </sheetView>
  </sheetViews>
  <sheetFormatPr defaultColWidth="9.140625" defaultRowHeight="15"/>
  <cols>
    <col min="1" max="1" width="6.140625" style="7" customWidth="1"/>
    <col min="2" max="2" width="6.28515625" style="7" customWidth="1"/>
    <col min="3" max="3" width="8.42578125" style="7" customWidth="1"/>
    <col min="4" max="4" width="10" style="7" bestFit="1" customWidth="1"/>
    <col min="5" max="5" width="11.85546875" style="7" customWidth="1"/>
    <col min="6" max="6" width="17" style="7" customWidth="1"/>
    <col min="7" max="7" width="12.5703125" style="7" customWidth="1"/>
    <col min="8" max="8" width="10.85546875" style="7" customWidth="1"/>
    <col min="9" max="9" width="29" style="7" customWidth="1"/>
    <col min="10" max="10" width="9.140625" style="7"/>
    <col min="11" max="11" width="16.85546875" style="7" customWidth="1"/>
    <col min="12" max="12" width="9.140625" style="7" customWidth="1"/>
    <col min="13" max="13" width="26.42578125" style="7" customWidth="1"/>
    <col min="14" max="14" width="21.28515625" style="7" customWidth="1"/>
    <col min="15" max="15" width="11.42578125" style="7" customWidth="1"/>
    <col min="16" max="18" width="9.28515625" style="7" bestFit="1" customWidth="1"/>
    <col min="19" max="19" width="10.28515625" style="7" bestFit="1" customWidth="1"/>
    <col min="20" max="20" width="11.140625" style="7" customWidth="1"/>
    <col min="21" max="21" width="12.7109375" style="7" bestFit="1" customWidth="1"/>
    <col min="22" max="24" width="9.28515625" style="7" bestFit="1" customWidth="1"/>
    <col min="25" max="25" width="16.28515625" style="40" bestFit="1" customWidth="1"/>
    <col min="26" max="26" width="10" style="40" customWidth="1"/>
    <col min="27" max="27" width="16.140625" style="7" bestFit="1" customWidth="1"/>
    <col min="28" max="28" width="9.42578125" style="7" bestFit="1" customWidth="1"/>
    <col min="29" max="29" width="16.28515625" style="40" bestFit="1" customWidth="1"/>
    <col min="30" max="30" width="11.140625" style="40" customWidth="1"/>
    <col min="31" max="35" width="9.42578125" style="7" bestFit="1" customWidth="1"/>
    <col min="36" max="39" width="9.28515625" style="7" bestFit="1" customWidth="1"/>
    <col min="40" max="43" width="9.42578125" style="7" bestFit="1" customWidth="1"/>
    <col min="44" max="47" width="9.28515625" style="7" bestFit="1" customWidth="1"/>
    <col min="48" max="51" width="9.140625" style="7"/>
    <col min="52" max="52" width="23.85546875" style="7" customWidth="1"/>
    <col min="53" max="16384" width="9.140625" style="7"/>
  </cols>
  <sheetData>
    <row r="1" spans="1:53" ht="27" customHeight="1" thickBot="1">
      <c r="A1" s="8" t="s">
        <v>168</v>
      </c>
      <c r="B1"/>
      <c r="C1"/>
      <c r="D1"/>
      <c r="E1"/>
      <c r="F1"/>
      <c r="G1"/>
      <c r="H1"/>
      <c r="I1"/>
      <c r="J1"/>
      <c r="K1"/>
      <c r="L1"/>
      <c r="M1"/>
      <c r="N1" t="s">
        <v>109</v>
      </c>
      <c r="O1" s="9">
        <f>SUBTOTAL(9,O5:O21)</f>
        <v>101</v>
      </c>
      <c r="P1" s="9">
        <f>SUBTOTAL(9,P5:P21)</f>
        <v>48</v>
      </c>
      <c r="Q1" s="10">
        <f>SUBTOTAL(9,Q5:Q21)</f>
        <v>23</v>
      </c>
      <c r="R1" s="10">
        <f>SUBTOTAL(9,R5:R21)</f>
        <v>11</v>
      </c>
      <c r="S1" s="10">
        <f>+O1/Q1</f>
        <v>4.3913043478260869</v>
      </c>
      <c r="T1" s="10">
        <f>+P1/R1</f>
        <v>4.3636363636363633</v>
      </c>
      <c r="U1" s="10">
        <f>SUBTOTAL(9,U5:U21)</f>
        <v>1064</v>
      </c>
      <c r="V1" s="10">
        <f>SUBTOTAL(9,V5:V21)</f>
        <v>386.5</v>
      </c>
      <c r="W1" s="10">
        <f>SUBTOTAL(9,W5:W21)</f>
        <v>16831</v>
      </c>
      <c r="X1" s="10">
        <f>SUBTOTAL(9,X5:X21)</f>
        <v>8250</v>
      </c>
      <c r="Y1" s="36">
        <f>+W1/U1</f>
        <v>15.818609022556391</v>
      </c>
      <c r="Z1" s="36">
        <f>+X1/V1</f>
        <v>21.345407503234153</v>
      </c>
      <c r="AA1" s="10">
        <f>SUBTOTAL(9,AA5:AA21)</f>
        <v>4728</v>
      </c>
      <c r="AB1" s="10">
        <f>SUBTOTAL(9,AB5:AB21)</f>
        <v>176</v>
      </c>
      <c r="AC1" s="36">
        <f>+AA1/U1</f>
        <v>4.4436090225563909</v>
      </c>
      <c r="AD1" s="36">
        <f>+AB1/V1</f>
        <v>0.45536869340232861</v>
      </c>
      <c r="AE1" s="10">
        <f>SUBTOTAL(9,AE5:AE21)</f>
        <v>21559</v>
      </c>
      <c r="AF1" s="10">
        <f>SUBTOTAL(9,AF5:AF21)</f>
        <v>8426</v>
      </c>
      <c r="AG1" s="10">
        <f>SUBTOTAL(9,AG5:AG21)</f>
        <v>21559</v>
      </c>
      <c r="AH1" s="10">
        <f>SUBTOTAL(9,AH5:AH21)</f>
        <v>8426</v>
      </c>
      <c r="AI1" s="10">
        <f>SUBTOTAL(9,AI5:AI21)</f>
        <v>13133</v>
      </c>
      <c r="AJ1" s="10">
        <f>SUBTOTAL(9,AJ5:AJ21)</f>
        <v>88</v>
      </c>
      <c r="AK1" s="10">
        <f>SUBTOTAL(9,AK5:AK21)</f>
        <v>17</v>
      </c>
      <c r="AL1" s="10">
        <f>SUBTOTAL(9,AL5:AL21)</f>
        <v>738</v>
      </c>
      <c r="AM1" s="10">
        <f>SUBTOTAL(9,AM5:AM21)</f>
        <v>15026</v>
      </c>
      <c r="AN1" s="10">
        <f>SUBTOTAL(9,AN5:AN21)</f>
        <v>9</v>
      </c>
      <c r="AO1" s="10">
        <f>SUBTOTAL(9,AO5:AO21)</f>
        <v>4</v>
      </c>
      <c r="AP1" s="10">
        <f>SUBTOTAL(9,AP5:AP21)</f>
        <v>280</v>
      </c>
      <c r="AQ1" s="10">
        <f>SUBTOTAL(9,AQ5:AQ21)</f>
        <v>5522</v>
      </c>
      <c r="AR1" s="10">
        <f>SUBTOTAL(9,AR5:AR21)</f>
        <v>0</v>
      </c>
      <c r="AS1" s="10">
        <f>SUBTOTAL(9,AS5:AS21)</f>
        <v>0</v>
      </c>
      <c r="AT1" s="10">
        <f>SUBTOTAL(9,AT5:AT21)</f>
        <v>0</v>
      </c>
      <c r="AU1" s="10">
        <f>SUBTOTAL(9,AU5:AU21)</f>
        <v>0</v>
      </c>
      <c r="AV1" s="10">
        <f>SUBTOTAL(9,AV5:AV21)</f>
        <v>4</v>
      </c>
      <c r="AW1" s="10">
        <f>SUBTOTAL(9,AW5:AW21)</f>
        <v>2</v>
      </c>
      <c r="AX1" s="10">
        <f>SUBTOTAL(9,AX5:AX21)</f>
        <v>46</v>
      </c>
      <c r="AY1" s="10">
        <f>SUBTOTAL(9,AY5:AY21)</f>
        <v>1011</v>
      </c>
      <c r="BA1"/>
    </row>
    <row r="2" spans="1:53" ht="112.5" customHeight="1">
      <c r="A2" s="111" t="s">
        <v>0</v>
      </c>
      <c r="B2" s="109" t="s">
        <v>1</v>
      </c>
      <c r="C2" s="109" t="s">
        <v>2</v>
      </c>
      <c r="D2" s="109" t="s">
        <v>3</v>
      </c>
      <c r="E2" s="109" t="s">
        <v>110</v>
      </c>
      <c r="F2" s="109" t="s">
        <v>4</v>
      </c>
      <c r="G2" s="109" t="s">
        <v>111</v>
      </c>
      <c r="H2" s="109" t="s">
        <v>112</v>
      </c>
      <c r="I2" s="109" t="s">
        <v>5</v>
      </c>
      <c r="J2" s="109" t="s">
        <v>113</v>
      </c>
      <c r="K2" s="109" t="s">
        <v>114</v>
      </c>
      <c r="L2" s="109" t="s">
        <v>115</v>
      </c>
      <c r="M2" s="78" t="s">
        <v>116</v>
      </c>
      <c r="N2" s="78" t="s">
        <v>6</v>
      </c>
      <c r="O2" s="80" t="s">
        <v>66</v>
      </c>
      <c r="P2" s="76" t="s">
        <v>67</v>
      </c>
      <c r="Q2" s="11" t="s">
        <v>68</v>
      </c>
      <c r="R2" s="76" t="s">
        <v>67</v>
      </c>
      <c r="S2" s="82" t="s">
        <v>69</v>
      </c>
      <c r="T2" s="76" t="s">
        <v>67</v>
      </c>
      <c r="U2" s="82" t="s">
        <v>70</v>
      </c>
      <c r="V2" s="76" t="s">
        <v>67</v>
      </c>
      <c r="W2" s="84" t="s">
        <v>71</v>
      </c>
      <c r="X2" s="76" t="s">
        <v>67</v>
      </c>
      <c r="Y2" s="86" t="s">
        <v>117</v>
      </c>
      <c r="Z2" s="88" t="s">
        <v>118</v>
      </c>
      <c r="AA2" s="90" t="s">
        <v>72</v>
      </c>
      <c r="AB2" s="76" t="s">
        <v>67</v>
      </c>
      <c r="AC2" s="86" t="s">
        <v>73</v>
      </c>
      <c r="AD2" s="88" t="s">
        <v>67</v>
      </c>
      <c r="AE2" s="84" t="s">
        <v>74</v>
      </c>
      <c r="AF2" s="92" t="s">
        <v>67</v>
      </c>
      <c r="AG2" s="94" t="s">
        <v>92</v>
      </c>
      <c r="AH2" s="96" t="s">
        <v>119</v>
      </c>
      <c r="AI2" s="98" t="s">
        <v>120</v>
      </c>
      <c r="AJ2" s="100" t="s">
        <v>88</v>
      </c>
      <c r="AK2" s="101"/>
      <c r="AL2" s="101"/>
      <c r="AM2" s="102"/>
      <c r="AN2" s="103" t="s">
        <v>89</v>
      </c>
      <c r="AO2" s="101"/>
      <c r="AP2" s="101"/>
      <c r="AQ2" s="102"/>
      <c r="AR2" s="103" t="s">
        <v>90</v>
      </c>
      <c r="AS2" s="101"/>
      <c r="AT2" s="101"/>
      <c r="AU2" s="102"/>
      <c r="AV2" s="103" t="s">
        <v>91</v>
      </c>
      <c r="AW2" s="101"/>
      <c r="AX2" s="101"/>
      <c r="AY2" s="102"/>
      <c r="AZ2" s="104" t="s">
        <v>108</v>
      </c>
      <c r="BA2"/>
    </row>
    <row r="3" spans="1:53" ht="141.75" customHeight="1" thickBot="1">
      <c r="A3" s="112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79"/>
      <c r="N3" s="79"/>
      <c r="O3" s="81"/>
      <c r="P3" s="77"/>
      <c r="Q3" s="12"/>
      <c r="R3" s="77"/>
      <c r="S3" s="83"/>
      <c r="T3" s="77"/>
      <c r="U3" s="83"/>
      <c r="V3" s="77"/>
      <c r="W3" s="85"/>
      <c r="X3" s="77"/>
      <c r="Y3" s="87"/>
      <c r="Z3" s="89"/>
      <c r="AA3" s="91"/>
      <c r="AB3" s="77"/>
      <c r="AC3" s="87"/>
      <c r="AD3" s="89"/>
      <c r="AE3" s="85"/>
      <c r="AF3" s="93"/>
      <c r="AG3" s="95"/>
      <c r="AH3" s="97"/>
      <c r="AI3" s="99"/>
      <c r="AJ3" s="13" t="s">
        <v>121</v>
      </c>
      <c r="AK3" s="14" t="s">
        <v>122</v>
      </c>
      <c r="AL3" s="14" t="s">
        <v>123</v>
      </c>
      <c r="AM3" s="15" t="s">
        <v>124</v>
      </c>
      <c r="AN3" s="16" t="s">
        <v>125</v>
      </c>
      <c r="AO3" s="14" t="s">
        <v>126</v>
      </c>
      <c r="AP3" s="14" t="s">
        <v>127</v>
      </c>
      <c r="AQ3" s="15" t="s">
        <v>128</v>
      </c>
      <c r="AR3" s="16" t="s">
        <v>129</v>
      </c>
      <c r="AS3" s="14" t="s">
        <v>130</v>
      </c>
      <c r="AT3" s="14" t="s">
        <v>131</v>
      </c>
      <c r="AU3" s="15" t="s">
        <v>132</v>
      </c>
      <c r="AV3" s="16" t="s">
        <v>133</v>
      </c>
      <c r="AW3" s="14" t="s">
        <v>134</v>
      </c>
      <c r="AX3" s="14" t="s">
        <v>135</v>
      </c>
      <c r="AY3" s="15" t="s">
        <v>136</v>
      </c>
      <c r="AZ3" s="105"/>
      <c r="BA3"/>
    </row>
    <row r="4" spans="1:53" ht="15.75" customHeight="1" thickBot="1">
      <c r="A4" s="17" t="s">
        <v>94</v>
      </c>
      <c r="B4" s="18" t="s">
        <v>95</v>
      </c>
      <c r="C4" s="18" t="s">
        <v>96</v>
      </c>
      <c r="D4" s="18" t="s">
        <v>97</v>
      </c>
      <c r="E4" s="18" t="s">
        <v>98</v>
      </c>
      <c r="F4" s="18" t="s">
        <v>99</v>
      </c>
      <c r="G4" s="18" t="s">
        <v>100</v>
      </c>
      <c r="H4" s="18" t="s">
        <v>102</v>
      </c>
      <c r="I4" s="18" t="s">
        <v>101</v>
      </c>
      <c r="J4" s="18" t="s">
        <v>137</v>
      </c>
      <c r="K4" s="18" t="s">
        <v>138</v>
      </c>
      <c r="L4" s="18" t="s">
        <v>139</v>
      </c>
      <c r="M4" s="19" t="s">
        <v>140</v>
      </c>
      <c r="N4" s="20" t="s">
        <v>141</v>
      </c>
      <c r="O4" s="21">
        <v>1</v>
      </c>
      <c r="P4" s="22" t="s">
        <v>75</v>
      </c>
      <c r="Q4" s="23">
        <v>2</v>
      </c>
      <c r="R4" s="22" t="s">
        <v>76</v>
      </c>
      <c r="S4" s="23" t="s">
        <v>77</v>
      </c>
      <c r="T4" s="22" t="s">
        <v>78</v>
      </c>
      <c r="U4" s="23">
        <v>4</v>
      </c>
      <c r="V4" s="22" t="s">
        <v>79</v>
      </c>
      <c r="W4" s="24">
        <v>5</v>
      </c>
      <c r="X4" s="22" t="s">
        <v>80</v>
      </c>
      <c r="Y4" s="37" t="s">
        <v>81</v>
      </c>
      <c r="Z4" s="38" t="s">
        <v>82</v>
      </c>
      <c r="AA4" s="25">
        <v>7</v>
      </c>
      <c r="AB4" s="22" t="s">
        <v>83</v>
      </c>
      <c r="AC4" s="37" t="s">
        <v>84</v>
      </c>
      <c r="AD4" s="38" t="s">
        <v>85</v>
      </c>
      <c r="AE4" s="24" t="s">
        <v>86</v>
      </c>
      <c r="AF4" s="26" t="s">
        <v>87</v>
      </c>
      <c r="AG4" s="27">
        <v>10</v>
      </c>
      <c r="AH4" s="22">
        <v>11</v>
      </c>
      <c r="AI4" s="28" t="s">
        <v>93</v>
      </c>
      <c r="AJ4" s="29" t="s">
        <v>142</v>
      </c>
      <c r="AK4" s="22" t="s">
        <v>143</v>
      </c>
      <c r="AL4" s="22" t="s">
        <v>144</v>
      </c>
      <c r="AM4" s="22" t="s">
        <v>145</v>
      </c>
      <c r="AN4" s="22" t="s">
        <v>146</v>
      </c>
      <c r="AO4" s="22" t="s">
        <v>147</v>
      </c>
      <c r="AP4" s="22" t="s">
        <v>148</v>
      </c>
      <c r="AQ4" s="22" t="s">
        <v>149</v>
      </c>
      <c r="AR4" s="22" t="s">
        <v>150</v>
      </c>
      <c r="AS4" s="22" t="s">
        <v>151</v>
      </c>
      <c r="AT4" s="22" t="s">
        <v>152</v>
      </c>
      <c r="AU4" s="22" t="s">
        <v>153</v>
      </c>
      <c r="AV4" s="22" t="s">
        <v>154</v>
      </c>
      <c r="AW4" s="22" t="s">
        <v>155</v>
      </c>
      <c r="AX4" s="22" t="s">
        <v>156</v>
      </c>
      <c r="AY4" s="22" t="s">
        <v>157</v>
      </c>
      <c r="AZ4" s="28">
        <v>17</v>
      </c>
      <c r="BA4"/>
    </row>
    <row r="5" spans="1:53" ht="15.75" thickTop="1">
      <c r="A5" s="30" t="s">
        <v>7</v>
      </c>
      <c r="B5" s="31" t="s">
        <v>24</v>
      </c>
      <c r="C5" s="31" t="s">
        <v>26</v>
      </c>
      <c r="D5" s="31">
        <v>305065</v>
      </c>
      <c r="E5" s="31">
        <v>200000267</v>
      </c>
      <c r="F5" s="31" t="s">
        <v>34</v>
      </c>
      <c r="G5" s="31">
        <v>36071161</v>
      </c>
      <c r="H5" s="31">
        <v>100001484</v>
      </c>
      <c r="I5" s="31" t="s">
        <v>10</v>
      </c>
      <c r="J5" s="31" t="s">
        <v>7</v>
      </c>
      <c r="K5" s="31" t="s">
        <v>9</v>
      </c>
      <c r="L5" s="31">
        <v>90301</v>
      </c>
      <c r="M5" s="32" t="s">
        <v>9</v>
      </c>
      <c r="N5" s="33" t="s">
        <v>47</v>
      </c>
      <c r="O5" s="3">
        <v>12</v>
      </c>
      <c r="P5" s="1">
        <v>6</v>
      </c>
      <c r="Q5" s="1">
        <v>1</v>
      </c>
      <c r="R5" s="1">
        <v>1</v>
      </c>
      <c r="S5" s="1">
        <f t="shared" ref="S5:T5" si="0">+O5/Q5</f>
        <v>12</v>
      </c>
      <c r="T5" s="1">
        <f t="shared" si="0"/>
        <v>6</v>
      </c>
      <c r="U5" s="1">
        <v>49</v>
      </c>
      <c r="V5" s="1">
        <v>24.5</v>
      </c>
      <c r="W5" s="1">
        <v>1127</v>
      </c>
      <c r="X5" s="1">
        <v>564</v>
      </c>
      <c r="Y5" s="39">
        <f t="shared" ref="Y5:Z5" si="1">+W5/U5</f>
        <v>23</v>
      </c>
      <c r="Z5" s="39">
        <f t="shared" si="1"/>
        <v>23.020408163265305</v>
      </c>
      <c r="AA5" s="1">
        <v>0</v>
      </c>
      <c r="AB5" s="1">
        <v>0</v>
      </c>
      <c r="AC5" s="39">
        <f t="shared" ref="AC5:AD5" si="2">+AA5/U5</f>
        <v>0</v>
      </c>
      <c r="AD5" s="39">
        <f t="shared" si="2"/>
        <v>0</v>
      </c>
      <c r="AE5" s="1">
        <f t="shared" ref="AE5:AF5" si="3">+W5+AA5</f>
        <v>1127</v>
      </c>
      <c r="AF5" s="2">
        <f t="shared" si="3"/>
        <v>564</v>
      </c>
      <c r="AG5" s="58">
        <f t="shared" ref="AG5:AH5" si="4">ROUNDUP(AE5,0)</f>
        <v>1127</v>
      </c>
      <c r="AH5" s="59">
        <f t="shared" si="4"/>
        <v>564</v>
      </c>
      <c r="AI5" s="60">
        <f t="shared" ref="AI5" si="5">+AG5-AH5</f>
        <v>563</v>
      </c>
      <c r="AJ5" s="5">
        <v>12</v>
      </c>
      <c r="AK5" s="4">
        <v>1</v>
      </c>
      <c r="AL5" s="4">
        <v>49</v>
      </c>
      <c r="AM5" s="4">
        <v>1127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6"/>
      <c r="BA5"/>
    </row>
    <row r="6" spans="1:53" customFormat="1">
      <c r="A6" s="30" t="s">
        <v>7</v>
      </c>
      <c r="B6" s="31" t="s">
        <v>24</v>
      </c>
      <c r="C6" s="31" t="s">
        <v>25</v>
      </c>
      <c r="D6" s="31">
        <v>603520</v>
      </c>
      <c r="E6" s="31">
        <v>200000116</v>
      </c>
      <c r="F6" s="31" t="s">
        <v>33</v>
      </c>
      <c r="G6" s="31">
        <v>36060968</v>
      </c>
      <c r="H6" s="31">
        <v>100000720</v>
      </c>
      <c r="I6" s="31" t="s">
        <v>10</v>
      </c>
      <c r="J6" s="31" t="s">
        <v>7</v>
      </c>
      <c r="K6" s="31" t="s">
        <v>158</v>
      </c>
      <c r="L6" s="31">
        <v>84104</v>
      </c>
      <c r="M6" s="32" t="s">
        <v>8</v>
      </c>
      <c r="N6" s="33" t="s">
        <v>46</v>
      </c>
      <c r="O6" s="3">
        <v>4</v>
      </c>
      <c r="P6" s="1">
        <v>0</v>
      </c>
      <c r="Q6" s="1">
        <v>2</v>
      </c>
      <c r="R6" s="1">
        <v>0</v>
      </c>
      <c r="S6" s="1">
        <f t="shared" ref="S6:T6" si="6">+O6/Q6</f>
        <v>2</v>
      </c>
      <c r="T6" s="1">
        <v>0</v>
      </c>
      <c r="U6" s="1">
        <v>228</v>
      </c>
      <c r="V6" s="1">
        <v>0</v>
      </c>
      <c r="W6" s="1">
        <v>0</v>
      </c>
      <c r="X6" s="1">
        <v>0</v>
      </c>
      <c r="Y6" s="39">
        <f t="shared" ref="Y6:Z6" si="7">+W6/U6</f>
        <v>0</v>
      </c>
      <c r="Z6" s="39">
        <v>0</v>
      </c>
      <c r="AA6" s="1">
        <v>4200</v>
      </c>
      <c r="AB6" s="1">
        <v>0</v>
      </c>
      <c r="AC6" s="39">
        <f t="shared" ref="AC6:AD6" si="8">+AA6/U6</f>
        <v>18.421052631578949</v>
      </c>
      <c r="AD6" s="39">
        <v>0</v>
      </c>
      <c r="AE6" s="1">
        <f t="shared" ref="AE6:AF6" si="9">+W6+AA6</f>
        <v>4200</v>
      </c>
      <c r="AF6" s="2">
        <f t="shared" si="9"/>
        <v>0</v>
      </c>
      <c r="AG6" s="58">
        <f t="shared" ref="AG6:AH6" si="10">ROUNDUP(AE6,0)</f>
        <v>4200</v>
      </c>
      <c r="AH6" s="59">
        <f t="shared" si="10"/>
        <v>0</v>
      </c>
      <c r="AI6" s="60">
        <f t="shared" ref="AI6" si="11">+AG6-AH6</f>
        <v>4200</v>
      </c>
      <c r="AJ6" s="5">
        <v>2</v>
      </c>
      <c r="AK6" s="4">
        <v>1</v>
      </c>
      <c r="AL6" s="4">
        <v>78</v>
      </c>
      <c r="AM6" s="4">
        <v>1435</v>
      </c>
      <c r="AN6" s="4">
        <v>2</v>
      </c>
      <c r="AO6" s="4">
        <v>1</v>
      </c>
      <c r="AP6" s="4">
        <v>150</v>
      </c>
      <c r="AQ6" s="4">
        <v>2765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6"/>
    </row>
    <row r="7" spans="1:53" customFormat="1">
      <c r="A7" s="30" t="s">
        <v>11</v>
      </c>
      <c r="B7" s="31" t="s">
        <v>24</v>
      </c>
      <c r="C7" s="31" t="s">
        <v>27</v>
      </c>
      <c r="D7" s="31">
        <v>309745</v>
      </c>
      <c r="E7" s="31">
        <v>200000644</v>
      </c>
      <c r="F7" s="31" t="s">
        <v>35</v>
      </c>
      <c r="G7" s="31">
        <v>31202802</v>
      </c>
      <c r="H7" s="31">
        <v>100003576</v>
      </c>
      <c r="I7" s="31" t="s">
        <v>10</v>
      </c>
      <c r="J7" s="31" t="s">
        <v>11</v>
      </c>
      <c r="K7" s="31" t="s">
        <v>12</v>
      </c>
      <c r="L7" s="31">
        <v>90701</v>
      </c>
      <c r="M7" s="32" t="s">
        <v>12</v>
      </c>
      <c r="N7" s="63" t="s">
        <v>48</v>
      </c>
      <c r="O7" s="62">
        <v>2</v>
      </c>
      <c r="P7" s="1">
        <v>0</v>
      </c>
      <c r="Q7" s="1">
        <v>1</v>
      </c>
      <c r="R7" s="1">
        <v>0</v>
      </c>
      <c r="S7" s="57">
        <f t="shared" ref="S7:T7" si="12">+O7/Q7</f>
        <v>2</v>
      </c>
      <c r="T7" s="57">
        <v>0</v>
      </c>
      <c r="U7" s="1">
        <v>48</v>
      </c>
      <c r="V7" s="1">
        <v>0</v>
      </c>
      <c r="W7" s="1">
        <v>883</v>
      </c>
      <c r="X7" s="1">
        <v>0</v>
      </c>
      <c r="Y7" s="39">
        <f t="shared" ref="Y7:Z7" si="13">+W7/U7</f>
        <v>18.395833333333332</v>
      </c>
      <c r="Z7" s="39">
        <v>0</v>
      </c>
      <c r="AA7" s="1">
        <v>0</v>
      </c>
      <c r="AB7" s="1">
        <v>0</v>
      </c>
      <c r="AC7" s="39">
        <f t="shared" ref="AC7:AD7" si="14">+AA7/U7</f>
        <v>0</v>
      </c>
      <c r="AD7" s="39">
        <v>0</v>
      </c>
      <c r="AE7" s="1">
        <f t="shared" ref="AE7" si="15">+W7+AA7</f>
        <v>883</v>
      </c>
      <c r="AF7" s="2">
        <f t="shared" ref="AF7" si="16">+X7+AB7</f>
        <v>0</v>
      </c>
      <c r="AG7" s="58">
        <f t="shared" ref="AG7" si="17">ROUNDUP(AE7,0)</f>
        <v>883</v>
      </c>
      <c r="AH7" s="59">
        <f t="shared" ref="AH7" si="18">ROUNDUP(AF7,0)</f>
        <v>0</v>
      </c>
      <c r="AI7" s="60">
        <f t="shared" ref="AI7" si="19">+AG7-AH7</f>
        <v>883</v>
      </c>
      <c r="AJ7" s="5">
        <v>2</v>
      </c>
      <c r="AK7" s="4">
        <v>1</v>
      </c>
      <c r="AL7" s="4">
        <v>48</v>
      </c>
      <c r="AM7" s="4">
        <v>883</v>
      </c>
      <c r="AN7" s="4">
        <f>0</f>
        <v>0</v>
      </c>
      <c r="AO7" s="4">
        <f>0</f>
        <v>0</v>
      </c>
      <c r="AP7" s="4">
        <f>0</f>
        <v>0</v>
      </c>
      <c r="AQ7" s="4">
        <f>0</f>
        <v>0</v>
      </c>
      <c r="AR7" s="4">
        <f>0</f>
        <v>0</v>
      </c>
      <c r="AS7" s="4">
        <f>0</f>
        <v>0</v>
      </c>
      <c r="AT7" s="4">
        <f>0</f>
        <v>0</v>
      </c>
      <c r="AU7" s="4">
        <f>0</f>
        <v>0</v>
      </c>
      <c r="AV7" s="4">
        <f>0</f>
        <v>0</v>
      </c>
      <c r="AW7" s="4">
        <f>0</f>
        <v>0</v>
      </c>
      <c r="AX7" s="4">
        <f>0</f>
        <v>0</v>
      </c>
      <c r="AY7" s="4">
        <f>0</f>
        <v>0</v>
      </c>
      <c r="AZ7" s="6"/>
    </row>
    <row r="8" spans="1:53" customFormat="1">
      <c r="A8" s="30" t="s">
        <v>13</v>
      </c>
      <c r="B8" s="31" t="s">
        <v>24</v>
      </c>
      <c r="C8" s="31" t="s">
        <v>28</v>
      </c>
      <c r="D8" s="31">
        <v>308307</v>
      </c>
      <c r="E8" s="31">
        <v>200001032</v>
      </c>
      <c r="F8" s="31" t="s">
        <v>36</v>
      </c>
      <c r="G8" s="31">
        <v>37861344</v>
      </c>
      <c r="H8" s="31">
        <v>100005749</v>
      </c>
      <c r="I8" s="31" t="s">
        <v>42</v>
      </c>
      <c r="J8" s="31" t="s">
        <v>13</v>
      </c>
      <c r="K8" s="31" t="s">
        <v>14</v>
      </c>
      <c r="L8" s="31">
        <v>94901</v>
      </c>
      <c r="M8" s="32" t="s">
        <v>14</v>
      </c>
      <c r="N8" s="33" t="s">
        <v>50</v>
      </c>
      <c r="O8" s="3">
        <v>12</v>
      </c>
      <c r="P8" s="1">
        <v>0</v>
      </c>
      <c r="Q8" s="1">
        <v>1</v>
      </c>
      <c r="R8" s="1">
        <v>0</v>
      </c>
      <c r="S8" s="1">
        <f t="shared" ref="S8:T9" si="20">+O8/Q8</f>
        <v>12</v>
      </c>
      <c r="T8" s="1">
        <v>0</v>
      </c>
      <c r="U8" s="1">
        <v>32</v>
      </c>
      <c r="V8" s="1">
        <v>0</v>
      </c>
      <c r="W8" s="1">
        <v>960</v>
      </c>
      <c r="X8" s="1">
        <v>0</v>
      </c>
      <c r="Y8" s="39">
        <f t="shared" ref="Y8:Z9" si="21">+W8/U8</f>
        <v>30</v>
      </c>
      <c r="Z8" s="39">
        <v>0</v>
      </c>
      <c r="AA8" s="1">
        <v>0</v>
      </c>
      <c r="AB8" s="1">
        <v>0</v>
      </c>
      <c r="AC8" s="39">
        <f t="shared" ref="AC8:AD9" si="22">+AA8/U8</f>
        <v>0</v>
      </c>
      <c r="AD8" s="39">
        <v>0</v>
      </c>
      <c r="AE8" s="1">
        <f t="shared" ref="AE8:AE9" si="23">+W8+AA8</f>
        <v>960</v>
      </c>
      <c r="AF8" s="2">
        <f t="shared" ref="AF8:AF9" si="24">+X8+AB8</f>
        <v>0</v>
      </c>
      <c r="AG8" s="58">
        <f t="shared" ref="AG8:AG9" si="25">ROUNDUP(AE8,0)</f>
        <v>960</v>
      </c>
      <c r="AH8" s="59">
        <f t="shared" ref="AH8:AH9" si="26">ROUNDUP(AF8,0)</f>
        <v>0</v>
      </c>
      <c r="AI8" s="60">
        <f t="shared" ref="AI8:AI9" si="27">+AG8-AH8</f>
        <v>960</v>
      </c>
      <c r="AJ8" s="5">
        <v>12</v>
      </c>
      <c r="AK8" s="4">
        <v>1</v>
      </c>
      <c r="AL8" s="4">
        <v>32</v>
      </c>
      <c r="AM8" s="4">
        <v>960</v>
      </c>
      <c r="AN8" s="4">
        <f>0</f>
        <v>0</v>
      </c>
      <c r="AO8" s="4">
        <f>0</f>
        <v>0</v>
      </c>
      <c r="AP8" s="4">
        <f>0</f>
        <v>0</v>
      </c>
      <c r="AQ8" s="4">
        <f>0</f>
        <v>0</v>
      </c>
      <c r="AR8" s="4">
        <f>0</f>
        <v>0</v>
      </c>
      <c r="AS8" s="4">
        <f>0</f>
        <v>0</v>
      </c>
      <c r="AT8" s="4">
        <f>0</f>
        <v>0</v>
      </c>
      <c r="AU8" s="4">
        <f>0</f>
        <v>0</v>
      </c>
      <c r="AV8" s="4">
        <f>0</f>
        <v>0</v>
      </c>
      <c r="AW8" s="4">
        <f>0</f>
        <v>0</v>
      </c>
      <c r="AX8" s="4">
        <f>0</f>
        <v>0</v>
      </c>
      <c r="AY8" s="4">
        <f>0</f>
        <v>0</v>
      </c>
      <c r="AZ8" s="6"/>
    </row>
    <row r="9" spans="1:53" customFormat="1">
      <c r="A9" s="30" t="s">
        <v>13</v>
      </c>
      <c r="B9" s="31" t="s">
        <v>24</v>
      </c>
      <c r="C9" s="31" t="s">
        <v>28</v>
      </c>
      <c r="D9" s="31">
        <v>308307</v>
      </c>
      <c r="E9" s="31">
        <v>200001032</v>
      </c>
      <c r="F9" s="31" t="s">
        <v>36</v>
      </c>
      <c r="G9" s="31">
        <v>37865412</v>
      </c>
      <c r="H9" s="31">
        <v>100005776</v>
      </c>
      <c r="I9" s="31" t="s">
        <v>10</v>
      </c>
      <c r="J9" s="31" t="s">
        <v>13</v>
      </c>
      <c r="K9" s="31" t="s">
        <v>14</v>
      </c>
      <c r="L9" s="31">
        <v>94901</v>
      </c>
      <c r="M9" s="32" t="s">
        <v>14</v>
      </c>
      <c r="N9" s="33" t="s">
        <v>49</v>
      </c>
      <c r="O9" s="3">
        <v>5</v>
      </c>
      <c r="P9" s="1">
        <v>0</v>
      </c>
      <c r="Q9" s="1">
        <v>1</v>
      </c>
      <c r="R9" s="1">
        <v>0</v>
      </c>
      <c r="S9" s="1">
        <f t="shared" si="20"/>
        <v>5</v>
      </c>
      <c r="T9" s="1">
        <v>0</v>
      </c>
      <c r="U9" s="1">
        <v>37</v>
      </c>
      <c r="V9" s="1">
        <v>0</v>
      </c>
      <c r="W9" s="1">
        <v>1110</v>
      </c>
      <c r="X9" s="1">
        <v>0</v>
      </c>
      <c r="Y9" s="39">
        <f t="shared" si="21"/>
        <v>30</v>
      </c>
      <c r="Z9" s="39">
        <v>0</v>
      </c>
      <c r="AA9" s="1">
        <v>0</v>
      </c>
      <c r="AB9" s="1">
        <v>0</v>
      </c>
      <c r="AC9" s="39">
        <f t="shared" si="22"/>
        <v>0</v>
      </c>
      <c r="AD9" s="39">
        <v>0</v>
      </c>
      <c r="AE9" s="1">
        <f t="shared" si="23"/>
        <v>1110</v>
      </c>
      <c r="AF9" s="2">
        <f t="shared" si="24"/>
        <v>0</v>
      </c>
      <c r="AG9" s="58">
        <f t="shared" si="25"/>
        <v>1110</v>
      </c>
      <c r="AH9" s="59">
        <f t="shared" si="26"/>
        <v>0</v>
      </c>
      <c r="AI9" s="60">
        <f t="shared" si="27"/>
        <v>1110</v>
      </c>
      <c r="AJ9" s="5">
        <v>5</v>
      </c>
      <c r="AK9" s="4">
        <v>1</v>
      </c>
      <c r="AL9" s="4">
        <v>37</v>
      </c>
      <c r="AM9" s="4">
        <v>1110</v>
      </c>
      <c r="AN9" s="4">
        <f>0</f>
        <v>0</v>
      </c>
      <c r="AO9" s="4">
        <f>0</f>
        <v>0</v>
      </c>
      <c r="AP9" s="4">
        <f>0</f>
        <v>0</v>
      </c>
      <c r="AQ9" s="4">
        <f>0</f>
        <v>0</v>
      </c>
      <c r="AR9" s="4">
        <f>0</f>
        <v>0</v>
      </c>
      <c r="AS9" s="4">
        <f>0</f>
        <v>0</v>
      </c>
      <c r="AT9" s="4">
        <f>0</f>
        <v>0</v>
      </c>
      <c r="AU9" s="4">
        <f>0</f>
        <v>0</v>
      </c>
      <c r="AV9" s="4">
        <f>0</f>
        <v>0</v>
      </c>
      <c r="AW9" s="4">
        <f>0</f>
        <v>0</v>
      </c>
      <c r="AX9" s="4">
        <f>0</f>
        <v>0</v>
      </c>
      <c r="AY9" s="4">
        <f>0</f>
        <v>0</v>
      </c>
      <c r="AZ9" s="6"/>
    </row>
    <row r="10" spans="1:53" customFormat="1">
      <c r="A10" s="30" t="s">
        <v>13</v>
      </c>
      <c r="B10" s="31" t="s">
        <v>24</v>
      </c>
      <c r="C10" s="31" t="s">
        <v>29</v>
      </c>
      <c r="D10" s="31">
        <v>309311</v>
      </c>
      <c r="E10" s="31">
        <v>200001113</v>
      </c>
      <c r="F10" s="31" t="s">
        <v>37</v>
      </c>
      <c r="G10" s="31">
        <v>37863991</v>
      </c>
      <c r="H10" s="31">
        <v>100006819</v>
      </c>
      <c r="I10" s="31" t="s">
        <v>10</v>
      </c>
      <c r="J10" s="31" t="s">
        <v>13</v>
      </c>
      <c r="K10" s="31" t="s">
        <v>15</v>
      </c>
      <c r="L10" s="31">
        <v>94201</v>
      </c>
      <c r="M10" s="32" t="s">
        <v>16</v>
      </c>
      <c r="N10" s="33" t="s">
        <v>51</v>
      </c>
      <c r="O10" s="3">
        <v>3</v>
      </c>
      <c r="P10" s="1">
        <v>0</v>
      </c>
      <c r="Q10" s="1">
        <v>1</v>
      </c>
      <c r="R10" s="1">
        <v>0</v>
      </c>
      <c r="S10" s="1">
        <f t="shared" ref="S10:T10" si="28">+O10/Q10</f>
        <v>3</v>
      </c>
      <c r="T10" s="1">
        <v>0</v>
      </c>
      <c r="U10" s="1">
        <v>60</v>
      </c>
      <c r="V10" s="1">
        <v>0</v>
      </c>
      <c r="W10" s="1">
        <v>1028</v>
      </c>
      <c r="X10" s="1">
        <v>0</v>
      </c>
      <c r="Y10" s="39">
        <f t="shared" ref="Y10:Z10" si="29">+W10/U10</f>
        <v>17.133333333333333</v>
      </c>
      <c r="Z10" s="39">
        <v>0</v>
      </c>
      <c r="AA10" s="1">
        <v>0</v>
      </c>
      <c r="AB10" s="1">
        <v>0</v>
      </c>
      <c r="AC10" s="39">
        <f t="shared" ref="AC10:AD10" si="30">+AA10/U10</f>
        <v>0</v>
      </c>
      <c r="AD10" s="39">
        <v>0</v>
      </c>
      <c r="AE10" s="1">
        <f t="shared" ref="AE10" si="31">+W10+AA10</f>
        <v>1028</v>
      </c>
      <c r="AF10" s="2">
        <f t="shared" ref="AF10" si="32">+X10+AB10</f>
        <v>0</v>
      </c>
      <c r="AG10" s="58">
        <f t="shared" ref="AG10" si="33">ROUNDUP(AE10,0)</f>
        <v>1028</v>
      </c>
      <c r="AH10" s="59">
        <f t="shared" ref="AH10" si="34">ROUNDUP(AF10,0)</f>
        <v>0</v>
      </c>
      <c r="AI10" s="60">
        <f t="shared" ref="AI10" si="35">+AG10-AH10</f>
        <v>1028</v>
      </c>
      <c r="AJ10" s="5">
        <v>3</v>
      </c>
      <c r="AK10" s="4">
        <v>1</v>
      </c>
      <c r="AL10" s="4">
        <v>60</v>
      </c>
      <c r="AM10" s="4">
        <v>1028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6"/>
    </row>
    <row r="11" spans="1:53" customFormat="1">
      <c r="A11" s="30" t="s">
        <v>17</v>
      </c>
      <c r="B11" s="31" t="s">
        <v>24</v>
      </c>
      <c r="C11" s="31" t="s">
        <v>30</v>
      </c>
      <c r="D11" s="31">
        <v>313271</v>
      </c>
      <c r="E11" s="31">
        <v>200001638</v>
      </c>
      <c r="F11" s="31" t="s">
        <v>38</v>
      </c>
      <c r="G11" s="31">
        <v>51786249</v>
      </c>
      <c r="H11" s="31">
        <v>100018392</v>
      </c>
      <c r="I11" s="31" t="s">
        <v>43</v>
      </c>
      <c r="J11" s="31" t="s">
        <v>17</v>
      </c>
      <c r="K11" s="31" t="s">
        <v>18</v>
      </c>
      <c r="L11" s="31">
        <v>97401</v>
      </c>
      <c r="M11" s="32" t="s">
        <v>18</v>
      </c>
      <c r="N11" s="33" t="s">
        <v>52</v>
      </c>
      <c r="O11" s="3">
        <v>21</v>
      </c>
      <c r="P11" s="1">
        <v>21</v>
      </c>
      <c r="Q11" s="1">
        <v>2</v>
      </c>
      <c r="R11" s="1">
        <v>2</v>
      </c>
      <c r="S11" s="1">
        <f t="shared" ref="S11:T11" si="36">+O11/Q11</f>
        <v>10.5</v>
      </c>
      <c r="T11" s="1">
        <f t="shared" si="36"/>
        <v>10.5</v>
      </c>
      <c r="U11" s="1">
        <v>48</v>
      </c>
      <c r="V11" s="1">
        <v>48</v>
      </c>
      <c r="W11" s="1">
        <v>1228</v>
      </c>
      <c r="X11" s="1">
        <v>1228</v>
      </c>
      <c r="Y11" s="39">
        <f t="shared" ref="Y11:Z11" si="37">+W11/U11</f>
        <v>25.583333333333332</v>
      </c>
      <c r="Z11" s="39">
        <f t="shared" si="37"/>
        <v>25.583333333333332</v>
      </c>
      <c r="AA11" s="1">
        <v>0</v>
      </c>
      <c r="AB11" s="1">
        <v>0</v>
      </c>
      <c r="AC11" s="39">
        <f t="shared" ref="AC11:AD11" si="38">+AA11/U11</f>
        <v>0</v>
      </c>
      <c r="AD11" s="39">
        <f t="shared" si="38"/>
        <v>0</v>
      </c>
      <c r="AE11" s="1">
        <f t="shared" ref="AE11:AF11" si="39">+W11+AA11</f>
        <v>1228</v>
      </c>
      <c r="AF11" s="2">
        <f t="shared" si="39"/>
        <v>1228</v>
      </c>
      <c r="AG11" s="58">
        <f t="shared" ref="AG11:AH11" si="40">ROUNDUP(AE11,0)</f>
        <v>1228</v>
      </c>
      <c r="AH11" s="59">
        <f t="shared" si="40"/>
        <v>1228</v>
      </c>
      <c r="AI11" s="60">
        <f t="shared" ref="AI11" si="41">+AG11-AH11</f>
        <v>0</v>
      </c>
      <c r="AJ11" s="5">
        <v>21</v>
      </c>
      <c r="AK11" s="4">
        <v>2</v>
      </c>
      <c r="AL11" s="4">
        <v>48</v>
      </c>
      <c r="AM11" s="4">
        <v>1228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6"/>
    </row>
    <row r="12" spans="1:53">
      <c r="A12" s="30" t="s">
        <v>19</v>
      </c>
      <c r="B12" s="31" t="s">
        <v>24</v>
      </c>
      <c r="C12" s="31" t="s">
        <v>32</v>
      </c>
      <c r="D12" s="31">
        <v>325937</v>
      </c>
      <c r="E12" s="31">
        <v>200003269</v>
      </c>
      <c r="F12" s="31" t="s">
        <v>40</v>
      </c>
      <c r="G12" s="31">
        <v>35545640</v>
      </c>
      <c r="H12" s="31">
        <v>100016026</v>
      </c>
      <c r="I12" s="31" t="s">
        <v>41</v>
      </c>
      <c r="J12" s="31" t="s">
        <v>19</v>
      </c>
      <c r="K12" s="31" t="s">
        <v>23</v>
      </c>
      <c r="L12" s="31">
        <v>7242</v>
      </c>
      <c r="M12" s="32" t="s">
        <v>64</v>
      </c>
      <c r="N12" s="33" t="s">
        <v>65</v>
      </c>
      <c r="O12" s="3">
        <v>3</v>
      </c>
      <c r="P12" s="1">
        <v>0</v>
      </c>
      <c r="Q12" s="1">
        <v>1</v>
      </c>
      <c r="R12" s="1">
        <v>0</v>
      </c>
      <c r="S12" s="1">
        <f t="shared" ref="S12" si="42">+O12/Q12</f>
        <v>3</v>
      </c>
      <c r="T12" s="1">
        <v>0</v>
      </c>
      <c r="U12" s="1">
        <v>64</v>
      </c>
      <c r="V12" s="1">
        <v>0</v>
      </c>
      <c r="W12" s="1">
        <v>1290</v>
      </c>
      <c r="X12" s="1">
        <v>0</v>
      </c>
      <c r="Y12" s="39">
        <f t="shared" ref="Y12" si="43">+W12/U12</f>
        <v>20.15625</v>
      </c>
      <c r="Z12" s="39">
        <v>0</v>
      </c>
      <c r="AA12" s="1">
        <v>0</v>
      </c>
      <c r="AB12" s="1">
        <v>0</v>
      </c>
      <c r="AC12" s="39">
        <f t="shared" ref="AC12" si="44">+AA12/U12</f>
        <v>0</v>
      </c>
      <c r="AD12" s="39">
        <v>0</v>
      </c>
      <c r="AE12" s="1">
        <f t="shared" ref="AE12" si="45">+W12+AA12</f>
        <v>1290</v>
      </c>
      <c r="AF12" s="2">
        <f t="shared" ref="AF12" si="46">+X12+AB12</f>
        <v>0</v>
      </c>
      <c r="AG12" s="58">
        <f t="shared" ref="AG12" si="47">ROUNDUP(AE12,0)</f>
        <v>1290</v>
      </c>
      <c r="AH12" s="59">
        <f t="shared" ref="AH12" si="48">ROUNDUP(AF12,0)</f>
        <v>0</v>
      </c>
      <c r="AI12" s="60">
        <f t="shared" ref="AI12" si="49">+AG12-AH12</f>
        <v>1290</v>
      </c>
      <c r="AJ12" s="5">
        <v>3</v>
      </c>
      <c r="AK12" s="4">
        <v>1</v>
      </c>
      <c r="AL12" s="4">
        <v>64</v>
      </c>
      <c r="AM12" s="4">
        <v>1290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6"/>
      <c r="BA12"/>
    </row>
    <row r="13" spans="1:53">
      <c r="A13" s="30" t="s">
        <v>19</v>
      </c>
      <c r="B13" s="31" t="s">
        <v>24</v>
      </c>
      <c r="C13" s="31" t="s">
        <v>31</v>
      </c>
      <c r="D13" s="31">
        <v>691135</v>
      </c>
      <c r="E13" s="31">
        <v>200002913</v>
      </c>
      <c r="F13" s="31" t="s">
        <v>39</v>
      </c>
      <c r="G13" s="31">
        <v>31263071</v>
      </c>
      <c r="H13" s="31">
        <v>100015014</v>
      </c>
      <c r="I13" s="31" t="s">
        <v>10</v>
      </c>
      <c r="J13" s="31" t="s">
        <v>19</v>
      </c>
      <c r="K13" s="31" t="s">
        <v>160</v>
      </c>
      <c r="L13" s="31">
        <v>4011</v>
      </c>
      <c r="M13" s="32" t="s">
        <v>21</v>
      </c>
      <c r="N13" s="33" t="s">
        <v>60</v>
      </c>
      <c r="O13" s="3">
        <v>3</v>
      </c>
      <c r="P13" s="1">
        <v>3</v>
      </c>
      <c r="Q13" s="1">
        <v>1</v>
      </c>
      <c r="R13" s="1">
        <v>1</v>
      </c>
      <c r="S13" s="1">
        <f t="shared" ref="S13" si="50">+O13/Q13</f>
        <v>3</v>
      </c>
      <c r="T13" s="1">
        <f t="shared" ref="T13" si="51">+P13/R13</f>
        <v>3</v>
      </c>
      <c r="U13" s="1">
        <v>64</v>
      </c>
      <c r="V13" s="1">
        <v>64</v>
      </c>
      <c r="W13" s="1">
        <v>1229</v>
      </c>
      <c r="X13" s="1">
        <v>1229</v>
      </c>
      <c r="Y13" s="39">
        <f t="shared" ref="Y13" si="52">+W13/U13</f>
        <v>19.203125</v>
      </c>
      <c r="Z13" s="39">
        <f t="shared" ref="Z13" si="53">+X13/V13</f>
        <v>19.203125</v>
      </c>
      <c r="AA13" s="1">
        <v>0</v>
      </c>
      <c r="AB13" s="1">
        <v>0</v>
      </c>
      <c r="AC13" s="39">
        <f t="shared" ref="AC13" si="54">+AA13/U13</f>
        <v>0</v>
      </c>
      <c r="AD13" s="39">
        <f t="shared" ref="AD13" si="55">+AB13/V13</f>
        <v>0</v>
      </c>
      <c r="AE13" s="1">
        <f t="shared" ref="AE13" si="56">+W13+AA13</f>
        <v>1229</v>
      </c>
      <c r="AF13" s="2">
        <f t="shared" ref="AF13" si="57">+X13+AB13</f>
        <v>1229</v>
      </c>
      <c r="AG13" s="58">
        <f t="shared" ref="AG13" si="58">ROUNDUP(AE13,0)</f>
        <v>1229</v>
      </c>
      <c r="AH13" s="59">
        <f t="shared" ref="AH13" si="59">ROUNDUP(AF13,0)</f>
        <v>1229</v>
      </c>
      <c r="AI13" s="60">
        <f t="shared" ref="AI13" si="60">+AG13-AH13</f>
        <v>0</v>
      </c>
      <c r="AJ13" s="5">
        <v>1</v>
      </c>
      <c r="AK13" s="4">
        <v>0</v>
      </c>
      <c r="AL13" s="4">
        <v>0</v>
      </c>
      <c r="AM13" s="4">
        <v>0</v>
      </c>
      <c r="AN13" s="4">
        <v>2</v>
      </c>
      <c r="AO13" s="4">
        <v>1</v>
      </c>
      <c r="AP13" s="4">
        <v>64</v>
      </c>
      <c r="AQ13" s="4">
        <v>1229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6"/>
      <c r="BA13"/>
    </row>
    <row r="14" spans="1:53">
      <c r="A14" s="30" t="s">
        <v>19</v>
      </c>
      <c r="B14" s="31" t="s">
        <v>24</v>
      </c>
      <c r="C14" s="31" t="s">
        <v>31</v>
      </c>
      <c r="D14" s="31">
        <v>691135</v>
      </c>
      <c r="E14" s="31">
        <v>200002913</v>
      </c>
      <c r="F14" s="31" t="s">
        <v>39</v>
      </c>
      <c r="G14" s="31">
        <v>31263097</v>
      </c>
      <c r="H14" s="31">
        <v>100014999</v>
      </c>
      <c r="I14" s="31" t="s">
        <v>10</v>
      </c>
      <c r="J14" s="31" t="s">
        <v>19</v>
      </c>
      <c r="K14" s="31" t="s">
        <v>160</v>
      </c>
      <c r="L14" s="31">
        <v>4001</v>
      </c>
      <c r="M14" s="32" t="s">
        <v>21</v>
      </c>
      <c r="N14" s="33" t="s">
        <v>61</v>
      </c>
      <c r="O14" s="3">
        <v>11</v>
      </c>
      <c r="P14" s="1">
        <v>5</v>
      </c>
      <c r="Q14" s="1">
        <v>2</v>
      </c>
      <c r="R14" s="1">
        <v>1</v>
      </c>
      <c r="S14" s="1">
        <f t="shared" ref="S14:S16" si="61">+O14/Q14</f>
        <v>5.5</v>
      </c>
      <c r="T14" s="1">
        <f t="shared" ref="T14:T16" si="62">+P14/R14</f>
        <v>5</v>
      </c>
      <c r="U14" s="1">
        <v>66</v>
      </c>
      <c r="V14" s="1">
        <v>22</v>
      </c>
      <c r="W14" s="1">
        <v>988</v>
      </c>
      <c r="X14" s="1">
        <v>330</v>
      </c>
      <c r="Y14" s="39">
        <f t="shared" ref="Y14:Y16" si="63">+W14/U14</f>
        <v>14.969696969696969</v>
      </c>
      <c r="Z14" s="39">
        <f t="shared" ref="Z14:Z16" si="64">+X14/V14</f>
        <v>15</v>
      </c>
      <c r="AA14" s="1">
        <v>528</v>
      </c>
      <c r="AB14" s="1">
        <v>176</v>
      </c>
      <c r="AC14" s="39">
        <f t="shared" ref="AC14:AC16" si="65">+AA14/U14</f>
        <v>8</v>
      </c>
      <c r="AD14" s="39">
        <f t="shared" ref="AD14:AD16" si="66">+AB14/V14</f>
        <v>8</v>
      </c>
      <c r="AE14" s="1">
        <f t="shared" ref="AE14:AE16" si="67">+W14+AA14</f>
        <v>1516</v>
      </c>
      <c r="AF14" s="2">
        <f t="shared" ref="AF14:AF16" si="68">+X14+AB14</f>
        <v>506</v>
      </c>
      <c r="AG14" s="58">
        <f t="shared" ref="AG14:AG16" si="69">ROUNDUP(AE14,0)</f>
        <v>1516</v>
      </c>
      <c r="AH14" s="59">
        <f t="shared" ref="AH14:AH16" si="70">ROUNDUP(AF14,0)</f>
        <v>506</v>
      </c>
      <c r="AI14" s="60">
        <f t="shared" ref="AI14:AI16" si="71">+AG14-AH14</f>
        <v>1010</v>
      </c>
      <c r="AJ14" s="5">
        <v>10</v>
      </c>
      <c r="AK14" s="4">
        <v>1</v>
      </c>
      <c r="AL14" s="4">
        <v>38</v>
      </c>
      <c r="AM14" s="4">
        <v>873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1</v>
      </c>
      <c r="AW14" s="4">
        <v>1</v>
      </c>
      <c r="AX14" s="4">
        <v>28</v>
      </c>
      <c r="AY14" s="4">
        <v>643</v>
      </c>
      <c r="AZ14" s="6"/>
      <c r="BA14"/>
    </row>
    <row r="15" spans="1:53">
      <c r="A15" s="30" t="s">
        <v>19</v>
      </c>
      <c r="B15" s="31" t="s">
        <v>24</v>
      </c>
      <c r="C15" s="31" t="s">
        <v>31</v>
      </c>
      <c r="D15" s="31">
        <v>691135</v>
      </c>
      <c r="E15" s="31">
        <v>200002913</v>
      </c>
      <c r="F15" s="31" t="s">
        <v>39</v>
      </c>
      <c r="G15" s="31">
        <v>31263101</v>
      </c>
      <c r="H15" s="31">
        <v>100015059</v>
      </c>
      <c r="I15" s="31" t="s">
        <v>45</v>
      </c>
      <c r="J15" s="31" t="s">
        <v>19</v>
      </c>
      <c r="K15" s="31" t="s">
        <v>160</v>
      </c>
      <c r="L15" s="31">
        <v>4012</v>
      </c>
      <c r="M15" s="32" t="s">
        <v>22</v>
      </c>
      <c r="N15" s="33" t="s">
        <v>63</v>
      </c>
      <c r="O15" s="3">
        <v>4</v>
      </c>
      <c r="P15" s="1">
        <v>0</v>
      </c>
      <c r="Q15" s="1">
        <v>1</v>
      </c>
      <c r="R15" s="1">
        <v>0</v>
      </c>
      <c r="S15" s="1">
        <f t="shared" si="61"/>
        <v>4</v>
      </c>
      <c r="T15" s="1">
        <v>0</v>
      </c>
      <c r="U15" s="1">
        <v>25</v>
      </c>
      <c r="V15" s="1">
        <v>0</v>
      </c>
      <c r="W15" s="1">
        <v>350</v>
      </c>
      <c r="X15" s="1">
        <v>0</v>
      </c>
      <c r="Y15" s="39">
        <f t="shared" si="63"/>
        <v>14</v>
      </c>
      <c r="Z15" s="39">
        <v>0</v>
      </c>
      <c r="AA15" s="1">
        <v>0</v>
      </c>
      <c r="AB15" s="1">
        <v>0</v>
      </c>
      <c r="AC15" s="39">
        <f t="shared" si="65"/>
        <v>0</v>
      </c>
      <c r="AD15" s="39">
        <v>0</v>
      </c>
      <c r="AE15" s="1">
        <f t="shared" si="67"/>
        <v>350</v>
      </c>
      <c r="AF15" s="2">
        <f t="shared" si="68"/>
        <v>0</v>
      </c>
      <c r="AG15" s="58">
        <f t="shared" si="69"/>
        <v>350</v>
      </c>
      <c r="AH15" s="59">
        <f t="shared" si="70"/>
        <v>0</v>
      </c>
      <c r="AI15" s="60">
        <f t="shared" si="71"/>
        <v>350</v>
      </c>
      <c r="AJ15" s="5">
        <v>3</v>
      </c>
      <c r="AK15" s="4">
        <v>1</v>
      </c>
      <c r="AL15" s="4">
        <v>25</v>
      </c>
      <c r="AM15" s="4">
        <v>350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1</v>
      </c>
      <c r="AW15" s="4">
        <v>0</v>
      </c>
      <c r="AX15" s="4">
        <v>0</v>
      </c>
      <c r="AY15" s="4">
        <v>0</v>
      </c>
      <c r="AZ15" s="6"/>
      <c r="BA15"/>
    </row>
    <row r="16" spans="1:53">
      <c r="A16" s="30" t="s">
        <v>19</v>
      </c>
      <c r="B16" s="31" t="s">
        <v>24</v>
      </c>
      <c r="C16" s="31" t="s">
        <v>31</v>
      </c>
      <c r="D16" s="31">
        <v>691135</v>
      </c>
      <c r="E16" s="31">
        <v>200002913</v>
      </c>
      <c r="F16" s="31" t="s">
        <v>39</v>
      </c>
      <c r="G16" s="31">
        <v>31263119</v>
      </c>
      <c r="H16" s="31">
        <v>100014971</v>
      </c>
      <c r="I16" s="31" t="s">
        <v>10</v>
      </c>
      <c r="J16" s="31" t="s">
        <v>19</v>
      </c>
      <c r="K16" s="31" t="s">
        <v>160</v>
      </c>
      <c r="L16" s="31">
        <v>4001</v>
      </c>
      <c r="M16" s="32" t="s">
        <v>21</v>
      </c>
      <c r="N16" s="33" t="s">
        <v>62</v>
      </c>
      <c r="O16" s="3">
        <v>1</v>
      </c>
      <c r="P16" s="1">
        <v>1</v>
      </c>
      <c r="Q16" s="1">
        <v>1</v>
      </c>
      <c r="R16" s="1">
        <v>1</v>
      </c>
      <c r="S16" s="1">
        <f t="shared" si="61"/>
        <v>1</v>
      </c>
      <c r="T16" s="1">
        <f t="shared" si="62"/>
        <v>1</v>
      </c>
      <c r="U16" s="1">
        <v>48</v>
      </c>
      <c r="V16" s="1">
        <v>48</v>
      </c>
      <c r="W16" s="1">
        <v>1049</v>
      </c>
      <c r="X16" s="1">
        <v>1049</v>
      </c>
      <c r="Y16" s="39">
        <f t="shared" si="63"/>
        <v>21.854166666666668</v>
      </c>
      <c r="Z16" s="39">
        <f t="shared" si="64"/>
        <v>21.854166666666668</v>
      </c>
      <c r="AA16" s="1">
        <v>0</v>
      </c>
      <c r="AB16" s="1">
        <v>0</v>
      </c>
      <c r="AC16" s="39">
        <f t="shared" si="65"/>
        <v>0</v>
      </c>
      <c r="AD16" s="39">
        <f t="shared" si="66"/>
        <v>0</v>
      </c>
      <c r="AE16" s="1">
        <f t="shared" si="67"/>
        <v>1049</v>
      </c>
      <c r="AF16" s="2">
        <f t="shared" si="68"/>
        <v>1049</v>
      </c>
      <c r="AG16" s="58">
        <f t="shared" si="69"/>
        <v>1049</v>
      </c>
      <c r="AH16" s="59">
        <f t="shared" si="70"/>
        <v>1049</v>
      </c>
      <c r="AI16" s="60">
        <f t="shared" si="71"/>
        <v>0</v>
      </c>
      <c r="AJ16" s="5">
        <v>1</v>
      </c>
      <c r="AK16" s="4">
        <v>1</v>
      </c>
      <c r="AL16" s="4">
        <v>48</v>
      </c>
      <c r="AM16" s="4">
        <v>1049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6"/>
      <c r="BA16"/>
    </row>
    <row r="17" spans="1:53">
      <c r="A17" s="30" t="s">
        <v>19</v>
      </c>
      <c r="B17" s="31" t="s">
        <v>24</v>
      </c>
      <c r="C17" s="31" t="s">
        <v>31</v>
      </c>
      <c r="D17" s="31">
        <v>691135</v>
      </c>
      <c r="E17" s="31">
        <v>200002913</v>
      </c>
      <c r="F17" s="31" t="s">
        <v>39</v>
      </c>
      <c r="G17" s="31">
        <v>35540460</v>
      </c>
      <c r="H17" s="31">
        <v>100014648</v>
      </c>
      <c r="I17" s="31" t="s">
        <v>10</v>
      </c>
      <c r="J17" s="31" t="s">
        <v>19</v>
      </c>
      <c r="K17" s="31" t="s">
        <v>159</v>
      </c>
      <c r="L17" s="31">
        <v>4013</v>
      </c>
      <c r="M17" s="32" t="s">
        <v>53</v>
      </c>
      <c r="N17" s="33" t="s">
        <v>54</v>
      </c>
      <c r="O17" s="3">
        <v>8</v>
      </c>
      <c r="P17" s="1">
        <v>6</v>
      </c>
      <c r="Q17" s="1">
        <v>4</v>
      </c>
      <c r="R17" s="1">
        <v>3</v>
      </c>
      <c r="S17" s="1">
        <f t="shared" ref="S17" si="72">+O17/Q17</f>
        <v>2</v>
      </c>
      <c r="T17" s="1">
        <f t="shared" ref="T17" si="73">+P17/R17</f>
        <v>2</v>
      </c>
      <c r="U17" s="1">
        <v>138</v>
      </c>
      <c r="V17" s="1">
        <v>120</v>
      </c>
      <c r="W17" s="1">
        <v>3147</v>
      </c>
      <c r="X17" s="1">
        <v>2779</v>
      </c>
      <c r="Y17" s="39">
        <f t="shared" ref="Y17" si="74">+W17/U17</f>
        <v>22.804347826086957</v>
      </c>
      <c r="Z17" s="39">
        <f t="shared" ref="Z17" si="75">+X17/V17</f>
        <v>23.158333333333335</v>
      </c>
      <c r="AA17" s="1">
        <v>0</v>
      </c>
      <c r="AB17" s="1">
        <v>0</v>
      </c>
      <c r="AC17" s="39">
        <f t="shared" ref="AC17" si="76">+AA17/U17</f>
        <v>0</v>
      </c>
      <c r="AD17" s="39">
        <f t="shared" ref="AD17" si="77">+AB17/V17</f>
        <v>0</v>
      </c>
      <c r="AE17" s="1">
        <f t="shared" ref="AE17" si="78">+W17+AA17</f>
        <v>3147</v>
      </c>
      <c r="AF17" s="2">
        <f t="shared" ref="AF17" si="79">+X17+AB17</f>
        <v>2779</v>
      </c>
      <c r="AG17" s="58">
        <f t="shared" ref="AG17" si="80">ROUNDUP(AE17,0)</f>
        <v>3147</v>
      </c>
      <c r="AH17" s="59">
        <f t="shared" ref="AH17" si="81">ROUNDUP(AF17,0)</f>
        <v>2779</v>
      </c>
      <c r="AI17" s="60">
        <f t="shared" ref="AI17" si="82">+AG17-AH17</f>
        <v>368</v>
      </c>
      <c r="AJ17" s="5">
        <v>1</v>
      </c>
      <c r="AK17" s="4">
        <v>1</v>
      </c>
      <c r="AL17" s="4">
        <v>54</v>
      </c>
      <c r="AM17" s="4">
        <v>1251</v>
      </c>
      <c r="AN17" s="4">
        <v>5</v>
      </c>
      <c r="AO17" s="4">
        <v>2</v>
      </c>
      <c r="AP17" s="4">
        <v>66</v>
      </c>
      <c r="AQ17" s="4">
        <v>1528</v>
      </c>
      <c r="AR17" s="4">
        <v>0</v>
      </c>
      <c r="AS17" s="4">
        <v>0</v>
      </c>
      <c r="AT17" s="4">
        <v>0</v>
      </c>
      <c r="AU17" s="4">
        <v>0</v>
      </c>
      <c r="AV17" s="4">
        <v>2</v>
      </c>
      <c r="AW17" s="4">
        <v>1</v>
      </c>
      <c r="AX17" s="4">
        <v>18</v>
      </c>
      <c r="AY17" s="4">
        <v>368</v>
      </c>
      <c r="AZ17" s="6"/>
      <c r="BA17"/>
    </row>
    <row r="18" spans="1:53">
      <c r="A18" s="30" t="s">
        <v>19</v>
      </c>
      <c r="B18" s="31" t="s">
        <v>24</v>
      </c>
      <c r="C18" s="31" t="s">
        <v>31</v>
      </c>
      <c r="D18" s="31">
        <v>691135</v>
      </c>
      <c r="E18" s="31">
        <v>200002913</v>
      </c>
      <c r="F18" s="31" t="s">
        <v>39</v>
      </c>
      <c r="G18" s="31">
        <v>35542616</v>
      </c>
      <c r="H18" s="31">
        <v>100014796</v>
      </c>
      <c r="I18" s="31" t="s">
        <v>44</v>
      </c>
      <c r="J18" s="31" t="s">
        <v>19</v>
      </c>
      <c r="K18" s="31" t="s">
        <v>161</v>
      </c>
      <c r="L18" s="31">
        <v>4011</v>
      </c>
      <c r="M18" s="32" t="s">
        <v>55</v>
      </c>
      <c r="N18" s="33" t="s">
        <v>56</v>
      </c>
      <c r="O18" s="3">
        <v>3</v>
      </c>
      <c r="P18" s="1">
        <v>0</v>
      </c>
      <c r="Q18" s="1">
        <v>1</v>
      </c>
      <c r="R18" s="1">
        <v>0</v>
      </c>
      <c r="S18" s="1">
        <f t="shared" ref="S18:S19" si="83">+O18/Q18</f>
        <v>3</v>
      </c>
      <c r="T18" s="1">
        <v>0</v>
      </c>
      <c r="U18" s="1">
        <v>25</v>
      </c>
      <c r="V18" s="1">
        <v>0</v>
      </c>
      <c r="W18" s="1">
        <v>330</v>
      </c>
      <c r="X18" s="1">
        <v>0</v>
      </c>
      <c r="Y18" s="39">
        <f t="shared" ref="Y18:Y19" si="84">+W18/U18</f>
        <v>13.2</v>
      </c>
      <c r="Z18" s="39">
        <v>0</v>
      </c>
      <c r="AA18" s="1">
        <v>0</v>
      </c>
      <c r="AB18" s="1">
        <v>0</v>
      </c>
      <c r="AC18" s="39">
        <f t="shared" ref="AC18:AC19" si="85">+AA18/U18</f>
        <v>0</v>
      </c>
      <c r="AD18" s="39">
        <v>0</v>
      </c>
      <c r="AE18" s="1">
        <f t="shared" ref="AE18:AE19" si="86">+W18+AA18</f>
        <v>330</v>
      </c>
      <c r="AF18" s="2">
        <f t="shared" ref="AF18:AF19" si="87">+X18+AB18</f>
        <v>0</v>
      </c>
      <c r="AG18" s="58">
        <f t="shared" ref="AG18:AG19" si="88">ROUNDUP(AE18,0)</f>
        <v>330</v>
      </c>
      <c r="AH18" s="59">
        <f t="shared" ref="AH18:AH19" si="89">ROUNDUP(AF18,0)</f>
        <v>0</v>
      </c>
      <c r="AI18" s="60">
        <f t="shared" ref="AI18:AI19" si="90">+AG18-AH18</f>
        <v>330</v>
      </c>
      <c r="AJ18" s="5">
        <v>3</v>
      </c>
      <c r="AK18" s="4">
        <v>1</v>
      </c>
      <c r="AL18" s="4">
        <v>25</v>
      </c>
      <c r="AM18" s="4">
        <v>330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6"/>
      <c r="BA18"/>
    </row>
    <row r="19" spans="1:53">
      <c r="A19" s="30" t="s">
        <v>19</v>
      </c>
      <c r="B19" s="31" t="s">
        <v>24</v>
      </c>
      <c r="C19" s="31" t="s">
        <v>31</v>
      </c>
      <c r="D19" s="31">
        <v>691135</v>
      </c>
      <c r="E19" s="31">
        <v>200002913</v>
      </c>
      <c r="F19" s="31" t="s">
        <v>39</v>
      </c>
      <c r="G19" s="31">
        <v>35542624</v>
      </c>
      <c r="H19" s="31">
        <v>100014844</v>
      </c>
      <c r="I19" s="31" t="s">
        <v>10</v>
      </c>
      <c r="J19" s="31" t="s">
        <v>19</v>
      </c>
      <c r="K19" s="31" t="s">
        <v>161</v>
      </c>
      <c r="L19" s="31">
        <v>4011</v>
      </c>
      <c r="M19" s="32" t="s">
        <v>20</v>
      </c>
      <c r="N19" s="33" t="s">
        <v>57</v>
      </c>
      <c r="O19" s="3">
        <v>3</v>
      </c>
      <c r="P19" s="1">
        <v>0</v>
      </c>
      <c r="Q19" s="1">
        <v>1</v>
      </c>
      <c r="R19" s="1">
        <v>0</v>
      </c>
      <c r="S19" s="1">
        <f t="shared" si="83"/>
        <v>3</v>
      </c>
      <c r="T19" s="1">
        <v>0</v>
      </c>
      <c r="U19" s="1">
        <v>72</v>
      </c>
      <c r="V19" s="1">
        <v>0</v>
      </c>
      <c r="W19" s="1">
        <v>1041</v>
      </c>
      <c r="X19" s="1">
        <v>0</v>
      </c>
      <c r="Y19" s="39">
        <f t="shared" si="84"/>
        <v>14.458333333333334</v>
      </c>
      <c r="Z19" s="39">
        <v>0</v>
      </c>
      <c r="AA19" s="1">
        <v>0</v>
      </c>
      <c r="AB19" s="1">
        <v>0</v>
      </c>
      <c r="AC19" s="39">
        <f t="shared" si="85"/>
        <v>0</v>
      </c>
      <c r="AD19" s="39">
        <v>0</v>
      </c>
      <c r="AE19" s="1">
        <f t="shared" si="86"/>
        <v>1041</v>
      </c>
      <c r="AF19" s="2">
        <f t="shared" si="87"/>
        <v>0</v>
      </c>
      <c r="AG19" s="58">
        <f t="shared" si="88"/>
        <v>1041</v>
      </c>
      <c r="AH19" s="59">
        <f t="shared" si="89"/>
        <v>0</v>
      </c>
      <c r="AI19" s="60">
        <f t="shared" si="90"/>
        <v>1041</v>
      </c>
      <c r="AJ19" s="5">
        <v>3</v>
      </c>
      <c r="AK19" s="4">
        <v>1</v>
      </c>
      <c r="AL19" s="4">
        <v>72</v>
      </c>
      <c r="AM19" s="4">
        <v>1041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6"/>
      <c r="BA19"/>
    </row>
    <row r="20" spans="1:53">
      <c r="A20" s="30" t="s">
        <v>19</v>
      </c>
      <c r="B20" s="31" t="s">
        <v>24</v>
      </c>
      <c r="C20" s="31" t="s">
        <v>31</v>
      </c>
      <c r="D20" s="31">
        <v>691135</v>
      </c>
      <c r="E20" s="31">
        <v>200002913</v>
      </c>
      <c r="F20" s="31" t="s">
        <v>39</v>
      </c>
      <c r="G20" s="31">
        <v>35542713</v>
      </c>
      <c r="H20" s="31">
        <v>100014840</v>
      </c>
      <c r="I20" s="31" t="s">
        <v>10</v>
      </c>
      <c r="J20" s="31" t="s">
        <v>19</v>
      </c>
      <c r="K20" s="31" t="s">
        <v>161</v>
      </c>
      <c r="L20" s="31">
        <v>4011</v>
      </c>
      <c r="M20" s="32" t="s">
        <v>20</v>
      </c>
      <c r="N20" s="33" t="s">
        <v>58</v>
      </c>
      <c r="O20" s="3">
        <v>4</v>
      </c>
      <c r="P20" s="1">
        <v>4</v>
      </c>
      <c r="Q20" s="1">
        <v>1</v>
      </c>
      <c r="R20" s="1">
        <v>1</v>
      </c>
      <c r="S20" s="1">
        <f t="shared" ref="S20" si="91">+O20/Q20</f>
        <v>4</v>
      </c>
      <c r="T20" s="1">
        <f t="shared" ref="T20" si="92">+P20/R20</f>
        <v>4</v>
      </c>
      <c r="U20" s="1">
        <v>36</v>
      </c>
      <c r="V20" s="1">
        <v>36</v>
      </c>
      <c r="W20" s="1">
        <v>583</v>
      </c>
      <c r="X20" s="1">
        <v>583</v>
      </c>
      <c r="Y20" s="39">
        <f t="shared" ref="Y20" si="93">+W20/U20</f>
        <v>16.194444444444443</v>
      </c>
      <c r="Z20" s="39">
        <f t="shared" ref="Z20" si="94">+X20/V20</f>
        <v>16.194444444444443</v>
      </c>
      <c r="AA20" s="1">
        <v>0</v>
      </c>
      <c r="AB20" s="1">
        <v>0</v>
      </c>
      <c r="AC20" s="39">
        <f t="shared" ref="AC20" si="95">+AA20/U20</f>
        <v>0</v>
      </c>
      <c r="AD20" s="39">
        <f t="shared" ref="AD20" si="96">+AB20/V20</f>
        <v>0</v>
      </c>
      <c r="AE20" s="1">
        <f t="shared" ref="AE20" si="97">+W20+AA20</f>
        <v>583</v>
      </c>
      <c r="AF20" s="2">
        <f t="shared" ref="AF20" si="98">+X20+AB20</f>
        <v>583</v>
      </c>
      <c r="AG20" s="58">
        <f t="shared" ref="AG20" si="99">ROUNDUP(AE20,0)</f>
        <v>583</v>
      </c>
      <c r="AH20" s="59">
        <f t="shared" ref="AH20" si="100">ROUNDUP(AF20,0)</f>
        <v>583</v>
      </c>
      <c r="AI20" s="60">
        <f t="shared" ref="AI20" si="101">+AG20-AH20</f>
        <v>0</v>
      </c>
      <c r="AJ20" s="5">
        <v>4</v>
      </c>
      <c r="AK20" s="4">
        <v>1</v>
      </c>
      <c r="AL20" s="4">
        <v>36</v>
      </c>
      <c r="AM20" s="4">
        <v>583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6"/>
      <c r="BA20"/>
    </row>
    <row r="21" spans="1:53" ht="15.75" thickBot="1">
      <c r="A21" s="30" t="s">
        <v>19</v>
      </c>
      <c r="B21" s="31" t="s">
        <v>24</v>
      </c>
      <c r="C21" s="31" t="s">
        <v>31</v>
      </c>
      <c r="D21" s="31">
        <v>691135</v>
      </c>
      <c r="E21" s="31">
        <v>200002913</v>
      </c>
      <c r="F21" s="31" t="s">
        <v>39</v>
      </c>
      <c r="G21" s="31">
        <v>35546123</v>
      </c>
      <c r="H21" s="31">
        <v>100014881</v>
      </c>
      <c r="I21" s="31" t="s">
        <v>10</v>
      </c>
      <c r="J21" s="31" t="s">
        <v>19</v>
      </c>
      <c r="K21" s="31" t="s">
        <v>161</v>
      </c>
      <c r="L21" s="31">
        <v>4011</v>
      </c>
      <c r="M21" s="32" t="s">
        <v>20</v>
      </c>
      <c r="N21" s="33" t="s">
        <v>59</v>
      </c>
      <c r="O21" s="3">
        <v>2</v>
      </c>
      <c r="P21" s="1">
        <v>2</v>
      </c>
      <c r="Q21" s="1">
        <v>1</v>
      </c>
      <c r="R21" s="1">
        <v>1</v>
      </c>
      <c r="S21" s="1">
        <f t="shared" ref="S21" si="102">+O21/Q21</f>
        <v>2</v>
      </c>
      <c r="T21" s="1">
        <f t="shared" ref="T21" si="103">+P21/R21</f>
        <v>2</v>
      </c>
      <c r="U21" s="1">
        <v>24</v>
      </c>
      <c r="V21" s="1">
        <v>24</v>
      </c>
      <c r="W21" s="1">
        <v>488</v>
      </c>
      <c r="X21" s="1">
        <v>488</v>
      </c>
      <c r="Y21" s="39">
        <f t="shared" ref="Y21" si="104">+W21/U21</f>
        <v>20.333333333333332</v>
      </c>
      <c r="Z21" s="39">
        <f t="shared" ref="Z21" si="105">+X21/V21</f>
        <v>20.333333333333332</v>
      </c>
      <c r="AA21" s="1">
        <v>0</v>
      </c>
      <c r="AB21" s="1">
        <v>0</v>
      </c>
      <c r="AC21" s="39">
        <f t="shared" ref="AC21" si="106">+AA21/U21</f>
        <v>0</v>
      </c>
      <c r="AD21" s="39">
        <f t="shared" ref="AD21" si="107">+AB21/V21</f>
        <v>0</v>
      </c>
      <c r="AE21" s="1">
        <f t="shared" ref="AE21" si="108">+W21+AA21</f>
        <v>488</v>
      </c>
      <c r="AF21" s="2">
        <f t="shared" ref="AF21" si="109">+X21+AB21</f>
        <v>488</v>
      </c>
      <c r="AG21" s="58">
        <f t="shared" ref="AG21" si="110">ROUNDUP(AE21,0)</f>
        <v>488</v>
      </c>
      <c r="AH21" s="59">
        <f t="shared" ref="AH21" si="111">ROUNDUP(AF21,0)</f>
        <v>488</v>
      </c>
      <c r="AI21" s="60">
        <f t="shared" ref="AI21" si="112">+AG21-AH21</f>
        <v>0</v>
      </c>
      <c r="AJ21" s="5">
        <v>2</v>
      </c>
      <c r="AK21" s="4">
        <v>1</v>
      </c>
      <c r="AL21" s="4">
        <v>24</v>
      </c>
      <c r="AM21" s="4">
        <v>488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6"/>
      <c r="BA21"/>
    </row>
    <row r="22" spans="1:53" ht="18.75" thickBot="1">
      <c r="A22" s="106" t="s">
        <v>107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  <c r="N22" s="34"/>
      <c r="O22" s="41">
        <f>SUBTOTAL(9,O5:O21)</f>
        <v>101</v>
      </c>
      <c r="P22" s="42">
        <f>SUBTOTAL(9,P5:P21)</f>
        <v>48</v>
      </c>
      <c r="Q22" s="42">
        <f>SUBTOTAL(9,Q5:Q21)</f>
        <v>23</v>
      </c>
      <c r="R22" s="42">
        <f>SUBTOTAL(9,R5:R21)</f>
        <v>11</v>
      </c>
      <c r="S22" s="61">
        <f t="shared" ref="S22:T22" si="113">+O22/Q22</f>
        <v>4.3913043478260869</v>
      </c>
      <c r="T22" s="61">
        <f t="shared" si="113"/>
        <v>4.3636363636363633</v>
      </c>
      <c r="U22" s="42">
        <f>SUBTOTAL(9,U5:U21)</f>
        <v>1064</v>
      </c>
      <c r="V22" s="42">
        <f>SUBTOTAL(9,V5:V21)</f>
        <v>386.5</v>
      </c>
      <c r="W22" s="42">
        <f>SUBTOTAL(9,W5:W21)</f>
        <v>16831</v>
      </c>
      <c r="X22" s="42">
        <f>SUBTOTAL(9,X5:X21)</f>
        <v>8250</v>
      </c>
      <c r="Y22" s="61">
        <f t="shared" ref="Y22:Z22" si="114">+W22/U22</f>
        <v>15.818609022556391</v>
      </c>
      <c r="Z22" s="61">
        <f t="shared" si="114"/>
        <v>21.345407503234153</v>
      </c>
      <c r="AA22" s="42">
        <f>SUBTOTAL(9,AA5:AA21)</f>
        <v>4728</v>
      </c>
      <c r="AB22" s="42">
        <f>SUBTOTAL(9,AB5:AB21)</f>
        <v>176</v>
      </c>
      <c r="AC22" s="61">
        <f t="shared" ref="AC22:AD22" si="115">+AA22/U22</f>
        <v>4.4436090225563909</v>
      </c>
      <c r="AD22" s="61">
        <f t="shared" si="115"/>
        <v>0.45536869340232861</v>
      </c>
      <c r="AE22" s="42">
        <f t="shared" ref="AE22:AF22" si="116">+W22+AA22</f>
        <v>21559</v>
      </c>
      <c r="AF22" s="43">
        <f t="shared" si="116"/>
        <v>8426</v>
      </c>
      <c r="AG22" s="41">
        <f t="shared" ref="AG22:AH22" si="117">ROUNDUP(AE22,0)</f>
        <v>21559</v>
      </c>
      <c r="AH22" s="42">
        <f t="shared" si="117"/>
        <v>8426</v>
      </c>
      <c r="AI22" s="44">
        <f t="shared" ref="AI22" si="118">+AG22-AH22</f>
        <v>13133</v>
      </c>
      <c r="AJ22" s="45">
        <f>SUBTOTAL(9,AJ5:AJ21)</f>
        <v>88</v>
      </c>
      <c r="AK22" s="42">
        <f>SUBTOTAL(9,AK5:AK21)</f>
        <v>17</v>
      </c>
      <c r="AL22" s="42">
        <f>SUBTOTAL(9,AL5:AL21)</f>
        <v>738</v>
      </c>
      <c r="AM22" s="42">
        <f>SUBTOTAL(9,AM5:AM21)</f>
        <v>15026</v>
      </c>
      <c r="AN22" s="42">
        <f>SUBTOTAL(9,AN5:AN21)</f>
        <v>9</v>
      </c>
      <c r="AO22" s="42">
        <f>SUBTOTAL(9,AO5:AO21)</f>
        <v>4</v>
      </c>
      <c r="AP22" s="42">
        <f>SUBTOTAL(9,AP5:AP21)</f>
        <v>280</v>
      </c>
      <c r="AQ22" s="42">
        <f>SUBTOTAL(9,AQ5:AQ21)</f>
        <v>5522</v>
      </c>
      <c r="AR22" s="42">
        <f>SUBTOTAL(9,AR5:AR21)</f>
        <v>0</v>
      </c>
      <c r="AS22" s="42">
        <f>SUBTOTAL(9,AS5:AS21)</f>
        <v>0</v>
      </c>
      <c r="AT22" s="42">
        <f>SUBTOTAL(9,AT5:AT21)</f>
        <v>0</v>
      </c>
      <c r="AU22" s="42">
        <f>SUBTOTAL(9,AU5:AU21)</f>
        <v>0</v>
      </c>
      <c r="AV22" s="42">
        <f>SUBTOTAL(9,AV5:AV21)</f>
        <v>4</v>
      </c>
      <c r="AW22" s="42">
        <f>SUBTOTAL(9,AW5:AW21)</f>
        <v>2</v>
      </c>
      <c r="AX22" s="42">
        <f>SUBTOTAL(9,AX5:AX21)</f>
        <v>46</v>
      </c>
      <c r="AY22" s="42">
        <f>SUBTOTAL(9,AY5:AY21)</f>
        <v>1011</v>
      </c>
      <c r="AZ22" s="35"/>
      <c r="BA22"/>
    </row>
    <row r="24" spans="1:53">
      <c r="P24" s="55"/>
      <c r="AG24" s="55"/>
      <c r="AI24" s="55"/>
      <c r="AM24" s="55"/>
    </row>
    <row r="25" spans="1:53"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</row>
    <row r="26" spans="1:53">
      <c r="AL26" s="55"/>
    </row>
    <row r="30" spans="1:53"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</row>
  </sheetData>
  <autoFilter ref="A4:BA21" xr:uid="{35C8B90E-6689-4EBD-9CE3-F7DB7D18CD06}"/>
  <mergeCells count="40">
    <mergeCell ref="A22:M22"/>
    <mergeCell ref="C2:C3"/>
    <mergeCell ref="D2:D3"/>
    <mergeCell ref="E2:E3"/>
    <mergeCell ref="F2:F3"/>
    <mergeCell ref="H2:H3"/>
    <mergeCell ref="I2:I3"/>
    <mergeCell ref="A2:A3"/>
    <mergeCell ref="B2:B3"/>
    <mergeCell ref="G2:G3"/>
    <mergeCell ref="J2:J3"/>
    <mergeCell ref="K2:K3"/>
    <mergeCell ref="L2:L3"/>
    <mergeCell ref="M2:M3"/>
    <mergeCell ref="AN2:AQ2"/>
    <mergeCell ref="AR2:AU2"/>
    <mergeCell ref="AV2:AY2"/>
    <mergeCell ref="AZ2:AZ3"/>
    <mergeCell ref="AF2:AF3"/>
    <mergeCell ref="AG2:AG3"/>
    <mergeCell ref="AH2:AH3"/>
    <mergeCell ref="AI2:AI3"/>
    <mergeCell ref="AJ2:AM2"/>
    <mergeCell ref="Z2:Z3"/>
    <mergeCell ref="AA2:AA3"/>
    <mergeCell ref="AC2:AC3"/>
    <mergeCell ref="AD2:AD3"/>
    <mergeCell ref="AE2:AE3"/>
    <mergeCell ref="AB2:AB3"/>
    <mergeCell ref="U2:U3"/>
    <mergeCell ref="V2:V3"/>
    <mergeCell ref="W2:W3"/>
    <mergeCell ref="X2:X3"/>
    <mergeCell ref="Y2:Y3"/>
    <mergeCell ref="T2:T3"/>
    <mergeCell ref="N2:N3"/>
    <mergeCell ref="O2:O3"/>
    <mergeCell ref="P2:P3"/>
    <mergeCell ref="R2:R3"/>
    <mergeCell ref="S2:S3"/>
  </mergeCells>
  <conditionalFormatting sqref="F4">
    <cfRule type="duplicateValues" dxfId="1" priority="2"/>
  </conditionalFormatting>
  <conditionalFormatting sqref="G1:G22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IS</vt:lpstr>
      <vt:lpstr>db školy</vt:lpstr>
      <vt:lpstr>IS!Oblasť_tlače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Hambálková Katarína</cp:lastModifiedBy>
  <cp:lastPrinted>2026-09-07T11:20:05Z</cp:lastPrinted>
  <dcterms:created xsi:type="dcterms:W3CDTF">2015-06-05T18:19:34Z</dcterms:created>
  <dcterms:modified xsi:type="dcterms:W3CDTF">2026-09-10T15:09:13Z</dcterms:modified>
</cp:coreProperties>
</file>