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hidePivotFieldList="1"/>
  <mc:AlternateContent xmlns:mc="http://schemas.openxmlformats.org/markup-compatibility/2006">
    <mc:Choice Requires="x15">
      <x15ac:absPath xmlns:x15ac="http://schemas.microsoft.com/office/spreadsheetml/2010/11/ac" url="C:\Users\katarina.hambalkova\Desktop\2025\JK 2025\JK apríl\"/>
    </mc:Choice>
  </mc:AlternateContent>
  <xr:revisionPtr revIDLastSave="0" documentId="13_ncr:1_{1206496E-0325-4154-92E0-5D63D8564813}" xr6:coauthVersionLast="36" xr6:coauthVersionMax="36" xr10:uidLastSave="{00000000-0000-0000-0000-000000000000}"/>
  <bookViews>
    <workbookView xWindow="0" yWindow="0" windowWidth="22260" windowHeight="12645" activeTab="1" xr2:uid="{00000000-000D-0000-FFFF-FFFF00000000}"/>
  </bookViews>
  <sheets>
    <sheet name="db zriaďovateľ" sheetId="5" r:id="rId1"/>
    <sheet name="db školy" sheetId="2" r:id="rId2"/>
  </sheets>
  <definedNames>
    <definedName name="_xlnm._FilterDatabase" localSheetId="1" hidden="1">'db školy'!$A$3:$AK$71</definedName>
    <definedName name="_xlnm._FilterDatabase" localSheetId="0" hidden="1">'db zriaďovateľ'!$A$3:$K$36</definedName>
    <definedName name="_xlnm.Print_Area" localSheetId="0">'db zriaďovateľ'!$A$1:$K$46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47" i="2" l="1"/>
  <c r="P48" i="2"/>
  <c r="Q48" i="2"/>
  <c r="J13" i="5" l="1"/>
  <c r="K13" i="5"/>
  <c r="J14" i="5"/>
  <c r="K14" i="5"/>
  <c r="J15" i="5"/>
  <c r="K15" i="5"/>
  <c r="J16" i="5"/>
  <c r="K16" i="5"/>
  <c r="J17" i="5"/>
  <c r="K17" i="5"/>
  <c r="J18" i="5"/>
  <c r="K18" i="5"/>
  <c r="J19" i="5"/>
  <c r="K19" i="5"/>
  <c r="J20" i="5"/>
  <c r="K20" i="5"/>
  <c r="J21" i="5"/>
  <c r="K21" i="5"/>
  <c r="F36" i="5"/>
  <c r="H36" i="5"/>
  <c r="J4" i="5"/>
  <c r="J5" i="5"/>
  <c r="J6" i="5"/>
  <c r="J7" i="5"/>
  <c r="J8" i="5"/>
  <c r="J9" i="5"/>
  <c r="J10" i="5"/>
  <c r="J11" i="5"/>
  <c r="J12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K29" i="5"/>
  <c r="K30" i="5"/>
  <c r="K31" i="5"/>
  <c r="K32" i="5"/>
  <c r="K33" i="5"/>
  <c r="K34" i="5"/>
  <c r="J36" i="5" l="1"/>
  <c r="V31" i="2" l="1"/>
  <c r="P27" i="2"/>
  <c r="Q27" i="2"/>
  <c r="Q30" i="2" l="1"/>
  <c r="P30" i="2"/>
  <c r="AB50" i="2"/>
  <c r="AD50" i="2" s="1"/>
  <c r="Q43" i="2"/>
  <c r="AC43" i="2"/>
  <c r="AE43" i="2" s="1"/>
  <c r="AA45" i="2"/>
  <c r="V50" i="2"/>
  <c r="Q45" i="2"/>
  <c r="AC45" i="2"/>
  <c r="AE45" i="2" s="1"/>
  <c r="P50" i="2"/>
  <c r="AC50" i="2"/>
  <c r="AE50" i="2" s="1"/>
  <c r="Z50" i="2"/>
  <c r="AB43" i="2"/>
  <c r="AD43" i="2" s="1"/>
  <c r="P45" i="2"/>
  <c r="AB45" i="2"/>
  <c r="AD45" i="2" s="1"/>
  <c r="V43" i="2"/>
  <c r="V45" i="2"/>
  <c r="Z45" i="2"/>
  <c r="W45" i="2"/>
  <c r="AA43" i="2"/>
  <c r="V39" i="2"/>
  <c r="P41" i="2"/>
  <c r="Z41" i="2"/>
  <c r="P43" i="2"/>
  <c r="Z43" i="2"/>
  <c r="W43" i="2"/>
  <c r="W34" i="2"/>
  <c r="Q36" i="2"/>
  <c r="AC36" i="2"/>
  <c r="AE36" i="2" s="1"/>
  <c r="AA41" i="2"/>
  <c r="AB41" i="2"/>
  <c r="AD41" i="2" s="1"/>
  <c r="Q34" i="2"/>
  <c r="W36" i="2"/>
  <c r="AA39" i="2"/>
  <c r="Q41" i="2"/>
  <c r="AC41" i="2"/>
  <c r="AE41" i="2" s="1"/>
  <c r="V41" i="2"/>
  <c r="W41" i="2"/>
  <c r="P39" i="2"/>
  <c r="AB39" i="2"/>
  <c r="AD39" i="2" s="1"/>
  <c r="Q39" i="2"/>
  <c r="AC39" i="2"/>
  <c r="AE39" i="2" s="1"/>
  <c r="Z39" i="2"/>
  <c r="W39" i="2"/>
  <c r="P36" i="2"/>
  <c r="V36" i="2"/>
  <c r="AB36" i="2"/>
  <c r="AD36" i="2" s="1"/>
  <c r="Z36" i="2"/>
  <c r="AA36" i="2"/>
  <c r="AA34" i="2"/>
  <c r="AB32" i="2"/>
  <c r="AD32" i="2" s="1"/>
  <c r="P34" i="2"/>
  <c r="AB34" i="2"/>
  <c r="AD34" i="2" s="1"/>
  <c r="AC34" i="2"/>
  <c r="AE34" i="2" s="1"/>
  <c r="Z34" i="2"/>
  <c r="V34" i="2"/>
  <c r="Q26" i="2"/>
  <c r="Q32" i="2"/>
  <c r="AC32" i="2"/>
  <c r="AE32" i="2" s="1"/>
  <c r="AB30" i="2"/>
  <c r="AD30" i="2" s="1"/>
  <c r="AA32" i="2"/>
  <c r="V32" i="2"/>
  <c r="P32" i="2"/>
  <c r="Z32" i="2"/>
  <c r="W32" i="2"/>
  <c r="AC30" i="2"/>
  <c r="AE30" i="2" s="1"/>
  <c r="V30" i="2"/>
  <c r="P26" i="2"/>
  <c r="Z30" i="2"/>
  <c r="AA30" i="2"/>
  <c r="W30" i="2"/>
  <c r="V26" i="2"/>
  <c r="AB26" i="2"/>
  <c r="AD26" i="2" s="1"/>
  <c r="AA26" i="2"/>
  <c r="AC26" i="2"/>
  <c r="AE26" i="2" s="1"/>
  <c r="Z26" i="2"/>
  <c r="W26" i="2"/>
  <c r="AF50" i="2" l="1"/>
  <c r="AF45" i="2"/>
  <c r="AF43" i="2"/>
  <c r="AF36" i="2"/>
  <c r="AF39" i="2"/>
  <c r="AF41" i="2"/>
  <c r="AF34" i="2"/>
  <c r="AF32" i="2"/>
  <c r="AF30" i="2"/>
  <c r="AF26" i="2"/>
  <c r="P28" i="2" l="1"/>
  <c r="Q28" i="2"/>
  <c r="P49" i="2"/>
  <c r="P29" i="2"/>
  <c r="Q29" i="2"/>
  <c r="Q49" i="2"/>
  <c r="AG72" i="2" l="1"/>
  <c r="W54" i="2"/>
  <c r="V54" i="2"/>
  <c r="Q54" i="2"/>
  <c r="P54" i="2"/>
  <c r="W53" i="2"/>
  <c r="V53" i="2"/>
  <c r="Q53" i="2"/>
  <c r="P53" i="2"/>
  <c r="AI72" i="2" l="1"/>
  <c r="AH72" i="2"/>
  <c r="AJ72" i="2"/>
  <c r="K22" i="5"/>
  <c r="K23" i="5"/>
  <c r="K24" i="5"/>
  <c r="K25" i="5"/>
  <c r="K26" i="5"/>
  <c r="K27" i="5"/>
  <c r="K28" i="5"/>
  <c r="K35" i="5"/>
  <c r="K12" i="5" l="1"/>
  <c r="K11" i="5"/>
  <c r="K10" i="5"/>
  <c r="K9" i="5"/>
  <c r="K8" i="5"/>
  <c r="K7" i="5"/>
  <c r="K6" i="5"/>
  <c r="K5" i="5"/>
  <c r="K4" i="5"/>
  <c r="B72" i="2"/>
  <c r="C72" i="2"/>
  <c r="D72" i="2"/>
  <c r="E72" i="2"/>
  <c r="F72" i="2"/>
  <c r="G72" i="2"/>
  <c r="H72" i="2"/>
  <c r="I72" i="2"/>
  <c r="AC71" i="2" l="1"/>
  <c r="AE71" i="2" s="1"/>
  <c r="AB71" i="2"/>
  <c r="AD71" i="2" s="1"/>
  <c r="AC70" i="2"/>
  <c r="AE70" i="2" s="1"/>
  <c r="AB70" i="2"/>
  <c r="AD70" i="2" s="1"/>
  <c r="AC69" i="2"/>
  <c r="AE69" i="2" s="1"/>
  <c r="AB69" i="2"/>
  <c r="AD69" i="2" s="1"/>
  <c r="AC68" i="2"/>
  <c r="AE68" i="2" s="1"/>
  <c r="AB68" i="2"/>
  <c r="AD68" i="2" s="1"/>
  <c r="AC67" i="2"/>
  <c r="AE67" i="2" s="1"/>
  <c r="AB67" i="2"/>
  <c r="AD67" i="2" s="1"/>
  <c r="AC66" i="2"/>
  <c r="AE66" i="2" s="1"/>
  <c r="AB66" i="2"/>
  <c r="AD66" i="2" s="1"/>
  <c r="AC65" i="2"/>
  <c r="AE65" i="2" s="1"/>
  <c r="AB65" i="2"/>
  <c r="AD65" i="2" s="1"/>
  <c r="AC64" i="2"/>
  <c r="AE64" i="2" s="1"/>
  <c r="AB64" i="2"/>
  <c r="AD64" i="2" s="1"/>
  <c r="AC63" i="2"/>
  <c r="AB63" i="2"/>
  <c r="AC62" i="2"/>
  <c r="AE62" i="2" s="1"/>
  <c r="AB62" i="2"/>
  <c r="AD62" i="2" s="1"/>
  <c r="AC61" i="2"/>
  <c r="AE61" i="2" s="1"/>
  <c r="AB61" i="2"/>
  <c r="AD61" i="2" s="1"/>
  <c r="AC60" i="2"/>
  <c r="AE60" i="2" s="1"/>
  <c r="AB60" i="2"/>
  <c r="AD60" i="2" s="1"/>
  <c r="AC59" i="2"/>
  <c r="AE59" i="2" s="1"/>
  <c r="AB59" i="2"/>
  <c r="AD59" i="2" s="1"/>
  <c r="AC58" i="2"/>
  <c r="AE58" i="2" s="1"/>
  <c r="AB58" i="2"/>
  <c r="AD58" i="2" s="1"/>
  <c r="AC57" i="2"/>
  <c r="AB57" i="2"/>
  <c r="AC56" i="2"/>
  <c r="AE56" i="2" s="1"/>
  <c r="AB56" i="2"/>
  <c r="AD56" i="2" s="1"/>
  <c r="AC55" i="2"/>
  <c r="AE55" i="2" s="1"/>
  <c r="AB55" i="2"/>
  <c r="AD55" i="2" s="1"/>
  <c r="AC54" i="2"/>
  <c r="AE54" i="2" s="1"/>
  <c r="AB54" i="2"/>
  <c r="AD54" i="2" s="1"/>
  <c r="AC53" i="2"/>
  <c r="AE53" i="2" s="1"/>
  <c r="AB53" i="2"/>
  <c r="AD53" i="2" s="1"/>
  <c r="AC52" i="2"/>
  <c r="AE52" i="2" s="1"/>
  <c r="AB52" i="2"/>
  <c r="AD52" i="2" s="1"/>
  <c r="AC51" i="2"/>
  <c r="AE51" i="2" s="1"/>
  <c r="AB51" i="2"/>
  <c r="AD51" i="2" s="1"/>
  <c r="AC49" i="2"/>
  <c r="AE49" i="2" s="1"/>
  <c r="AB49" i="2"/>
  <c r="AD49" i="2" s="1"/>
  <c r="AC48" i="2"/>
  <c r="AE48" i="2" s="1"/>
  <c r="AB48" i="2"/>
  <c r="AD48" i="2" s="1"/>
  <c r="AC47" i="2"/>
  <c r="AE47" i="2" s="1"/>
  <c r="AB47" i="2"/>
  <c r="AD47" i="2" s="1"/>
  <c r="AC46" i="2"/>
  <c r="AE46" i="2" s="1"/>
  <c r="AB46" i="2"/>
  <c r="AD46" i="2" s="1"/>
  <c r="AC44" i="2"/>
  <c r="AE44" i="2" s="1"/>
  <c r="AB44" i="2"/>
  <c r="AD44" i="2" s="1"/>
  <c r="AC42" i="2"/>
  <c r="AE42" i="2" s="1"/>
  <c r="AB42" i="2"/>
  <c r="AD42" i="2" s="1"/>
  <c r="AC40" i="2"/>
  <c r="AE40" i="2" s="1"/>
  <c r="AB40" i="2"/>
  <c r="AD40" i="2" s="1"/>
  <c r="AC38" i="2"/>
  <c r="AE38" i="2" s="1"/>
  <c r="AB38" i="2"/>
  <c r="AD38" i="2" s="1"/>
  <c r="AC37" i="2"/>
  <c r="AE37" i="2" s="1"/>
  <c r="AB37" i="2"/>
  <c r="AD37" i="2" s="1"/>
  <c r="AC35" i="2"/>
  <c r="AE35" i="2" s="1"/>
  <c r="AB35" i="2"/>
  <c r="AD35" i="2" s="1"/>
  <c r="AC33" i="2"/>
  <c r="AE33" i="2" s="1"/>
  <c r="AB33" i="2"/>
  <c r="AD33" i="2" s="1"/>
  <c r="AC31" i="2"/>
  <c r="AE31" i="2" s="1"/>
  <c r="AB31" i="2"/>
  <c r="AD31" i="2" s="1"/>
  <c r="AC29" i="2"/>
  <c r="AE29" i="2" s="1"/>
  <c r="AB29" i="2"/>
  <c r="AD29" i="2" s="1"/>
  <c r="AC28" i="2"/>
  <c r="AE28" i="2" s="1"/>
  <c r="AB28" i="2"/>
  <c r="AD28" i="2" s="1"/>
  <c r="AC27" i="2"/>
  <c r="AE27" i="2" s="1"/>
  <c r="AB27" i="2"/>
  <c r="AD27" i="2" s="1"/>
  <c r="AC25" i="2"/>
  <c r="AE25" i="2" s="1"/>
  <c r="AB25" i="2"/>
  <c r="AD25" i="2" s="1"/>
  <c r="AC24" i="2"/>
  <c r="AE24" i="2" s="1"/>
  <c r="AB24" i="2"/>
  <c r="AD24" i="2" s="1"/>
  <c r="AC23" i="2"/>
  <c r="AE23" i="2" s="1"/>
  <c r="AB23" i="2"/>
  <c r="AD23" i="2" s="1"/>
  <c r="AC22" i="2"/>
  <c r="AE22" i="2" s="1"/>
  <c r="AB22" i="2"/>
  <c r="AD22" i="2" s="1"/>
  <c r="AC21" i="2"/>
  <c r="AE21" i="2" s="1"/>
  <c r="AB21" i="2"/>
  <c r="AD21" i="2" s="1"/>
  <c r="AC20" i="2"/>
  <c r="AE20" i="2" s="1"/>
  <c r="AB20" i="2"/>
  <c r="AD20" i="2" s="1"/>
  <c r="AC19" i="2"/>
  <c r="AE19" i="2" s="1"/>
  <c r="AB19" i="2"/>
  <c r="AD19" i="2" s="1"/>
  <c r="AC18" i="2"/>
  <c r="AE18" i="2" s="1"/>
  <c r="AB18" i="2"/>
  <c r="AD18" i="2" s="1"/>
  <c r="AC17" i="2"/>
  <c r="AE17" i="2" s="1"/>
  <c r="AB17" i="2"/>
  <c r="AD17" i="2" s="1"/>
  <c r="AC16" i="2"/>
  <c r="AE16" i="2" s="1"/>
  <c r="AB16" i="2"/>
  <c r="AD16" i="2" s="1"/>
  <c r="AC15" i="2"/>
  <c r="AE15" i="2" s="1"/>
  <c r="AB15" i="2"/>
  <c r="AD15" i="2" s="1"/>
  <c r="AC14" i="2"/>
  <c r="AE14" i="2" s="1"/>
  <c r="AB14" i="2"/>
  <c r="AD14" i="2" s="1"/>
  <c r="AC13" i="2"/>
  <c r="AE13" i="2" s="1"/>
  <c r="AB13" i="2"/>
  <c r="AD13" i="2" s="1"/>
  <c r="AC12" i="2"/>
  <c r="AE12" i="2" s="1"/>
  <c r="AB12" i="2"/>
  <c r="AD12" i="2" s="1"/>
  <c r="AC11" i="2"/>
  <c r="AE11" i="2" s="1"/>
  <c r="AB11" i="2"/>
  <c r="AD11" i="2" s="1"/>
  <c r="AC10" i="2"/>
  <c r="AE10" i="2" s="1"/>
  <c r="AB10" i="2"/>
  <c r="AD10" i="2" s="1"/>
  <c r="AC9" i="2"/>
  <c r="AE9" i="2" s="1"/>
  <c r="AB9" i="2"/>
  <c r="AD9" i="2" s="1"/>
  <c r="AC8" i="2"/>
  <c r="AE8" i="2" s="1"/>
  <c r="AB8" i="2"/>
  <c r="AD8" i="2" s="1"/>
  <c r="AC7" i="2"/>
  <c r="AE7" i="2" s="1"/>
  <c r="AB7" i="2"/>
  <c r="AD7" i="2" s="1"/>
  <c r="AC6" i="2"/>
  <c r="AE6" i="2" s="1"/>
  <c r="AB6" i="2"/>
  <c r="AD6" i="2" s="1"/>
  <c r="AC5" i="2"/>
  <c r="AB5" i="2"/>
  <c r="AA71" i="2"/>
  <c r="Z71" i="2"/>
  <c r="AA70" i="2"/>
  <c r="Z70" i="2"/>
  <c r="AA69" i="2"/>
  <c r="Z69" i="2"/>
  <c r="AA68" i="2"/>
  <c r="Z68" i="2"/>
  <c r="AA67" i="2"/>
  <c r="Z67" i="2"/>
  <c r="Z66" i="2"/>
  <c r="AA65" i="2"/>
  <c r="Z65" i="2"/>
  <c r="Z64" i="2"/>
  <c r="AA63" i="2"/>
  <c r="Z63" i="2"/>
  <c r="AA62" i="2"/>
  <c r="Z62" i="2"/>
  <c r="AA61" i="2"/>
  <c r="Z61" i="2"/>
  <c r="AA60" i="2"/>
  <c r="Z60" i="2"/>
  <c r="Z59" i="2"/>
  <c r="AA58" i="2"/>
  <c r="Z58" i="2"/>
  <c r="AA57" i="2"/>
  <c r="Z57" i="2"/>
  <c r="AA56" i="2"/>
  <c r="Z56" i="2"/>
  <c r="AA55" i="2"/>
  <c r="Z55" i="2"/>
  <c r="AA54" i="2"/>
  <c r="Z54" i="2"/>
  <c r="AA53" i="2"/>
  <c r="Z53" i="2"/>
  <c r="AA52" i="2"/>
  <c r="Z52" i="2"/>
  <c r="Z51" i="2"/>
  <c r="AA49" i="2"/>
  <c r="Z49" i="2"/>
  <c r="AA48" i="2"/>
  <c r="Z48" i="2"/>
  <c r="Z47" i="2"/>
  <c r="AA46" i="2"/>
  <c r="Z46" i="2"/>
  <c r="AA44" i="2"/>
  <c r="Z44" i="2"/>
  <c r="AA42" i="2"/>
  <c r="Z42" i="2"/>
  <c r="AA40" i="2"/>
  <c r="Z40" i="2"/>
  <c r="Z38" i="2"/>
  <c r="AA37" i="2"/>
  <c r="Z37" i="2"/>
  <c r="AA35" i="2"/>
  <c r="Z35" i="2"/>
  <c r="AA33" i="2"/>
  <c r="Z33" i="2"/>
  <c r="AA31" i="2"/>
  <c r="Z31" i="2"/>
  <c r="AA29" i="2"/>
  <c r="Z29" i="2"/>
  <c r="AA28" i="2"/>
  <c r="Z28" i="2"/>
  <c r="AA27" i="2"/>
  <c r="Z27" i="2"/>
  <c r="AA25" i="2"/>
  <c r="Z25" i="2"/>
  <c r="AA24" i="2"/>
  <c r="Z24" i="2"/>
  <c r="Z23" i="2"/>
  <c r="AA22" i="2"/>
  <c r="Z22" i="2"/>
  <c r="Z21" i="2"/>
  <c r="Z20" i="2"/>
  <c r="Z19" i="2"/>
  <c r="Z18" i="2"/>
  <c r="AA17" i="2"/>
  <c r="Z17" i="2"/>
  <c r="AA16" i="2"/>
  <c r="Z16" i="2"/>
  <c r="AA15" i="2"/>
  <c r="Z15" i="2"/>
  <c r="AA14" i="2"/>
  <c r="Z14" i="2"/>
  <c r="AA13" i="2"/>
  <c r="Z13" i="2"/>
  <c r="AA12" i="2"/>
  <c r="Z12" i="2"/>
  <c r="AA11" i="2"/>
  <c r="Z11" i="2"/>
  <c r="AA10" i="2"/>
  <c r="Z10" i="2"/>
  <c r="AA9" i="2"/>
  <c r="Z9" i="2"/>
  <c r="AA8" i="2"/>
  <c r="Z8" i="2"/>
  <c r="AA7" i="2"/>
  <c r="Z7" i="2"/>
  <c r="AA6" i="2"/>
  <c r="Z6" i="2"/>
  <c r="AA5" i="2"/>
  <c r="Z5" i="2"/>
  <c r="W71" i="2"/>
  <c r="V71" i="2"/>
  <c r="W70" i="2"/>
  <c r="V70" i="2"/>
  <c r="W69" i="2"/>
  <c r="V69" i="2"/>
  <c r="W68" i="2"/>
  <c r="V68" i="2"/>
  <c r="W67" i="2"/>
  <c r="V67" i="2"/>
  <c r="V66" i="2"/>
  <c r="W65" i="2"/>
  <c r="V65" i="2"/>
  <c r="V64" i="2"/>
  <c r="W63" i="2"/>
  <c r="V63" i="2"/>
  <c r="W62" i="2"/>
  <c r="V62" i="2"/>
  <c r="W61" i="2"/>
  <c r="V61" i="2"/>
  <c r="W60" i="2"/>
  <c r="V60" i="2"/>
  <c r="V59" i="2"/>
  <c r="W58" i="2"/>
  <c r="V58" i="2"/>
  <c r="W57" i="2"/>
  <c r="V57" i="2"/>
  <c r="W56" i="2"/>
  <c r="V56" i="2"/>
  <c r="W55" i="2"/>
  <c r="V55" i="2"/>
  <c r="W52" i="2"/>
  <c r="V52" i="2"/>
  <c r="V51" i="2"/>
  <c r="W49" i="2"/>
  <c r="V49" i="2"/>
  <c r="W48" i="2"/>
  <c r="V48" i="2"/>
  <c r="V47" i="2"/>
  <c r="W46" i="2"/>
  <c r="V46" i="2"/>
  <c r="W44" i="2"/>
  <c r="V44" i="2"/>
  <c r="W42" i="2"/>
  <c r="V42" i="2"/>
  <c r="W40" i="2"/>
  <c r="V40" i="2"/>
  <c r="V38" i="2"/>
  <c r="W37" i="2"/>
  <c r="V37" i="2"/>
  <c r="W35" i="2"/>
  <c r="V35" i="2"/>
  <c r="W33" i="2"/>
  <c r="V33" i="2"/>
  <c r="W31" i="2"/>
  <c r="W29" i="2"/>
  <c r="V29" i="2"/>
  <c r="W28" i="2"/>
  <c r="V28" i="2"/>
  <c r="W27" i="2"/>
  <c r="V27" i="2"/>
  <c r="W25" i="2"/>
  <c r="V25" i="2"/>
  <c r="W24" i="2"/>
  <c r="V24" i="2"/>
  <c r="V23" i="2"/>
  <c r="W22" i="2"/>
  <c r="V22" i="2"/>
  <c r="V21" i="2"/>
  <c r="V20" i="2"/>
  <c r="V19" i="2"/>
  <c r="V18" i="2"/>
  <c r="W17" i="2"/>
  <c r="V17" i="2"/>
  <c r="W16" i="2"/>
  <c r="V16" i="2"/>
  <c r="W15" i="2"/>
  <c r="V15" i="2"/>
  <c r="W14" i="2"/>
  <c r="V14" i="2"/>
  <c r="W13" i="2"/>
  <c r="V13" i="2"/>
  <c r="W12" i="2"/>
  <c r="V12" i="2"/>
  <c r="W11" i="2"/>
  <c r="V11" i="2"/>
  <c r="W10" i="2"/>
  <c r="V10" i="2"/>
  <c r="W9" i="2"/>
  <c r="V9" i="2"/>
  <c r="W8" i="2"/>
  <c r="V8" i="2"/>
  <c r="W7" i="2"/>
  <c r="V7" i="2"/>
  <c r="W6" i="2"/>
  <c r="V6" i="2"/>
  <c r="W5" i="2"/>
  <c r="V5" i="2"/>
  <c r="Q71" i="2"/>
  <c r="P71" i="2"/>
  <c r="Q70" i="2"/>
  <c r="P70" i="2"/>
  <c r="Q69" i="2"/>
  <c r="P69" i="2"/>
  <c r="Q68" i="2"/>
  <c r="P68" i="2"/>
  <c r="Q67" i="2"/>
  <c r="P67" i="2"/>
  <c r="P66" i="2"/>
  <c r="Q65" i="2"/>
  <c r="P65" i="2"/>
  <c r="P64" i="2"/>
  <c r="Q63" i="2"/>
  <c r="P63" i="2"/>
  <c r="Q62" i="2"/>
  <c r="P62" i="2"/>
  <c r="Q61" i="2"/>
  <c r="P61" i="2"/>
  <c r="Q60" i="2"/>
  <c r="P60" i="2"/>
  <c r="P59" i="2"/>
  <c r="Q58" i="2"/>
  <c r="P58" i="2"/>
  <c r="Q57" i="2"/>
  <c r="P57" i="2"/>
  <c r="Q56" i="2"/>
  <c r="P56" i="2"/>
  <c r="Q55" i="2"/>
  <c r="P55" i="2"/>
  <c r="Q52" i="2"/>
  <c r="P52" i="2"/>
  <c r="P51" i="2"/>
  <c r="Q46" i="2"/>
  <c r="P46" i="2"/>
  <c r="Q44" i="2"/>
  <c r="P44" i="2"/>
  <c r="Q42" i="2"/>
  <c r="P42" i="2"/>
  <c r="Q40" i="2"/>
  <c r="P40" i="2"/>
  <c r="P38" i="2"/>
  <c r="Q37" i="2"/>
  <c r="P37" i="2"/>
  <c r="Q35" i="2"/>
  <c r="P35" i="2"/>
  <c r="Q33" i="2"/>
  <c r="P33" i="2"/>
  <c r="Q31" i="2"/>
  <c r="P31" i="2"/>
  <c r="Q25" i="2"/>
  <c r="P25" i="2"/>
  <c r="Q24" i="2"/>
  <c r="P24" i="2"/>
  <c r="P23" i="2"/>
  <c r="Q22" i="2"/>
  <c r="P22" i="2"/>
  <c r="P21" i="2"/>
  <c r="P20" i="2"/>
  <c r="P19" i="2"/>
  <c r="P18" i="2"/>
  <c r="Q17" i="2"/>
  <c r="P17" i="2"/>
  <c r="Q16" i="2"/>
  <c r="P16" i="2"/>
  <c r="Q15" i="2"/>
  <c r="P15" i="2"/>
  <c r="Q14" i="2"/>
  <c r="P14" i="2"/>
  <c r="Q13" i="2"/>
  <c r="P13" i="2"/>
  <c r="Q12" i="2"/>
  <c r="P12" i="2"/>
  <c r="Q11" i="2"/>
  <c r="P11" i="2"/>
  <c r="Q10" i="2"/>
  <c r="P10" i="2"/>
  <c r="Q9" i="2"/>
  <c r="P9" i="2"/>
  <c r="Q8" i="2"/>
  <c r="P8" i="2"/>
  <c r="Q7" i="2"/>
  <c r="P7" i="2"/>
  <c r="Q6" i="2"/>
  <c r="P6" i="2"/>
  <c r="Q5" i="2"/>
  <c r="P5" i="2"/>
  <c r="AD5" i="2" l="1"/>
  <c r="AE5" i="2"/>
  <c r="AD63" i="2"/>
  <c r="AF63" i="2" s="1"/>
  <c r="AE63" i="2"/>
  <c r="AF31" i="2"/>
  <c r="AF35" i="2"/>
  <c r="AF40" i="2"/>
  <c r="AF58" i="2"/>
  <c r="AF64" i="2"/>
  <c r="AF67" i="2"/>
  <c r="AF24" i="2"/>
  <c r="AF46" i="2"/>
  <c r="AD57" i="2"/>
  <c r="AE57" i="2"/>
  <c r="AF68" i="2"/>
  <c r="AF69" i="2"/>
  <c r="AF5" i="2"/>
  <c r="AF8" i="2"/>
  <c r="AF11" i="2"/>
  <c r="AF13" i="2"/>
  <c r="AF14" i="2"/>
  <c r="AF15" i="2"/>
  <c r="AF17" i="2"/>
  <c r="AF19" i="2"/>
  <c r="AF22" i="2"/>
  <c r="AF23" i="2"/>
  <c r="AF28" i="2"/>
  <c r="AF37" i="2"/>
  <c r="AF42" i="2"/>
  <c r="AF44" i="2"/>
  <c r="AF47" i="2"/>
  <c r="AF48" i="2"/>
  <c r="AF49" i="2"/>
  <c r="AF55" i="2"/>
  <c r="AF61" i="2"/>
  <c r="AF62" i="2"/>
  <c r="AF53" i="2"/>
  <c r="AF27" i="2"/>
  <c r="AF10" i="2"/>
  <c r="AF16" i="2"/>
  <c r="AF7" i="2"/>
  <c r="AF12" i="2"/>
  <c r="AF18" i="2"/>
  <c r="AF20" i="2"/>
  <c r="AF21" i="2"/>
  <c r="AF56" i="2"/>
  <c r="AF6" i="2"/>
  <c r="AF9" i="2"/>
  <c r="AF25" i="2"/>
  <c r="AF29" i="2"/>
  <c r="AF33" i="2"/>
  <c r="AF38" i="2"/>
  <c r="AF52" i="2"/>
  <c r="AF54" i="2"/>
  <c r="AF59" i="2"/>
  <c r="AF60" i="2"/>
  <c r="AF65" i="2"/>
  <c r="AF70" i="2"/>
  <c r="AF71" i="2"/>
  <c r="AF51" i="2"/>
  <c r="AF66" i="2"/>
  <c r="AF57" i="2" l="1"/>
  <c r="G36" i="5" l="1"/>
  <c r="I36" i="5"/>
  <c r="K36" i="5" l="1"/>
  <c r="Y72" i="2" l="1"/>
  <c r="X72" i="2"/>
  <c r="U72" i="2"/>
  <c r="T72" i="2"/>
  <c r="S72" i="2"/>
  <c r="R72" i="2"/>
  <c r="O72" i="2"/>
  <c r="N72" i="2"/>
  <c r="M72" i="2"/>
  <c r="L72" i="2"/>
  <c r="AC72" i="2" l="1"/>
  <c r="AD72" i="2"/>
  <c r="Q72" i="2"/>
  <c r="AE72" i="2"/>
  <c r="AB72" i="2"/>
  <c r="P72" i="2"/>
  <c r="AF72" i="2" l="1"/>
  <c r="W72" i="2"/>
  <c r="V72" i="2" l="1"/>
  <c r="Z72" i="2"/>
  <c r="AA72" i="2"/>
</calcChain>
</file>

<file path=xl/sharedStrings.xml><?xml version="1.0" encoding="utf-8"?>
<sst xmlns="http://schemas.openxmlformats.org/spreadsheetml/2006/main" count="751" uniqueCount="257">
  <si>
    <t>Kraj sídla zriaďovateľa</t>
  </si>
  <si>
    <t>Typ zriaďovateľa</t>
  </si>
  <si>
    <t>Kód zriaďovateľa pre financovanie</t>
  </si>
  <si>
    <t>IČO zriaďovateľa</t>
  </si>
  <si>
    <t>Názov zriaďovateľa</t>
  </si>
  <si>
    <t>Názov právneho subjektu</t>
  </si>
  <si>
    <t>Ulica</t>
  </si>
  <si>
    <t>BA</t>
  </si>
  <si>
    <t>Bratislava-Staré Mesto</t>
  </si>
  <si>
    <t>Bratislava-Ružinov</t>
  </si>
  <si>
    <t>Bratislava-Nové Mesto</t>
  </si>
  <si>
    <t>Bratislava-Dúbravka</t>
  </si>
  <si>
    <t>Bratislava-Karlova Ves</t>
  </si>
  <si>
    <t>Bratislava-Petržalka</t>
  </si>
  <si>
    <t>TV</t>
  </si>
  <si>
    <t>Dunajská Streda</t>
  </si>
  <si>
    <t>Základná škola</t>
  </si>
  <si>
    <t>Sereď</t>
  </si>
  <si>
    <t>Hlohovec</t>
  </si>
  <si>
    <t>Vrbové</t>
  </si>
  <si>
    <t>Skalica</t>
  </si>
  <si>
    <t>Trnava</t>
  </si>
  <si>
    <t>TC</t>
  </si>
  <si>
    <t>Nové Mesto nad Váhom</t>
  </si>
  <si>
    <t>Stredná odborná škola dopravná</t>
  </si>
  <si>
    <t>NR</t>
  </si>
  <si>
    <t>Levice</t>
  </si>
  <si>
    <t>Nitra</t>
  </si>
  <si>
    <t>Nové Zámky</t>
  </si>
  <si>
    <t>Štúrovo</t>
  </si>
  <si>
    <t>BB</t>
  </si>
  <si>
    <t>Banská Bystrica</t>
  </si>
  <si>
    <t>Rimavská Sobota</t>
  </si>
  <si>
    <t>Zvolen</t>
  </si>
  <si>
    <t>Nová Baňa</t>
  </si>
  <si>
    <t>Žiar nad Hronom</t>
  </si>
  <si>
    <t>Kremnica</t>
  </si>
  <si>
    <t>V</t>
  </si>
  <si>
    <t>VBA</t>
  </si>
  <si>
    <t>VTV</t>
  </si>
  <si>
    <t>VBB</t>
  </si>
  <si>
    <t>O</t>
  </si>
  <si>
    <t>O529320</t>
  </si>
  <si>
    <t>O529362</t>
  </si>
  <si>
    <t>O529389</t>
  </si>
  <si>
    <t>O529460</t>
  </si>
  <si>
    <t>O507890</t>
  </si>
  <si>
    <t>O508101</t>
  </si>
  <si>
    <t>O501727</t>
  </si>
  <si>
    <t>O504009</t>
  </si>
  <si>
    <t>O507032</t>
  </si>
  <si>
    <t>O507172</t>
  </si>
  <si>
    <t>O504815</t>
  </si>
  <si>
    <t>O506877</t>
  </si>
  <si>
    <t>O506745</t>
  </si>
  <si>
    <t>O506338</t>
  </si>
  <si>
    <t>O506354</t>
  </si>
  <si>
    <t>O502031</t>
  </si>
  <si>
    <t>O500011</t>
  </si>
  <si>
    <t>O503011</t>
  </si>
  <si>
    <t>O503584</t>
  </si>
  <si>
    <t>O508438</t>
  </si>
  <si>
    <t>O514462</t>
  </si>
  <si>
    <t>O518158</t>
  </si>
  <si>
    <t>S</t>
  </si>
  <si>
    <t>O517097</t>
  </si>
  <si>
    <t>O516970</t>
  </si>
  <si>
    <t>O516589</t>
  </si>
  <si>
    <t>S232</t>
  </si>
  <si>
    <t>S915</t>
  </si>
  <si>
    <t>S872</t>
  </si>
  <si>
    <t>S565</t>
  </si>
  <si>
    <t>Bratislavský samosprávny kraj</t>
  </si>
  <si>
    <t>Trnavský samosprávny kraj</t>
  </si>
  <si>
    <t>Banskobystrický samosprávny kraj</t>
  </si>
  <si>
    <t>Mestská časť Bratislava - Ružinov</t>
  </si>
  <si>
    <t>Mestská časť Bratislava - Vajnory</t>
  </si>
  <si>
    <t>Mestská časť Bratislava - Dúbravka</t>
  </si>
  <si>
    <t>Mestská časť Bratislava - Petržalka</t>
  </si>
  <si>
    <t>Obec Gajary</t>
  </si>
  <si>
    <t>Mesto Modra</t>
  </si>
  <si>
    <t>Obec Kvetoslavov</t>
  </si>
  <si>
    <t>Mesto Sereď</t>
  </si>
  <si>
    <t>Mesto Hlohovec</t>
  </si>
  <si>
    <t>Obec Kľačany</t>
  </si>
  <si>
    <t>Mesto Skalica</t>
  </si>
  <si>
    <t>Obec Cífer</t>
  </si>
  <si>
    <t>Mesto Trnava</t>
  </si>
  <si>
    <t>Mesto Nové Mesto nad Váhom</t>
  </si>
  <si>
    <t>Obec Omšenie</t>
  </si>
  <si>
    <t>Mesto Levice</t>
  </si>
  <si>
    <t>Mesto Nitra</t>
  </si>
  <si>
    <t>Mesto Nové Zámky</t>
  </si>
  <si>
    <t>Mesto Štúrovo</t>
  </si>
  <si>
    <t>Mesto Banská Bystrica</t>
  </si>
  <si>
    <t>Mesto Rimavská Sobota</t>
  </si>
  <si>
    <t>Mesto Zvolen</t>
  </si>
  <si>
    <t>Mesto Nová Baňa</t>
  </si>
  <si>
    <t>Mesto Kremnica</t>
  </si>
  <si>
    <t>Mesto Žiar nad Hronom</t>
  </si>
  <si>
    <t>Občianske združenie ESPRIT</t>
  </si>
  <si>
    <t>ADVENTIM n.o.</t>
  </si>
  <si>
    <t>Občianske združenie BEZ PREDSUDKOV K ĽUDSKOSTI</t>
  </si>
  <si>
    <t>Spoločnosť baletného majstra Dušana Nebylu</t>
  </si>
  <si>
    <t>Tanečné konzervatórium Evy Jaczovej</t>
  </si>
  <si>
    <t>Gymnázium Ivana Horvátha</t>
  </si>
  <si>
    <t>Obchodná akadémia</t>
  </si>
  <si>
    <t>Stredná odborná škola chemická</t>
  </si>
  <si>
    <t>Stredná odborná škola technológií a remesiel</t>
  </si>
  <si>
    <t>Stredná priemyselná škola dopravná</t>
  </si>
  <si>
    <t>Stredná priemyselná škola stavebná a geodetická</t>
  </si>
  <si>
    <t>Hotelová akadémia</t>
  </si>
  <si>
    <t>Stredná odborná škola beauty služieb</t>
  </si>
  <si>
    <t>Škola umeleckého priemyslu Josefa Vydru</t>
  </si>
  <si>
    <t>Stredná odborná škola technická</t>
  </si>
  <si>
    <t>Stredná odborná škola vinársko - ovocinárska</t>
  </si>
  <si>
    <t>Gymnázium Jána Baltazára Magina</t>
  </si>
  <si>
    <t>Gymnázium Františka Švantnera</t>
  </si>
  <si>
    <t>Základná škola s materskou školou</t>
  </si>
  <si>
    <t>Základná škola Kataríny Brúderovej</t>
  </si>
  <si>
    <t>Základná škola Ľudovíta Štúra</t>
  </si>
  <si>
    <t>Základná škola Jana Amosa Komenského</t>
  </si>
  <si>
    <t>Základná škola Juraja Fándlyho</t>
  </si>
  <si>
    <t>Základná škola Andreja Kmeťa</t>
  </si>
  <si>
    <t>Základná škola s materskou školou Jána Bakossa</t>
  </si>
  <si>
    <t>Základná škola P. Kellnera Hostinského</t>
  </si>
  <si>
    <t>Základná škola Jána Zemana</t>
  </si>
  <si>
    <t>Základná škola Pavla Križku</t>
  </si>
  <si>
    <t>Súkromná základná škola Esprit</t>
  </si>
  <si>
    <t>Súkromná stredná odborná škola ADVENTIM - Magán Szakközépiskola ADVENTIM</t>
  </si>
  <si>
    <t>Súkromná stredná odborná škola VIA HUMANA</t>
  </si>
  <si>
    <t>Súkromné tanečné konzervatórium Dušana Nebylu</t>
  </si>
  <si>
    <t>Gorazdova 20</t>
  </si>
  <si>
    <t>Ivana Horvátha 14</t>
  </si>
  <si>
    <t>Kvačalova 20</t>
  </si>
  <si>
    <t>Vlčie hrdlo 50</t>
  </si>
  <si>
    <t>Ivanská cesta 21</t>
  </si>
  <si>
    <t>Drieňová 35</t>
  </si>
  <si>
    <t>Mikovíniho 1</t>
  </si>
  <si>
    <t>Račianska 107</t>
  </si>
  <si>
    <t>Račianska 105</t>
  </si>
  <si>
    <t>Bratislava-Vajnory</t>
  </si>
  <si>
    <t>Dúbravská cesta 11</t>
  </si>
  <si>
    <t>Vranovská 4</t>
  </si>
  <si>
    <t>Modra</t>
  </si>
  <si>
    <t>Kostolná 3</t>
  </si>
  <si>
    <t>Beňovského 358/100</t>
  </si>
  <si>
    <t>Bernolákova 9</t>
  </si>
  <si>
    <t>Kulíškova 8</t>
  </si>
  <si>
    <t>Osloboditeľská 1</t>
  </si>
  <si>
    <t>Nejedlého 8</t>
  </si>
  <si>
    <t>Majerníkova 62</t>
  </si>
  <si>
    <t>Pankúchova 4</t>
  </si>
  <si>
    <t>Gajary</t>
  </si>
  <si>
    <t>Skuteckého 438</t>
  </si>
  <si>
    <t>Komenského 1/A</t>
  </si>
  <si>
    <t>Komenského ulica 1219/1</t>
  </si>
  <si>
    <t>Kvetoslavov</t>
  </si>
  <si>
    <t>Kvetoslavov 266</t>
  </si>
  <si>
    <t>Ulica Komenského 1227/8</t>
  </si>
  <si>
    <t>Ulica Fándlyho 763/7A</t>
  </si>
  <si>
    <t>Podzámska 35</t>
  </si>
  <si>
    <t>M. R. Štefánika 30</t>
  </si>
  <si>
    <t>Kľačany</t>
  </si>
  <si>
    <t>Kľačany 263</t>
  </si>
  <si>
    <t>Vajanského 2</t>
  </si>
  <si>
    <t>Cífer</t>
  </si>
  <si>
    <t>SNP 5</t>
  </si>
  <si>
    <t>Vančurova 38</t>
  </si>
  <si>
    <t>Andreja Kubinu 34</t>
  </si>
  <si>
    <t>Ulica Jána Bottu 27</t>
  </si>
  <si>
    <t>Atómová 1</t>
  </si>
  <si>
    <t>Nám.Slov.uč.tovarišstva 15</t>
  </si>
  <si>
    <t>Spartakovská 5</t>
  </si>
  <si>
    <t>Kpt. Nálepku 855</t>
  </si>
  <si>
    <t>Omšenie</t>
  </si>
  <si>
    <t>Omšenie 629</t>
  </si>
  <si>
    <t>Sv. Michala 42</t>
  </si>
  <si>
    <t>Saratovská 43</t>
  </si>
  <si>
    <t>M. R. Štefánika 34</t>
  </si>
  <si>
    <t>Tulipánová 1</t>
  </si>
  <si>
    <t>Na Hôrke 30</t>
  </si>
  <si>
    <t>Hradná 22</t>
  </si>
  <si>
    <t>Devínska 12</t>
  </si>
  <si>
    <t>Adyho 6</t>
  </si>
  <si>
    <t>Sitnianska 32</t>
  </si>
  <si>
    <t>Bakossova 5</t>
  </si>
  <si>
    <t>Družstevná 835/9</t>
  </si>
  <si>
    <t>Námestie mládeže 587/17</t>
  </si>
  <si>
    <t>Školská 44/6</t>
  </si>
  <si>
    <t>P. Križku 392/8</t>
  </si>
  <si>
    <t>Dr. Janského 2</t>
  </si>
  <si>
    <t>Ul. M. R. Štefánika 17</t>
  </si>
  <si>
    <t>Kráľovská 386/11</t>
  </si>
  <si>
    <t>Kalinčiakova 47</t>
  </si>
  <si>
    <t>IČO právneho subjektu, resp IČO právneho subjektu, do ktorého škola patrí</t>
  </si>
  <si>
    <t>Názov obce, v ktorej škola sídli</t>
  </si>
  <si>
    <t>Počet žiakov k 15.9.2023</t>
  </si>
  <si>
    <t>SPOLU</t>
  </si>
  <si>
    <t>v prevádzke</t>
  </si>
  <si>
    <t>stav register</t>
  </si>
  <si>
    <t>Počet detí a žiakov, ktorí sa zúčastnili jazykového kurzu</t>
  </si>
  <si>
    <t>z toho žiaci z Ukrajiny</t>
  </si>
  <si>
    <t>Počet skupín</t>
  </si>
  <si>
    <t>Priemerný počet detí/žiakov
v skupine</t>
  </si>
  <si>
    <t>Počet odučených hodín jazykového kurzu spolu
 (za všetky skupiny)</t>
  </si>
  <si>
    <t>Potreba na dofinancovanie ON
 ( mzdy + odvody)</t>
  </si>
  <si>
    <t>Výška FP za  1 hodinu</t>
  </si>
  <si>
    <t>Potreba na dofinancovanie prevádzkových nákladov</t>
  </si>
  <si>
    <t>Výška FP- prevádzka  za 1 hodinu JK</t>
  </si>
  <si>
    <t>Potreba finančných prostriedkov celkom</t>
  </si>
  <si>
    <t>1a</t>
  </si>
  <si>
    <t>2a</t>
  </si>
  <si>
    <t>3=1/2</t>
  </si>
  <si>
    <t>3a=1a/2a</t>
  </si>
  <si>
    <t>4a</t>
  </si>
  <si>
    <t>5a</t>
  </si>
  <si>
    <t>6=5/4</t>
  </si>
  <si>
    <t>6a=5a/4a</t>
  </si>
  <si>
    <t>7a</t>
  </si>
  <si>
    <t>8=7/4</t>
  </si>
  <si>
    <t>8a=7a/4a</t>
  </si>
  <si>
    <t>9=5+7</t>
  </si>
  <si>
    <t>9a=5a+7a</t>
  </si>
  <si>
    <t>Základný  jazykový kurz  pre deti cudzincov
 ( podľa § 146 ods. 3 zákona 245/2008 Z. z.)
 s dotáciou 48 h - 200 h/kurz</t>
  </si>
  <si>
    <t>Rozširujúci jazykový kurz  pre deti cudzincov
 ( podľa § 146 ods. 3 zákona 245/2008 Z. z.)
 s dotáciou 64 h - 150 h/kurz</t>
  </si>
  <si>
    <t>Jazykový kurz  detí a žiakov, ktorí  majú občianstvo SR,  odlišný materinský jazyk a potrebujú podporu pri osvojení si vyučovacieho jazyka (podľa § 11 ods. 6 písm. a) siedmeho bodu zákona 245/2008 Z. z.) s dotáciou 33h a 66 h/kurz</t>
  </si>
  <si>
    <t>Jazykový kurz  detí a žiakov, ktorí  sa dlhodobo vzdelávali v inom jazyku a potrebujú podporu pri osvojovaní si vyučovacieho jazyka
 (podľa § 25 ods. 10 zákona 245/2008 Z. z.)
 s dotáciou 33h a 66 h/kurz</t>
  </si>
  <si>
    <t>SUMA NA DOFINANCOVANIE SPOLU</t>
  </si>
  <si>
    <t>z toho: UA 
(zdroj 11UA)</t>
  </si>
  <si>
    <t>z toho: ostatní (zdroj 111)</t>
  </si>
  <si>
    <t>12=10-11</t>
  </si>
  <si>
    <t>a</t>
  </si>
  <si>
    <t>b</t>
  </si>
  <si>
    <t>c</t>
  </si>
  <si>
    <t>d</t>
  </si>
  <si>
    <t>e</t>
  </si>
  <si>
    <t>f</t>
  </si>
  <si>
    <t>g</t>
  </si>
  <si>
    <t>i</t>
  </si>
  <si>
    <t>h</t>
  </si>
  <si>
    <t>Kraj sídla zriaď.</t>
  </si>
  <si>
    <t>Typ zriaď.</t>
  </si>
  <si>
    <t>Kód zriaď. pre fin.</t>
  </si>
  <si>
    <t>IČO zriaď.</t>
  </si>
  <si>
    <t>Počet detí odídencov z Ukrajiny</t>
  </si>
  <si>
    <t>Počet iných detí ako detí odídencov z Ukrajiny</t>
  </si>
  <si>
    <t>Počet detí spolu</t>
  </si>
  <si>
    <t>Celkom</t>
  </si>
  <si>
    <t>Dofinancovanie JK spolu v €</t>
  </si>
  <si>
    <t>Dofinancovanie JK pre iné deti ako deti odídencov z Ukrajiny v € (zdroj 111)</t>
  </si>
  <si>
    <t>Dofinancovanie JK pre deti odídencov z Ukrajiny v €
(zdroj 11UA)</t>
  </si>
  <si>
    <t>Žiadosti škôl na dofinancovanie normatívnych finančných prostriedkov na jazykový kurz - apríl  2025</t>
  </si>
  <si>
    <t>Poznámky</t>
  </si>
  <si>
    <t xml:space="preserve">odpočet duplicity  </t>
  </si>
  <si>
    <t>Dohodovacie konanie na zabezpečenie jazykového kurzu apríl 2025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</si>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</sst>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sz val="10"/>
      <name val="Arial CE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i/>
      <sz val="12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4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i/>
      <sz val="12"/>
      <name val="Calibri"/>
      <family val="2"/>
      <charset val="238"/>
      <scheme val="minor"/>
    </font>
    <font>
      <b/>
      <sz val="10"/>
      <name val="Calibri "/>
      <charset val="238"/>
    </font>
    <font>
      <sz val="10"/>
      <name val="Calibri "/>
      <charset val="238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6" fillId="0" borderId="0"/>
    <xf numFmtId="0" fontId="1" fillId="0" borderId="0"/>
    <xf numFmtId="0" fontId="1" fillId="0" borderId="0"/>
  </cellStyleXfs>
  <cellXfs count="122">
    <xf numFmtId="0" fontId="0" fillId="0" borderId="0" xfId="0"/>
    <xf numFmtId="0" fontId="5" fillId="0" borderId="5" xfId="0" applyFont="1" applyBorder="1"/>
    <xf numFmtId="0" fontId="9" fillId="3" borderId="19" xfId="3" applyFont="1" applyFill="1" applyBorder="1" applyAlignment="1">
      <alignment horizontal="center" vertical="center" wrapText="1"/>
    </xf>
    <xf numFmtId="0" fontId="9" fillId="4" borderId="20" xfId="3" applyFont="1" applyFill="1" applyBorder="1" applyAlignment="1">
      <alignment horizontal="center" vertical="center" wrapText="1"/>
    </xf>
    <xf numFmtId="0" fontId="9" fillId="4" borderId="21" xfId="3" applyFont="1" applyFill="1" applyBorder="1" applyAlignment="1">
      <alignment horizontal="center" vertical="center" wrapText="1"/>
    </xf>
    <xf numFmtId="0" fontId="9" fillId="4" borderId="22" xfId="3" applyFont="1" applyFill="1" applyBorder="1" applyAlignment="1">
      <alignment horizontal="center" vertical="center" wrapText="1"/>
    </xf>
    <xf numFmtId="0" fontId="0" fillId="0" borderId="10" xfId="0" applyBorder="1"/>
    <xf numFmtId="0" fontId="0" fillId="0" borderId="23" xfId="0" applyBorder="1"/>
    <xf numFmtId="0" fontId="11" fillId="3" borderId="15" xfId="3" applyFont="1" applyFill="1" applyBorder="1" applyAlignment="1">
      <alignment horizontal="center" vertical="center" wrapText="1"/>
    </xf>
    <xf numFmtId="0" fontId="11" fillId="3" borderId="16" xfId="3" applyFont="1" applyFill="1" applyBorder="1" applyAlignment="1">
      <alignment horizontal="center" vertical="center" wrapText="1"/>
    </xf>
    <xf numFmtId="0" fontId="11" fillId="6" borderId="14" xfId="3" applyFont="1" applyFill="1" applyBorder="1" applyAlignment="1">
      <alignment horizontal="center" vertical="center" wrapText="1"/>
    </xf>
    <xf numFmtId="0" fontId="11" fillId="6" borderId="15" xfId="3" applyFont="1" applyFill="1" applyBorder="1" applyAlignment="1">
      <alignment horizontal="center" vertical="center" wrapText="1"/>
    </xf>
    <xf numFmtId="0" fontId="11" fillId="6" borderId="17" xfId="3" applyFont="1" applyFill="1" applyBorder="1" applyAlignment="1">
      <alignment horizontal="center" vertical="center" wrapText="1"/>
    </xf>
    <xf numFmtId="0" fontId="11" fillId="3" borderId="14" xfId="3" applyFont="1" applyFill="1" applyBorder="1" applyAlignment="1">
      <alignment horizontal="center" vertical="center" wrapText="1"/>
    </xf>
    <xf numFmtId="0" fontId="11" fillId="3" borderId="17" xfId="3" applyFont="1" applyFill="1" applyBorder="1" applyAlignment="1">
      <alignment horizontal="center" vertical="center" wrapText="1"/>
    </xf>
    <xf numFmtId="0" fontId="7" fillId="2" borderId="25" xfId="3" applyFont="1" applyFill="1" applyBorder="1" applyAlignment="1">
      <alignment horizontal="center" vertical="center" wrapText="1"/>
    </xf>
    <xf numFmtId="0" fontId="12" fillId="2" borderId="26" xfId="3" applyFont="1" applyFill="1" applyBorder="1" applyAlignment="1">
      <alignment horizontal="center" vertical="center" wrapText="1"/>
    </xf>
    <xf numFmtId="0" fontId="8" fillId="2" borderId="20" xfId="3" applyFont="1" applyFill="1" applyBorder="1" applyAlignment="1">
      <alignment horizontal="center" vertical="center" wrapText="1"/>
    </xf>
    <xf numFmtId="0" fontId="9" fillId="3" borderId="22" xfId="3" applyFont="1" applyFill="1" applyBorder="1" applyAlignment="1">
      <alignment horizontal="center" vertical="center" wrapText="1"/>
    </xf>
    <xf numFmtId="0" fontId="10" fillId="2" borderId="14" xfId="3" applyFont="1" applyFill="1" applyBorder="1" applyAlignment="1">
      <alignment horizontal="center" vertical="center" wrapText="1"/>
    </xf>
    <xf numFmtId="3" fontId="7" fillId="2" borderId="25" xfId="3" applyNumberFormat="1" applyFont="1" applyFill="1" applyBorder="1" applyAlignment="1" applyProtection="1">
      <alignment horizontal="center" vertical="center" wrapText="1"/>
      <protection locked="0"/>
    </xf>
    <xf numFmtId="0" fontId="8" fillId="2" borderId="25" xfId="3" applyFont="1" applyFill="1" applyBorder="1" applyAlignment="1">
      <alignment horizontal="center" vertical="center" wrapText="1"/>
    </xf>
    <xf numFmtId="0" fontId="10" fillId="2" borderId="26" xfId="3" applyFont="1" applyFill="1" applyBorder="1" applyAlignment="1">
      <alignment horizontal="center" vertical="center" wrapText="1"/>
    </xf>
    <xf numFmtId="3" fontId="0" fillId="0" borderId="11" xfId="0" applyNumberFormat="1" applyBorder="1"/>
    <xf numFmtId="0" fontId="0" fillId="5" borderId="14" xfId="0" applyFill="1" applyBorder="1" applyAlignment="1">
      <alignment horizontal="center" vertical="center" wrapText="1"/>
    </xf>
    <xf numFmtId="0" fontId="0" fillId="5" borderId="15" xfId="0" applyFill="1" applyBorder="1" applyAlignment="1">
      <alignment vertical="center" wrapText="1"/>
    </xf>
    <xf numFmtId="0" fontId="0" fillId="5" borderId="15" xfId="0" applyFill="1" applyBorder="1" applyAlignment="1">
      <alignment horizontal="center" vertical="center" wrapText="1"/>
    </xf>
    <xf numFmtId="0" fontId="0" fillId="5" borderId="17" xfId="0" applyFill="1" applyBorder="1" applyAlignment="1">
      <alignment vertical="center" wrapText="1"/>
    </xf>
    <xf numFmtId="0" fontId="0" fillId="6" borderId="14" xfId="0" applyFill="1" applyBorder="1" applyAlignment="1">
      <alignment horizontal="center" vertical="center" wrapText="1"/>
    </xf>
    <xf numFmtId="3" fontId="2" fillId="6" borderId="17" xfId="0" applyNumberFormat="1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3" fontId="2" fillId="2" borderId="16" xfId="0" applyNumberFormat="1" applyFont="1" applyFill="1" applyBorder="1" applyAlignment="1">
      <alignment horizontal="center" vertical="center" wrapText="1"/>
    </xf>
    <xf numFmtId="3" fontId="4" fillId="5" borderId="32" xfId="0" applyNumberFormat="1" applyFont="1" applyFill="1" applyBorder="1" applyAlignment="1">
      <alignment horizontal="center" vertical="center" wrapText="1"/>
    </xf>
    <xf numFmtId="3" fontId="5" fillId="0" borderId="23" xfId="0" applyNumberFormat="1" applyFont="1" applyBorder="1"/>
    <xf numFmtId="3" fontId="0" fillId="0" borderId="30" xfId="0" applyNumberFormat="1" applyBorder="1"/>
    <xf numFmtId="3" fontId="4" fillId="0" borderId="31" xfId="0" applyNumberFormat="1" applyFont="1" applyBorder="1"/>
    <xf numFmtId="3" fontId="4" fillId="0" borderId="17" xfId="0" applyNumberFormat="1" applyFont="1" applyBorder="1"/>
    <xf numFmtId="0" fontId="4" fillId="0" borderId="0" xfId="0" applyFont="1" applyBorder="1" applyAlignment="1">
      <alignment horizontal="left"/>
    </xf>
    <xf numFmtId="3" fontId="4" fillId="0" borderId="0" xfId="0" applyNumberFormat="1" applyFont="1" applyBorder="1"/>
    <xf numFmtId="3" fontId="5" fillId="0" borderId="4" xfId="0" applyNumberFormat="1" applyFont="1" applyBorder="1"/>
    <xf numFmtId="0" fontId="0" fillId="0" borderId="24" xfId="0" applyBorder="1" applyAlignment="1">
      <alignment horizontal="left" wrapText="1"/>
    </xf>
    <xf numFmtId="0" fontId="0" fillId="0" borderId="0" xfId="0"/>
    <xf numFmtId="0" fontId="0" fillId="0" borderId="23" xfId="0" applyBorder="1"/>
    <xf numFmtId="3" fontId="7" fillId="2" borderId="32" xfId="3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center"/>
    </xf>
    <xf numFmtId="3" fontId="5" fillId="0" borderId="0" xfId="0" applyNumberFormat="1" applyFont="1"/>
    <xf numFmtId="0" fontId="16" fillId="5" borderId="18" xfId="2" applyFont="1" applyFill="1" applyBorder="1" applyAlignment="1">
      <alignment horizontal="center" vertical="center" textRotation="90" wrapText="1"/>
    </xf>
    <xf numFmtId="0" fontId="16" fillId="2" borderId="18" xfId="2" applyFont="1" applyFill="1" applyBorder="1" applyAlignment="1">
      <alignment horizontal="center" vertical="center" wrapText="1"/>
    </xf>
    <xf numFmtId="0" fontId="16" fillId="2" borderId="19" xfId="2" applyFont="1" applyFill="1" applyBorder="1" applyAlignment="1">
      <alignment horizontal="center" vertical="center" wrapText="1"/>
    </xf>
    <xf numFmtId="3" fontId="14" fillId="6" borderId="20" xfId="0" applyNumberFormat="1" applyFont="1" applyFill="1" applyBorder="1" applyAlignment="1">
      <alignment horizontal="center" vertical="center" wrapText="1"/>
    </xf>
    <xf numFmtId="3" fontId="14" fillId="6" borderId="21" xfId="0" applyNumberFormat="1" applyFont="1" applyFill="1" applyBorder="1" applyAlignment="1">
      <alignment horizontal="center" vertical="center" wrapText="1"/>
    </xf>
    <xf numFmtId="3" fontId="14" fillId="6" borderId="22" xfId="0" applyNumberFormat="1" applyFont="1" applyFill="1" applyBorder="1" applyAlignment="1">
      <alignment horizontal="center" vertical="center" wrapText="1"/>
    </xf>
    <xf numFmtId="0" fontId="17" fillId="5" borderId="14" xfId="2" applyFont="1" applyFill="1" applyBorder="1" applyAlignment="1">
      <alignment horizontal="center" vertical="center" wrapText="1"/>
    </xf>
    <xf numFmtId="0" fontId="17" fillId="5" borderId="15" xfId="2" applyFont="1" applyFill="1" applyBorder="1" applyAlignment="1">
      <alignment horizontal="center" vertical="center" wrapText="1"/>
    </xf>
    <xf numFmtId="0" fontId="16" fillId="2" borderId="15" xfId="2" applyFont="1" applyFill="1" applyBorder="1" applyAlignment="1">
      <alignment horizontal="center" vertical="center" wrapText="1"/>
    </xf>
    <xf numFmtId="0" fontId="16" fillId="2" borderId="16" xfId="2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23" xfId="0" applyFont="1" applyBorder="1"/>
    <xf numFmtId="0" fontId="5" fillId="0" borderId="9" xfId="0" applyFont="1" applyBorder="1"/>
    <xf numFmtId="0" fontId="5" fillId="0" borderId="12" xfId="0" applyFont="1" applyBorder="1"/>
    <xf numFmtId="164" fontId="5" fillId="0" borderId="4" xfId="0" applyNumberFormat="1" applyFont="1" applyBorder="1"/>
    <xf numFmtId="164" fontId="5" fillId="0" borderId="9" xfId="0" applyNumberFormat="1" applyFont="1" applyBorder="1"/>
    <xf numFmtId="0" fontId="5" fillId="0" borderId="4" xfId="0" applyFont="1" applyBorder="1"/>
    <xf numFmtId="3" fontId="5" fillId="0" borderId="12" xfId="0" applyNumberFormat="1" applyFont="1" applyBorder="1"/>
    <xf numFmtId="3" fontId="5" fillId="0" borderId="5" xfId="0" applyNumberFormat="1" applyFont="1" applyBorder="1"/>
    <xf numFmtId="3" fontId="5" fillId="0" borderId="1" xfId="0" applyNumberFormat="1" applyFont="1" applyBorder="1"/>
    <xf numFmtId="3" fontId="5" fillId="0" borderId="9" xfId="0" applyNumberFormat="1" applyFont="1" applyBorder="1"/>
    <xf numFmtId="0" fontId="14" fillId="2" borderId="14" xfId="0" applyFont="1" applyFill="1" applyBorder="1"/>
    <xf numFmtId="0" fontId="14" fillId="2" borderId="15" xfId="0" applyFont="1" applyFill="1" applyBorder="1"/>
    <xf numFmtId="3" fontId="14" fillId="2" borderId="15" xfId="0" applyNumberFormat="1" applyFont="1" applyFill="1" applyBorder="1"/>
    <xf numFmtId="0" fontId="5" fillId="0" borderId="16" xfId="0" applyFont="1" applyBorder="1"/>
    <xf numFmtId="0" fontId="14" fillId="2" borderId="17" xfId="0" applyFont="1" applyFill="1" applyBorder="1"/>
    <xf numFmtId="0" fontId="14" fillId="2" borderId="26" xfId="0" applyFont="1" applyFill="1" applyBorder="1"/>
    <xf numFmtId="0" fontId="14" fillId="2" borderId="16" xfId="0" applyFont="1" applyFill="1" applyBorder="1"/>
    <xf numFmtId="164" fontId="14" fillId="2" borderId="14" xfId="0" applyNumberFormat="1" applyFont="1" applyFill="1" applyBorder="1"/>
    <xf numFmtId="164" fontId="14" fillId="2" borderId="17" xfId="0" applyNumberFormat="1" applyFont="1" applyFill="1" applyBorder="1"/>
    <xf numFmtId="3" fontId="14" fillId="2" borderId="26" xfId="0" applyNumberFormat="1" applyFont="1" applyFill="1" applyBorder="1"/>
    <xf numFmtId="3" fontId="14" fillId="2" borderId="16" xfId="0" applyNumberFormat="1" applyFont="1" applyFill="1" applyBorder="1"/>
    <xf numFmtId="165" fontId="14" fillId="2" borderId="14" xfId="0" applyNumberFormat="1" applyFont="1" applyFill="1" applyBorder="1"/>
    <xf numFmtId="165" fontId="14" fillId="2" borderId="17" xfId="0" applyNumberFormat="1" applyFont="1" applyFill="1" applyBorder="1"/>
    <xf numFmtId="3" fontId="14" fillId="6" borderId="14" xfId="0" applyNumberFormat="1" applyFont="1" applyFill="1" applyBorder="1"/>
    <xf numFmtId="3" fontId="14" fillId="6" borderId="15" xfId="0" applyNumberFormat="1" applyFont="1" applyFill="1" applyBorder="1"/>
    <xf numFmtId="3" fontId="14" fillId="6" borderId="17" xfId="0" applyNumberFormat="1" applyFont="1" applyFill="1" applyBorder="1"/>
    <xf numFmtId="3" fontId="14" fillId="2" borderId="14" xfId="0" applyNumberFormat="1" applyFont="1" applyFill="1" applyBorder="1"/>
    <xf numFmtId="3" fontId="14" fillId="2" borderId="14" xfId="0" applyNumberFormat="1" applyFont="1" applyFill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26" xfId="0" applyFont="1" applyBorder="1" applyAlignment="1">
      <alignment horizontal="left"/>
    </xf>
    <xf numFmtId="3" fontId="7" fillId="2" borderId="2" xfId="3" applyNumberFormat="1" applyFont="1" applyFill="1" applyBorder="1" applyAlignment="1">
      <alignment horizontal="center" vertical="center" wrapText="1"/>
    </xf>
    <xf numFmtId="3" fontId="7" fillId="2" borderId="3" xfId="3" applyNumberFormat="1" applyFont="1" applyFill="1" applyBorder="1" applyAlignment="1">
      <alignment horizontal="center" vertical="center" wrapText="1"/>
    </xf>
    <xf numFmtId="0" fontId="15" fillId="4" borderId="6" xfId="0" applyFont="1" applyFill="1" applyBorder="1" applyAlignment="1">
      <alignment horizontal="center"/>
    </xf>
    <xf numFmtId="0" fontId="15" fillId="4" borderId="7" xfId="0" applyFont="1" applyFill="1" applyBorder="1" applyAlignment="1">
      <alignment horizontal="center"/>
    </xf>
    <xf numFmtId="0" fontId="15" fillId="4" borderId="8" xfId="0" applyFont="1" applyFill="1" applyBorder="1" applyAlignment="1">
      <alignment horizontal="center"/>
    </xf>
    <xf numFmtId="3" fontId="7" fillId="6" borderId="6" xfId="3" applyNumberFormat="1" applyFont="1" applyFill="1" applyBorder="1" applyAlignment="1">
      <alignment horizontal="center" vertical="center" wrapText="1"/>
    </xf>
    <xf numFmtId="3" fontId="7" fillId="6" borderId="3" xfId="3" applyNumberFormat="1" applyFont="1" applyFill="1" applyBorder="1" applyAlignment="1">
      <alignment horizontal="center" vertical="center" wrapText="1"/>
    </xf>
    <xf numFmtId="3" fontId="7" fillId="6" borderId="13" xfId="3" applyNumberFormat="1" applyFont="1" applyFill="1" applyBorder="1" applyAlignment="1">
      <alignment horizontal="center" vertical="center" wrapText="1"/>
    </xf>
    <xf numFmtId="1" fontId="5" fillId="0" borderId="34" xfId="0" applyNumberFormat="1" applyFont="1" applyBorder="1"/>
    <xf numFmtId="1" fontId="5" fillId="0" borderId="29" xfId="0" applyNumberFormat="1" applyFont="1" applyBorder="1"/>
    <xf numFmtId="1" fontId="5" fillId="0" borderId="35" xfId="0" applyNumberFormat="1" applyFont="1" applyBorder="1"/>
    <xf numFmtId="164" fontId="5" fillId="0" borderId="5" xfId="0" applyNumberFormat="1" applyFont="1" applyBorder="1"/>
    <xf numFmtId="164" fontId="5" fillId="0" borderId="12" xfId="0" applyNumberFormat="1" applyFont="1" applyBorder="1"/>
    <xf numFmtId="3" fontId="12" fillId="2" borderId="36" xfId="3" applyNumberFormat="1" applyFont="1" applyFill="1" applyBorder="1" applyAlignment="1" applyProtection="1">
      <alignment horizontal="center" vertical="center" wrapText="1"/>
      <protection locked="0"/>
    </xf>
    <xf numFmtId="0" fontId="11" fillId="3" borderId="37" xfId="3" applyFont="1" applyFill="1" applyBorder="1" applyAlignment="1">
      <alignment horizontal="center" vertical="center" wrapText="1"/>
    </xf>
    <xf numFmtId="3" fontId="14" fillId="2" borderId="38" xfId="0" applyNumberFormat="1" applyFont="1" applyFill="1" applyBorder="1"/>
    <xf numFmtId="3" fontId="14" fillId="2" borderId="39" xfId="0" applyNumberFormat="1" applyFont="1" applyFill="1" applyBorder="1"/>
    <xf numFmtId="0" fontId="5" fillId="0" borderId="40" xfId="0" applyFont="1" applyBorder="1"/>
    <xf numFmtId="0" fontId="5" fillId="0" borderId="41" xfId="0" applyFont="1" applyBorder="1"/>
    <xf numFmtId="0" fontId="5" fillId="0" borderId="42" xfId="0" applyFont="1" applyBorder="1"/>
    <xf numFmtId="0" fontId="5" fillId="0" borderId="43" xfId="0" applyFont="1" applyBorder="1"/>
    <xf numFmtId="0" fontId="5" fillId="0" borderId="28" xfId="0" applyFont="1" applyBorder="1"/>
    <xf numFmtId="164" fontId="5" fillId="0" borderId="12" xfId="0" applyNumberFormat="1" applyFont="1" applyFill="1" applyBorder="1"/>
    <xf numFmtId="0" fontId="12" fillId="2" borderId="36" xfId="3" applyFont="1" applyFill="1" applyBorder="1" applyAlignment="1">
      <alignment horizontal="center" vertical="center" wrapText="1"/>
    </xf>
    <xf numFmtId="0" fontId="5" fillId="0" borderId="27" xfId="0" applyFont="1" applyBorder="1"/>
    <xf numFmtId="0" fontId="10" fillId="2" borderId="20" xfId="3" applyFont="1" applyFill="1" applyBorder="1" applyAlignment="1">
      <alignment horizontal="center" vertical="center" wrapText="1"/>
    </xf>
    <xf numFmtId="0" fontId="11" fillId="3" borderId="22" xfId="3" applyFont="1" applyFill="1" applyBorder="1" applyAlignment="1">
      <alignment horizontal="center" vertical="center" wrapText="1"/>
    </xf>
    <xf numFmtId="0" fontId="14" fillId="2" borderId="44" xfId="0" applyFont="1" applyFill="1" applyBorder="1"/>
    <xf numFmtId="0" fontId="14" fillId="2" borderId="45" xfId="0" applyFont="1" applyFill="1" applyBorder="1"/>
  </cellXfs>
  <cellStyles count="6">
    <cellStyle name="Normálna" xfId="0" builtinId="0"/>
    <cellStyle name="Normálna 2" xfId="1" xr:uid="{00000000-0005-0000-0000-00002F000000}"/>
    <cellStyle name="Normálna 2 2" xfId="4" xr:uid="{00000000-0005-0000-0000-000001000000}"/>
    <cellStyle name="Normálna 5" xfId="2" xr:uid="{94AE8FCF-E3E3-435E-9A8D-381092F17AB4}"/>
    <cellStyle name="Normálna 5 2" xfId="5" xr:uid="{00000000-0005-0000-0000-000002000000}"/>
    <cellStyle name="normálne 2" xfId="3" xr:uid="{4F891ADD-A1DE-44B5-BD09-D9912CB0E5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1E2C46-0F78-4757-B889-D35F627C898D}">
  <sheetPr>
    <pageSetUpPr fitToPage="1"/>
  </sheetPr>
  <dimension ref="A1:K39"/>
  <sheetViews>
    <sheetView topLeftCell="A16" workbookViewId="0">
      <selection activeCell="A3" sqref="A3"/>
    </sheetView>
  </sheetViews>
  <sheetFormatPr defaultRowHeight="15"/>
  <cols>
    <col min="1" max="2" width="6" customWidth="1"/>
    <col min="3" max="3" width="8.42578125" bestFit="1" customWidth="1"/>
    <col min="4" max="4" width="9" bestFit="1" customWidth="1"/>
    <col min="5" max="5" width="29.28515625" customWidth="1"/>
    <col min="6" max="6" width="11.42578125" bestFit="1" customWidth="1"/>
    <col min="7" max="7" width="13.85546875" bestFit="1" customWidth="1"/>
    <col min="8" max="8" width="11.85546875" bestFit="1" customWidth="1"/>
    <col min="9" max="9" width="13.28515625" bestFit="1" customWidth="1"/>
    <col min="10" max="10" width="10" bestFit="1" customWidth="1"/>
    <col min="11" max="11" width="15" bestFit="1" customWidth="1"/>
  </cols>
  <sheetData>
    <row r="1" spans="1:11">
      <c r="A1" s="88" t="s">
        <v>255</v>
      </c>
      <c r="B1" s="88"/>
      <c r="C1" s="88"/>
      <c r="D1" s="88"/>
      <c r="E1" s="88"/>
      <c r="F1" s="88"/>
      <c r="G1" s="88"/>
      <c r="H1" s="88"/>
      <c r="I1" s="88"/>
      <c r="J1" s="88"/>
      <c r="K1" s="88"/>
    </row>
    <row r="2" spans="1:11" ht="15.75" thickBot="1">
      <c r="A2" s="89"/>
      <c r="B2" s="89"/>
      <c r="C2" s="89"/>
      <c r="D2" s="89"/>
      <c r="E2" s="89"/>
      <c r="F2" s="89"/>
      <c r="G2" s="89"/>
      <c r="H2" s="89"/>
      <c r="I2" s="89"/>
      <c r="J2" s="89"/>
      <c r="K2" s="89"/>
    </row>
    <row r="3" spans="1:11" ht="90.75" thickBot="1">
      <c r="A3" s="24" t="s">
        <v>241</v>
      </c>
      <c r="B3" s="25" t="s">
        <v>242</v>
      </c>
      <c r="C3" s="26" t="s">
        <v>243</v>
      </c>
      <c r="D3" s="25" t="s">
        <v>244</v>
      </c>
      <c r="E3" s="27" t="s">
        <v>4</v>
      </c>
      <c r="F3" s="28" t="s">
        <v>245</v>
      </c>
      <c r="G3" s="29" t="s">
        <v>251</v>
      </c>
      <c r="H3" s="30" t="s">
        <v>246</v>
      </c>
      <c r="I3" s="31" t="s">
        <v>250</v>
      </c>
      <c r="J3" s="32" t="s">
        <v>247</v>
      </c>
      <c r="K3" s="32" t="s">
        <v>249</v>
      </c>
    </row>
    <row r="4" spans="1:11">
      <c r="A4" s="7" t="s">
        <v>7</v>
      </c>
      <c r="B4" s="6" t="s">
        <v>37</v>
      </c>
      <c r="C4" s="6" t="s">
        <v>38</v>
      </c>
      <c r="D4" s="6">
        <v>36063606</v>
      </c>
      <c r="E4" s="40" t="s">
        <v>72</v>
      </c>
      <c r="F4" s="23">
        <v>70</v>
      </c>
      <c r="G4" s="23">
        <v>4835</v>
      </c>
      <c r="H4" s="33">
        <v>3</v>
      </c>
      <c r="I4" s="23">
        <v>99</v>
      </c>
      <c r="J4" s="34">
        <f t="shared" ref="J4:J35" si="0">+F4+H4</f>
        <v>73</v>
      </c>
      <c r="K4" s="35">
        <f t="shared" ref="K4:K35" si="1">+G4+I4</f>
        <v>4934</v>
      </c>
    </row>
    <row r="5" spans="1:11">
      <c r="A5" s="7" t="s">
        <v>7</v>
      </c>
      <c r="B5" s="6" t="s">
        <v>41</v>
      </c>
      <c r="C5" s="6" t="s">
        <v>46</v>
      </c>
      <c r="D5" s="6">
        <v>304743</v>
      </c>
      <c r="E5" s="40" t="s">
        <v>79</v>
      </c>
      <c r="F5" s="23">
        <v>0</v>
      </c>
      <c r="G5" s="23">
        <v>0</v>
      </c>
      <c r="H5" s="33">
        <v>2</v>
      </c>
      <c r="I5" s="23">
        <v>159</v>
      </c>
      <c r="J5" s="34">
        <f t="shared" si="0"/>
        <v>2</v>
      </c>
      <c r="K5" s="35">
        <f t="shared" si="1"/>
        <v>159</v>
      </c>
    </row>
    <row r="6" spans="1:11">
      <c r="A6" s="7" t="s">
        <v>7</v>
      </c>
      <c r="B6" s="6" t="s">
        <v>41</v>
      </c>
      <c r="C6" s="6" t="s">
        <v>47</v>
      </c>
      <c r="D6" s="6">
        <v>304956</v>
      </c>
      <c r="E6" s="40" t="s">
        <v>80</v>
      </c>
      <c r="F6" s="23">
        <v>0</v>
      </c>
      <c r="G6" s="23">
        <v>0</v>
      </c>
      <c r="H6" s="33">
        <v>2</v>
      </c>
      <c r="I6" s="23">
        <v>714</v>
      </c>
      <c r="J6" s="34">
        <f t="shared" si="0"/>
        <v>2</v>
      </c>
      <c r="K6" s="35">
        <f t="shared" si="1"/>
        <v>714</v>
      </c>
    </row>
    <row r="7" spans="1:11" ht="30">
      <c r="A7" s="7" t="s">
        <v>7</v>
      </c>
      <c r="B7" s="6" t="s">
        <v>41</v>
      </c>
      <c r="C7" s="6" t="s">
        <v>42</v>
      </c>
      <c r="D7" s="6">
        <v>603155</v>
      </c>
      <c r="E7" s="40" t="s">
        <v>75</v>
      </c>
      <c r="F7" s="23">
        <v>0</v>
      </c>
      <c r="G7" s="23">
        <v>0</v>
      </c>
      <c r="H7" s="33">
        <v>15</v>
      </c>
      <c r="I7" s="23">
        <v>3000</v>
      </c>
      <c r="J7" s="34">
        <f t="shared" si="0"/>
        <v>15</v>
      </c>
      <c r="K7" s="35">
        <f t="shared" si="1"/>
        <v>3000</v>
      </c>
    </row>
    <row r="8" spans="1:11" ht="30">
      <c r="A8" s="7" t="s">
        <v>7</v>
      </c>
      <c r="B8" s="6" t="s">
        <v>41</v>
      </c>
      <c r="C8" s="6" t="s">
        <v>43</v>
      </c>
      <c r="D8" s="6">
        <v>304565</v>
      </c>
      <c r="E8" s="40" t="s">
        <v>76</v>
      </c>
      <c r="F8" s="23">
        <v>0</v>
      </c>
      <c r="G8" s="23">
        <v>0</v>
      </c>
      <c r="H8" s="33">
        <v>36</v>
      </c>
      <c r="I8" s="23">
        <v>1540</v>
      </c>
      <c r="J8" s="34">
        <f t="shared" si="0"/>
        <v>36</v>
      </c>
      <c r="K8" s="35">
        <f t="shared" si="1"/>
        <v>1540</v>
      </c>
    </row>
    <row r="9" spans="1:11" ht="30">
      <c r="A9" s="7" t="s">
        <v>7</v>
      </c>
      <c r="B9" s="6" t="s">
        <v>41</v>
      </c>
      <c r="C9" s="6" t="s">
        <v>44</v>
      </c>
      <c r="D9" s="6">
        <v>603406</v>
      </c>
      <c r="E9" s="40" t="s">
        <v>77</v>
      </c>
      <c r="F9" s="23">
        <v>25</v>
      </c>
      <c r="G9" s="23">
        <v>725</v>
      </c>
      <c r="H9" s="33">
        <v>6</v>
      </c>
      <c r="I9" s="23">
        <v>0</v>
      </c>
      <c r="J9" s="34">
        <f t="shared" si="0"/>
        <v>31</v>
      </c>
      <c r="K9" s="35">
        <f t="shared" si="1"/>
        <v>725</v>
      </c>
    </row>
    <row r="10" spans="1:11" ht="30">
      <c r="A10" s="7" t="s">
        <v>7</v>
      </c>
      <c r="B10" s="6" t="s">
        <v>41</v>
      </c>
      <c r="C10" s="6" t="s">
        <v>45</v>
      </c>
      <c r="D10" s="6">
        <v>603201</v>
      </c>
      <c r="E10" s="40" t="s">
        <v>78</v>
      </c>
      <c r="F10" s="23">
        <v>0</v>
      </c>
      <c r="G10" s="23">
        <v>0</v>
      </c>
      <c r="H10" s="33">
        <v>2</v>
      </c>
      <c r="I10" s="23">
        <v>779</v>
      </c>
      <c r="J10" s="34">
        <f t="shared" si="0"/>
        <v>2</v>
      </c>
      <c r="K10" s="35">
        <f t="shared" si="1"/>
        <v>779</v>
      </c>
    </row>
    <row r="11" spans="1:11">
      <c r="A11" s="7" t="s">
        <v>7</v>
      </c>
      <c r="B11" s="6" t="s">
        <v>64</v>
      </c>
      <c r="C11" s="6" t="s">
        <v>68</v>
      </c>
      <c r="D11" s="6">
        <v>30851581</v>
      </c>
      <c r="E11" s="40" t="s">
        <v>100</v>
      </c>
      <c r="F11" s="23">
        <v>4</v>
      </c>
      <c r="G11" s="23">
        <v>48</v>
      </c>
      <c r="H11" s="33">
        <v>6</v>
      </c>
      <c r="I11" s="23">
        <v>71</v>
      </c>
      <c r="J11" s="34">
        <f t="shared" si="0"/>
        <v>10</v>
      </c>
      <c r="K11" s="35">
        <f t="shared" si="1"/>
        <v>119</v>
      </c>
    </row>
    <row r="12" spans="1:11">
      <c r="A12" s="7" t="s">
        <v>14</v>
      </c>
      <c r="B12" s="6" t="s">
        <v>37</v>
      </c>
      <c r="C12" s="6" t="s">
        <v>39</v>
      </c>
      <c r="D12" s="6">
        <v>37836901</v>
      </c>
      <c r="E12" s="40" t="s">
        <v>73</v>
      </c>
      <c r="F12" s="23">
        <v>1</v>
      </c>
      <c r="G12" s="23">
        <v>28</v>
      </c>
      <c r="H12" s="33">
        <v>1</v>
      </c>
      <c r="I12" s="23">
        <v>97</v>
      </c>
      <c r="J12" s="34">
        <f t="shared" si="0"/>
        <v>2</v>
      </c>
      <c r="K12" s="35">
        <f t="shared" si="1"/>
        <v>125</v>
      </c>
    </row>
    <row r="13" spans="1:11">
      <c r="A13" s="7" t="s">
        <v>14</v>
      </c>
      <c r="B13" s="6" t="s">
        <v>41</v>
      </c>
      <c r="C13" s="6" t="s">
        <v>48</v>
      </c>
      <c r="D13" s="6">
        <v>305545</v>
      </c>
      <c r="E13" s="40" t="s">
        <v>81</v>
      </c>
      <c r="F13" s="23">
        <v>0</v>
      </c>
      <c r="G13" s="23">
        <v>77</v>
      </c>
      <c r="H13" s="33">
        <v>0</v>
      </c>
      <c r="I13" s="23">
        <v>0</v>
      </c>
      <c r="J13" s="34">
        <f t="shared" si="0"/>
        <v>0</v>
      </c>
      <c r="K13" s="35">
        <f t="shared" si="1"/>
        <v>77</v>
      </c>
    </row>
    <row r="14" spans="1:11">
      <c r="A14" s="7" t="s">
        <v>14</v>
      </c>
      <c r="B14" s="6" t="s">
        <v>41</v>
      </c>
      <c r="C14" s="6" t="s">
        <v>49</v>
      </c>
      <c r="D14" s="6">
        <v>306169</v>
      </c>
      <c r="E14" s="40" t="s">
        <v>82</v>
      </c>
      <c r="F14" s="23">
        <v>19</v>
      </c>
      <c r="G14" s="23">
        <v>2604</v>
      </c>
      <c r="H14" s="33">
        <v>11</v>
      </c>
      <c r="I14" s="23">
        <v>436</v>
      </c>
      <c r="J14" s="34">
        <f t="shared" si="0"/>
        <v>30</v>
      </c>
      <c r="K14" s="35">
        <f t="shared" si="1"/>
        <v>3040</v>
      </c>
    </row>
    <row r="15" spans="1:11">
      <c r="A15" s="7" t="s">
        <v>14</v>
      </c>
      <c r="B15" s="6" t="s">
        <v>41</v>
      </c>
      <c r="C15" s="6" t="s">
        <v>52</v>
      </c>
      <c r="D15" s="6">
        <v>309982</v>
      </c>
      <c r="E15" s="40" t="s">
        <v>85</v>
      </c>
      <c r="F15" s="23">
        <v>-2</v>
      </c>
      <c r="G15" s="23">
        <v>-27</v>
      </c>
      <c r="H15" s="33">
        <v>0</v>
      </c>
      <c r="I15" s="23">
        <v>0</v>
      </c>
      <c r="J15" s="34">
        <f t="shared" si="0"/>
        <v>-2</v>
      </c>
      <c r="K15" s="35">
        <f t="shared" si="1"/>
        <v>-27</v>
      </c>
    </row>
    <row r="16" spans="1:11">
      <c r="A16" s="7" t="s">
        <v>14</v>
      </c>
      <c r="B16" s="6" t="s">
        <v>41</v>
      </c>
      <c r="C16" s="6" t="s">
        <v>54</v>
      </c>
      <c r="D16" s="6">
        <v>313114</v>
      </c>
      <c r="E16" s="40" t="s">
        <v>87</v>
      </c>
      <c r="F16" s="23">
        <v>-2</v>
      </c>
      <c r="G16" s="23">
        <v>114</v>
      </c>
      <c r="H16" s="33">
        <v>37</v>
      </c>
      <c r="I16" s="23">
        <v>126</v>
      </c>
      <c r="J16" s="34">
        <f t="shared" si="0"/>
        <v>35</v>
      </c>
      <c r="K16" s="35">
        <f t="shared" si="1"/>
        <v>240</v>
      </c>
    </row>
    <row r="17" spans="1:11">
      <c r="A17" s="7" t="s">
        <v>14</v>
      </c>
      <c r="B17" s="6" t="s">
        <v>41</v>
      </c>
      <c r="C17" s="6" t="s">
        <v>53</v>
      </c>
      <c r="D17" s="6">
        <v>312347</v>
      </c>
      <c r="E17" s="40" t="s">
        <v>86</v>
      </c>
      <c r="F17" s="23">
        <v>-1</v>
      </c>
      <c r="G17" s="23">
        <v>-77</v>
      </c>
      <c r="H17" s="33">
        <v>-3</v>
      </c>
      <c r="I17" s="23">
        <v>0</v>
      </c>
      <c r="J17" s="34">
        <f t="shared" si="0"/>
        <v>-4</v>
      </c>
      <c r="K17" s="35">
        <f t="shared" si="1"/>
        <v>-77</v>
      </c>
    </row>
    <row r="18" spans="1:11">
      <c r="A18" s="7" t="s">
        <v>14</v>
      </c>
      <c r="B18" s="6" t="s">
        <v>41</v>
      </c>
      <c r="C18" s="6" t="s">
        <v>50</v>
      </c>
      <c r="D18" s="6">
        <v>312509</v>
      </c>
      <c r="E18" s="40" t="s">
        <v>83</v>
      </c>
      <c r="F18" s="23">
        <v>-2</v>
      </c>
      <c r="G18" s="23">
        <v>-71</v>
      </c>
      <c r="H18" s="33">
        <v>1</v>
      </c>
      <c r="I18" s="23">
        <v>175</v>
      </c>
      <c r="J18" s="34">
        <f t="shared" si="0"/>
        <v>-1</v>
      </c>
      <c r="K18" s="35">
        <f t="shared" si="1"/>
        <v>104</v>
      </c>
    </row>
    <row r="19" spans="1:11">
      <c r="A19" s="7" t="s">
        <v>14</v>
      </c>
      <c r="B19" s="6" t="s">
        <v>41</v>
      </c>
      <c r="C19" s="6" t="s">
        <v>51</v>
      </c>
      <c r="D19" s="6">
        <v>312631</v>
      </c>
      <c r="E19" s="40" t="s">
        <v>84</v>
      </c>
      <c r="F19" s="23">
        <v>2</v>
      </c>
      <c r="G19" s="23">
        <v>226</v>
      </c>
      <c r="H19" s="33">
        <v>0</v>
      </c>
      <c r="I19" s="23">
        <v>0</v>
      </c>
      <c r="J19" s="34">
        <f t="shared" si="0"/>
        <v>2</v>
      </c>
      <c r="K19" s="35">
        <f t="shared" si="1"/>
        <v>226</v>
      </c>
    </row>
    <row r="20" spans="1:11" s="41" customFormat="1" ht="30">
      <c r="A20" s="42" t="s">
        <v>14</v>
      </c>
      <c r="B20" s="6" t="s">
        <v>64</v>
      </c>
      <c r="C20" s="6" t="s">
        <v>71</v>
      </c>
      <c r="D20" s="6">
        <v>42159873</v>
      </c>
      <c r="E20" s="40" t="s">
        <v>103</v>
      </c>
      <c r="F20" s="23">
        <v>1</v>
      </c>
      <c r="G20" s="23">
        <v>509</v>
      </c>
      <c r="H20" s="33">
        <v>0</v>
      </c>
      <c r="I20" s="23">
        <v>0</v>
      </c>
      <c r="J20" s="34">
        <f t="shared" si="0"/>
        <v>1</v>
      </c>
      <c r="K20" s="35">
        <f t="shared" si="1"/>
        <v>509</v>
      </c>
    </row>
    <row r="21" spans="1:11" s="41" customFormat="1" ht="30">
      <c r="A21" s="42" t="s">
        <v>14</v>
      </c>
      <c r="B21" s="6" t="s">
        <v>64</v>
      </c>
      <c r="C21" s="6" t="s">
        <v>70</v>
      </c>
      <c r="D21" s="6">
        <v>42156548</v>
      </c>
      <c r="E21" s="40" t="s">
        <v>102</v>
      </c>
      <c r="F21" s="23">
        <v>0</v>
      </c>
      <c r="G21" s="23">
        <v>0</v>
      </c>
      <c r="H21" s="33">
        <v>7</v>
      </c>
      <c r="I21" s="23">
        <v>210</v>
      </c>
      <c r="J21" s="34">
        <f t="shared" si="0"/>
        <v>7</v>
      </c>
      <c r="K21" s="35">
        <f t="shared" si="1"/>
        <v>210</v>
      </c>
    </row>
    <row r="22" spans="1:11" s="41" customFormat="1">
      <c r="A22" s="42" t="s">
        <v>14</v>
      </c>
      <c r="B22" s="6" t="s">
        <v>64</v>
      </c>
      <c r="C22" s="6" t="s">
        <v>69</v>
      </c>
      <c r="D22" s="6">
        <v>50456458</v>
      </c>
      <c r="E22" s="40" t="s">
        <v>101</v>
      </c>
      <c r="F22" s="23">
        <v>-12</v>
      </c>
      <c r="G22" s="23">
        <v>-138</v>
      </c>
      <c r="H22" s="33">
        <v>0</v>
      </c>
      <c r="I22" s="23">
        <v>0</v>
      </c>
      <c r="J22" s="34">
        <f t="shared" si="0"/>
        <v>-12</v>
      </c>
      <c r="K22" s="35">
        <f t="shared" si="1"/>
        <v>-138</v>
      </c>
    </row>
    <row r="23" spans="1:11" s="41" customFormat="1">
      <c r="A23" s="42" t="s">
        <v>22</v>
      </c>
      <c r="B23" s="6" t="s">
        <v>41</v>
      </c>
      <c r="C23" s="6" t="s">
        <v>55</v>
      </c>
      <c r="D23" s="6">
        <v>311863</v>
      </c>
      <c r="E23" s="40" t="s">
        <v>88</v>
      </c>
      <c r="F23" s="23">
        <v>5</v>
      </c>
      <c r="G23" s="23">
        <v>960</v>
      </c>
      <c r="H23" s="33">
        <v>0</v>
      </c>
      <c r="I23" s="23">
        <v>0</v>
      </c>
      <c r="J23" s="34">
        <f t="shared" si="0"/>
        <v>5</v>
      </c>
      <c r="K23" s="35">
        <f t="shared" si="1"/>
        <v>960</v>
      </c>
    </row>
    <row r="24" spans="1:11" s="41" customFormat="1">
      <c r="A24" s="42" t="s">
        <v>22</v>
      </c>
      <c r="B24" s="6" t="s">
        <v>41</v>
      </c>
      <c r="C24" s="6" t="s">
        <v>56</v>
      </c>
      <c r="D24" s="6">
        <v>311880</v>
      </c>
      <c r="E24" s="40" t="s">
        <v>89</v>
      </c>
      <c r="F24" s="23">
        <v>3</v>
      </c>
      <c r="G24" s="23">
        <v>394</v>
      </c>
      <c r="H24" s="33">
        <v>0</v>
      </c>
      <c r="I24" s="23">
        <v>0</v>
      </c>
      <c r="J24" s="34">
        <f t="shared" si="0"/>
        <v>3</v>
      </c>
      <c r="K24" s="35">
        <f t="shared" si="1"/>
        <v>394</v>
      </c>
    </row>
    <row r="25" spans="1:11" s="41" customFormat="1">
      <c r="A25" s="42" t="s">
        <v>25</v>
      </c>
      <c r="B25" s="6" t="s">
        <v>41</v>
      </c>
      <c r="C25" s="6" t="s">
        <v>58</v>
      </c>
      <c r="D25" s="6">
        <v>308307</v>
      </c>
      <c r="E25" s="40" t="s">
        <v>91</v>
      </c>
      <c r="F25" s="23">
        <v>26</v>
      </c>
      <c r="G25" s="23">
        <v>810</v>
      </c>
      <c r="H25" s="33">
        <v>0</v>
      </c>
      <c r="I25" s="23">
        <v>0</v>
      </c>
      <c r="J25" s="34">
        <f t="shared" si="0"/>
        <v>26</v>
      </c>
      <c r="K25" s="35">
        <f t="shared" si="1"/>
        <v>810</v>
      </c>
    </row>
    <row r="26" spans="1:11" s="41" customFormat="1">
      <c r="A26" s="42" t="s">
        <v>25</v>
      </c>
      <c r="B26" s="6" t="s">
        <v>41</v>
      </c>
      <c r="C26" s="6" t="s">
        <v>57</v>
      </c>
      <c r="D26" s="6">
        <v>307203</v>
      </c>
      <c r="E26" s="40" t="s">
        <v>90</v>
      </c>
      <c r="F26" s="23">
        <v>20</v>
      </c>
      <c r="G26" s="23">
        <v>1586</v>
      </c>
      <c r="H26" s="33">
        <v>4</v>
      </c>
      <c r="I26" s="23">
        <v>485</v>
      </c>
      <c r="J26" s="34">
        <f t="shared" si="0"/>
        <v>24</v>
      </c>
      <c r="K26" s="35">
        <f t="shared" si="1"/>
        <v>2071</v>
      </c>
    </row>
    <row r="27" spans="1:11" s="41" customFormat="1">
      <c r="A27" s="42" t="s">
        <v>25</v>
      </c>
      <c r="B27" s="6" t="s">
        <v>41</v>
      </c>
      <c r="C27" s="6" t="s">
        <v>59</v>
      </c>
      <c r="D27" s="6">
        <v>309150</v>
      </c>
      <c r="E27" s="40" t="s">
        <v>92</v>
      </c>
      <c r="F27" s="23">
        <v>13</v>
      </c>
      <c r="G27" s="23">
        <v>570</v>
      </c>
      <c r="H27" s="33">
        <v>9</v>
      </c>
      <c r="I27" s="23">
        <v>813</v>
      </c>
      <c r="J27" s="34">
        <f t="shared" si="0"/>
        <v>22</v>
      </c>
      <c r="K27" s="35">
        <f t="shared" si="1"/>
        <v>1383</v>
      </c>
    </row>
    <row r="28" spans="1:11" s="41" customFormat="1">
      <c r="A28" s="42" t="s">
        <v>25</v>
      </c>
      <c r="B28" s="6" t="s">
        <v>41</v>
      </c>
      <c r="C28" s="6" t="s">
        <v>60</v>
      </c>
      <c r="D28" s="6">
        <v>309303</v>
      </c>
      <c r="E28" s="40" t="s">
        <v>93</v>
      </c>
      <c r="F28" s="23">
        <v>1</v>
      </c>
      <c r="G28" s="23">
        <v>27</v>
      </c>
      <c r="H28" s="33">
        <v>3</v>
      </c>
      <c r="I28" s="23">
        <v>199</v>
      </c>
      <c r="J28" s="34">
        <f t="shared" si="0"/>
        <v>4</v>
      </c>
      <c r="K28" s="35">
        <f t="shared" si="1"/>
        <v>226</v>
      </c>
    </row>
    <row r="29" spans="1:11" s="41" customFormat="1" ht="30">
      <c r="A29" s="42" t="s">
        <v>30</v>
      </c>
      <c r="B29" s="6" t="s">
        <v>37</v>
      </c>
      <c r="C29" s="6" t="s">
        <v>40</v>
      </c>
      <c r="D29" s="6">
        <v>37828100</v>
      </c>
      <c r="E29" s="40" t="s">
        <v>74</v>
      </c>
      <c r="F29" s="23">
        <v>1</v>
      </c>
      <c r="G29" s="23">
        <v>139</v>
      </c>
      <c r="H29" s="33">
        <v>0</v>
      </c>
      <c r="I29" s="23">
        <v>0</v>
      </c>
      <c r="J29" s="34">
        <f t="shared" si="0"/>
        <v>1</v>
      </c>
      <c r="K29" s="35">
        <f t="shared" si="1"/>
        <v>139</v>
      </c>
    </row>
    <row r="30" spans="1:11" s="41" customFormat="1">
      <c r="A30" s="42" t="s">
        <v>30</v>
      </c>
      <c r="B30" s="6" t="s">
        <v>41</v>
      </c>
      <c r="C30" s="6" t="s">
        <v>61</v>
      </c>
      <c r="D30" s="6">
        <v>313271</v>
      </c>
      <c r="E30" s="40" t="s">
        <v>94</v>
      </c>
      <c r="F30" s="23">
        <v>63</v>
      </c>
      <c r="G30" s="23">
        <v>397</v>
      </c>
      <c r="H30" s="33">
        <v>2</v>
      </c>
      <c r="I30" s="23">
        <v>78</v>
      </c>
      <c r="J30" s="34">
        <f t="shared" si="0"/>
        <v>65</v>
      </c>
      <c r="K30" s="35">
        <f t="shared" si="1"/>
        <v>475</v>
      </c>
    </row>
    <row r="31" spans="1:11" s="41" customFormat="1">
      <c r="A31" s="42" t="s">
        <v>30</v>
      </c>
      <c r="B31" s="6" t="s">
        <v>41</v>
      </c>
      <c r="C31" s="6" t="s">
        <v>62</v>
      </c>
      <c r="D31" s="6">
        <v>319031</v>
      </c>
      <c r="E31" s="40" t="s">
        <v>95</v>
      </c>
      <c r="F31" s="23">
        <v>0</v>
      </c>
      <c r="G31" s="23">
        <v>0</v>
      </c>
      <c r="H31" s="33">
        <v>2</v>
      </c>
      <c r="I31" s="23">
        <v>212</v>
      </c>
      <c r="J31" s="34">
        <f t="shared" si="0"/>
        <v>2</v>
      </c>
      <c r="K31" s="35">
        <f t="shared" si="1"/>
        <v>212</v>
      </c>
    </row>
    <row r="32" spans="1:11" s="41" customFormat="1">
      <c r="A32" s="42" t="s">
        <v>30</v>
      </c>
      <c r="B32" s="6" t="s">
        <v>41</v>
      </c>
      <c r="C32" s="6" t="s">
        <v>67</v>
      </c>
      <c r="D32" s="6">
        <v>321125</v>
      </c>
      <c r="E32" s="40" t="s">
        <v>99</v>
      </c>
      <c r="F32" s="23">
        <v>6</v>
      </c>
      <c r="G32" s="23">
        <v>679</v>
      </c>
      <c r="H32" s="33">
        <v>0</v>
      </c>
      <c r="I32" s="23">
        <v>0</v>
      </c>
      <c r="J32" s="34">
        <f t="shared" si="0"/>
        <v>6</v>
      </c>
      <c r="K32" s="35">
        <f t="shared" si="1"/>
        <v>679</v>
      </c>
    </row>
    <row r="33" spans="1:11" s="41" customFormat="1">
      <c r="A33" s="42" t="s">
        <v>30</v>
      </c>
      <c r="B33" s="6" t="s">
        <v>41</v>
      </c>
      <c r="C33" s="6" t="s">
        <v>66</v>
      </c>
      <c r="D33" s="6">
        <v>320781</v>
      </c>
      <c r="E33" s="40" t="s">
        <v>98</v>
      </c>
      <c r="F33" s="23">
        <v>4</v>
      </c>
      <c r="G33" s="23">
        <v>143</v>
      </c>
      <c r="H33" s="33">
        <v>0</v>
      </c>
      <c r="I33" s="23">
        <v>0</v>
      </c>
      <c r="J33" s="34">
        <f t="shared" si="0"/>
        <v>4</v>
      </c>
      <c r="K33" s="35">
        <f t="shared" si="1"/>
        <v>143</v>
      </c>
    </row>
    <row r="34" spans="1:11" s="41" customFormat="1">
      <c r="A34" s="42" t="s">
        <v>30</v>
      </c>
      <c r="B34" s="6" t="s">
        <v>41</v>
      </c>
      <c r="C34" s="6" t="s">
        <v>65</v>
      </c>
      <c r="D34" s="6">
        <v>320897</v>
      </c>
      <c r="E34" s="40" t="s">
        <v>97</v>
      </c>
      <c r="F34" s="23">
        <v>6</v>
      </c>
      <c r="G34" s="23">
        <v>256</v>
      </c>
      <c r="H34" s="33">
        <v>4</v>
      </c>
      <c r="I34" s="23">
        <v>215</v>
      </c>
      <c r="J34" s="34">
        <f t="shared" si="0"/>
        <v>10</v>
      </c>
      <c r="K34" s="35">
        <f t="shared" si="1"/>
        <v>471</v>
      </c>
    </row>
    <row r="35" spans="1:11" s="41" customFormat="1" ht="15.75" thickBot="1">
      <c r="A35" s="42" t="s">
        <v>30</v>
      </c>
      <c r="B35" s="6" t="s">
        <v>41</v>
      </c>
      <c r="C35" s="6" t="s">
        <v>63</v>
      </c>
      <c r="D35" s="6">
        <v>320439</v>
      </c>
      <c r="E35" s="40" t="s">
        <v>96</v>
      </c>
      <c r="F35" s="23">
        <v>1</v>
      </c>
      <c r="G35" s="23">
        <v>62</v>
      </c>
      <c r="H35" s="33">
        <v>3</v>
      </c>
      <c r="I35" s="23">
        <v>185</v>
      </c>
      <c r="J35" s="34">
        <f t="shared" si="0"/>
        <v>4</v>
      </c>
      <c r="K35" s="35">
        <f t="shared" si="1"/>
        <v>247</v>
      </c>
    </row>
    <row r="36" spans="1:11" ht="16.5" customHeight="1" thickBot="1">
      <c r="A36" s="90" t="s">
        <v>248</v>
      </c>
      <c r="B36" s="91"/>
      <c r="C36" s="91"/>
      <c r="D36" s="91"/>
      <c r="E36" s="92"/>
      <c r="F36" s="36">
        <f t="shared" ref="F36:K36" si="2">SUM(F4:F35)</f>
        <v>252</v>
      </c>
      <c r="G36" s="36">
        <f t="shared" si="2"/>
        <v>14876</v>
      </c>
      <c r="H36" s="36">
        <f t="shared" si="2"/>
        <v>153</v>
      </c>
      <c r="I36" s="36">
        <f t="shared" si="2"/>
        <v>9593</v>
      </c>
      <c r="J36" s="36">
        <f t="shared" si="2"/>
        <v>405</v>
      </c>
      <c r="K36" s="36">
        <f t="shared" si="2"/>
        <v>24469</v>
      </c>
    </row>
    <row r="37" spans="1:11">
      <c r="A37" s="37"/>
      <c r="B37" s="37"/>
      <c r="C37" s="37"/>
      <c r="D37" s="37"/>
      <c r="E37" s="37"/>
      <c r="F37" s="38"/>
      <c r="G37" s="38"/>
      <c r="H37" s="38"/>
      <c r="I37" s="38"/>
      <c r="J37" s="38"/>
      <c r="K37" s="38"/>
    </row>
    <row r="38" spans="1:11">
      <c r="A38" s="37"/>
      <c r="B38" s="37"/>
      <c r="C38" s="37"/>
      <c r="D38" s="37"/>
      <c r="E38" s="37"/>
      <c r="F38" s="38"/>
      <c r="G38" s="38"/>
      <c r="H38" s="38"/>
      <c r="I38" s="38"/>
      <c r="J38" s="38"/>
      <c r="K38" s="38"/>
    </row>
    <row r="39" spans="1:11">
      <c r="A39" s="37"/>
      <c r="B39" s="37"/>
      <c r="C39" s="37"/>
      <c r="D39" s="37"/>
      <c r="E39" s="37"/>
      <c r="F39" s="38"/>
      <c r="G39" s="38"/>
      <c r="H39" s="38"/>
      <c r="I39" s="38"/>
      <c r="J39" s="38"/>
      <c r="K39" s="38"/>
    </row>
  </sheetData>
  <autoFilter ref="A3:K36" xr:uid="{C7F29F3F-57F4-4CFD-A689-23DF1038DB03}"/>
  <mergeCells count="2">
    <mergeCell ref="A1:K2"/>
    <mergeCell ref="A36:E36"/>
  </mergeCells>
  <printOptions horizontalCentered="1"/>
  <pageMargins left="0.11811023622047245" right="0.11811023622047245" top="0.35433070866141736" bottom="0.35433070866141736" header="0.19685039370078741" footer="0.11811023622047245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0EEE82-90A5-49A9-B434-C15E2D816B30}">
  <dimension ref="A1:AK75"/>
  <sheetViews>
    <sheetView tabSelected="1" topLeftCell="O30" zoomScale="80" zoomScaleNormal="80" workbookViewId="0">
      <selection activeCell="AJ72" sqref="AG72:AJ72"/>
    </sheetView>
  </sheetViews>
  <sheetFormatPr defaultRowHeight="15"/>
  <cols>
    <col min="1" max="1" width="8" style="45" customWidth="1"/>
    <col min="2" max="2" width="7.5703125" style="45" customWidth="1"/>
    <col min="3" max="3" width="8.85546875" style="45" customWidth="1"/>
    <col min="4" max="4" width="10.7109375" style="45" customWidth="1"/>
    <col min="5" max="5" width="23.7109375" style="45" customWidth="1"/>
    <col min="6" max="6" width="10.85546875" style="46" customWidth="1"/>
    <col min="7" max="7" width="34.28515625" style="45" customWidth="1"/>
    <col min="8" max="8" width="21.85546875" style="45" customWidth="1"/>
    <col min="9" max="9" width="28.140625" style="45" customWidth="1"/>
    <col min="10" max="10" width="10.42578125" style="45" customWidth="1"/>
    <col min="11" max="11" width="15.140625" style="45" customWidth="1"/>
    <col min="12" max="12" width="15" style="45" customWidth="1"/>
    <col min="13" max="13" width="12.28515625" style="45" customWidth="1"/>
    <col min="14" max="14" width="11.7109375" style="45" customWidth="1"/>
    <col min="15" max="15" width="11.85546875" style="45" customWidth="1"/>
    <col min="16" max="16" width="11.7109375" style="45" customWidth="1"/>
    <col min="17" max="17" width="11.140625" style="45" customWidth="1"/>
    <col min="18" max="18" width="14.28515625" style="45" customWidth="1"/>
    <col min="19" max="19" width="11.140625" style="45" customWidth="1"/>
    <col min="20" max="20" width="15.42578125" style="45" customWidth="1"/>
    <col min="21" max="21" width="11.85546875" style="45" customWidth="1"/>
    <col min="22" max="22" width="10.140625" style="45" customWidth="1"/>
    <col min="23" max="23" width="9.85546875" style="45" customWidth="1"/>
    <col min="24" max="24" width="15.85546875" style="45" customWidth="1"/>
    <col min="25" max="25" width="12.28515625" style="45" customWidth="1"/>
    <col min="26" max="26" width="14.140625" style="45" customWidth="1"/>
    <col min="27" max="27" width="12.42578125" style="45" customWidth="1"/>
    <col min="28" max="28" width="12.7109375" style="45" customWidth="1"/>
    <col min="29" max="29" width="12.42578125" style="45" customWidth="1"/>
    <col min="30" max="32" width="11.28515625" style="45" customWidth="1"/>
    <col min="33" max="33" width="23.5703125" style="45" customWidth="1"/>
    <col min="34" max="36" width="24" style="45" customWidth="1"/>
    <col min="37" max="37" width="18.7109375" style="45" customWidth="1"/>
    <col min="38" max="16384" width="9.140625" style="45"/>
  </cols>
  <sheetData>
    <row r="1" spans="1:37" ht="15.75" thickBot="1">
      <c r="A1" s="44" t="s">
        <v>252</v>
      </c>
      <c r="I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</row>
    <row r="2" spans="1:37" ht="22.5" customHeight="1" thickBot="1">
      <c r="L2" s="93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  <c r="AD2" s="98"/>
      <c r="AE2" s="99"/>
      <c r="AF2" s="100"/>
      <c r="AG2" s="95"/>
      <c r="AH2" s="96"/>
      <c r="AI2" s="96"/>
      <c r="AJ2" s="97"/>
    </row>
    <row r="3" spans="1:37" ht="141.75" customHeight="1" thickBot="1">
      <c r="A3" s="48" t="s">
        <v>0</v>
      </c>
      <c r="B3" s="48" t="s">
        <v>1</v>
      </c>
      <c r="C3" s="48" t="s">
        <v>2</v>
      </c>
      <c r="D3" s="48" t="s">
        <v>3</v>
      </c>
      <c r="E3" s="48" t="s">
        <v>4</v>
      </c>
      <c r="F3" s="48" t="s">
        <v>195</v>
      </c>
      <c r="G3" s="48" t="s">
        <v>5</v>
      </c>
      <c r="H3" s="48" t="s">
        <v>196</v>
      </c>
      <c r="I3" s="48" t="s">
        <v>6</v>
      </c>
      <c r="J3" s="49" t="s">
        <v>197</v>
      </c>
      <c r="K3" s="50" t="s">
        <v>200</v>
      </c>
      <c r="L3" s="17" t="s">
        <v>201</v>
      </c>
      <c r="M3" s="18" t="s">
        <v>202</v>
      </c>
      <c r="N3" s="21" t="s">
        <v>203</v>
      </c>
      <c r="O3" s="2" t="s">
        <v>202</v>
      </c>
      <c r="P3" s="17" t="s">
        <v>204</v>
      </c>
      <c r="Q3" s="18" t="s">
        <v>202</v>
      </c>
      <c r="R3" s="17" t="s">
        <v>205</v>
      </c>
      <c r="S3" s="18" t="s">
        <v>202</v>
      </c>
      <c r="T3" s="15" t="s">
        <v>206</v>
      </c>
      <c r="U3" s="2" t="s">
        <v>202</v>
      </c>
      <c r="V3" s="17" t="s">
        <v>207</v>
      </c>
      <c r="W3" s="18" t="s">
        <v>202</v>
      </c>
      <c r="X3" s="20" t="s">
        <v>208</v>
      </c>
      <c r="Y3" s="2" t="s">
        <v>202</v>
      </c>
      <c r="Z3" s="17" t="s">
        <v>209</v>
      </c>
      <c r="AA3" s="18" t="s">
        <v>202</v>
      </c>
      <c r="AB3" s="15" t="s">
        <v>210</v>
      </c>
      <c r="AC3" s="2" t="s">
        <v>202</v>
      </c>
      <c r="AD3" s="51" t="s">
        <v>228</v>
      </c>
      <c r="AE3" s="52" t="s">
        <v>229</v>
      </c>
      <c r="AF3" s="53" t="s">
        <v>230</v>
      </c>
      <c r="AG3" s="3" t="s">
        <v>224</v>
      </c>
      <c r="AH3" s="3" t="s">
        <v>225</v>
      </c>
      <c r="AI3" s="4" t="s">
        <v>226</v>
      </c>
      <c r="AJ3" s="5" t="s">
        <v>227</v>
      </c>
      <c r="AK3" s="43" t="s">
        <v>253</v>
      </c>
    </row>
    <row r="4" spans="1:37" ht="15.75" customHeight="1" thickBot="1">
      <c r="A4" s="54" t="s">
        <v>232</v>
      </c>
      <c r="B4" s="55" t="s">
        <v>233</v>
      </c>
      <c r="C4" s="55" t="s">
        <v>234</v>
      </c>
      <c r="D4" s="55" t="s">
        <v>235</v>
      </c>
      <c r="E4" s="55" t="s">
        <v>236</v>
      </c>
      <c r="F4" s="55" t="s">
        <v>237</v>
      </c>
      <c r="G4" s="55" t="s">
        <v>238</v>
      </c>
      <c r="H4" s="55" t="s">
        <v>240</v>
      </c>
      <c r="I4" s="55" t="s">
        <v>239</v>
      </c>
      <c r="J4" s="56"/>
      <c r="K4" s="57"/>
      <c r="L4" s="118">
        <v>1</v>
      </c>
      <c r="M4" s="119" t="s">
        <v>211</v>
      </c>
      <c r="N4" s="22">
        <v>2</v>
      </c>
      <c r="O4" s="9" t="s">
        <v>212</v>
      </c>
      <c r="P4" s="19" t="s">
        <v>213</v>
      </c>
      <c r="Q4" s="9" t="s">
        <v>214</v>
      </c>
      <c r="R4" s="19">
        <v>4</v>
      </c>
      <c r="S4" s="14" t="s">
        <v>215</v>
      </c>
      <c r="T4" s="116">
        <v>5</v>
      </c>
      <c r="U4" s="107" t="s">
        <v>216</v>
      </c>
      <c r="V4" s="19" t="s">
        <v>217</v>
      </c>
      <c r="W4" s="14" t="s">
        <v>218</v>
      </c>
      <c r="X4" s="106">
        <v>7</v>
      </c>
      <c r="Y4" s="107" t="s">
        <v>219</v>
      </c>
      <c r="Z4" s="19" t="s">
        <v>220</v>
      </c>
      <c r="AA4" s="14" t="s">
        <v>221</v>
      </c>
      <c r="AB4" s="16" t="s">
        <v>222</v>
      </c>
      <c r="AC4" s="9" t="s">
        <v>223</v>
      </c>
      <c r="AD4" s="10">
        <v>10</v>
      </c>
      <c r="AE4" s="11">
        <v>11</v>
      </c>
      <c r="AF4" s="12" t="s">
        <v>231</v>
      </c>
      <c r="AG4" s="13">
        <v>13</v>
      </c>
      <c r="AH4" s="8">
        <v>14</v>
      </c>
      <c r="AI4" s="8">
        <v>15</v>
      </c>
      <c r="AJ4" s="14">
        <v>16</v>
      </c>
      <c r="AK4" s="14">
        <v>17</v>
      </c>
    </row>
    <row r="5" spans="1:37">
      <c r="A5" s="58" t="s">
        <v>7</v>
      </c>
      <c r="B5" s="58" t="s">
        <v>37</v>
      </c>
      <c r="C5" s="58" t="s">
        <v>38</v>
      </c>
      <c r="D5" s="58">
        <v>36063606</v>
      </c>
      <c r="E5" s="59" t="s">
        <v>72</v>
      </c>
      <c r="F5" s="58">
        <v>162311</v>
      </c>
      <c r="G5" s="59" t="s">
        <v>115</v>
      </c>
      <c r="H5" s="59" t="s">
        <v>144</v>
      </c>
      <c r="I5" s="59" t="s">
        <v>145</v>
      </c>
      <c r="J5" s="59">
        <v>136</v>
      </c>
      <c r="K5" s="1" t="s">
        <v>199</v>
      </c>
      <c r="L5" s="110">
        <v>5</v>
      </c>
      <c r="M5" s="111">
        <v>5</v>
      </c>
      <c r="N5" s="62">
        <v>1</v>
      </c>
      <c r="O5" s="1">
        <v>1</v>
      </c>
      <c r="P5" s="63">
        <f t="shared" ref="P5:P12" si="0">+L5/N5</f>
        <v>5</v>
      </c>
      <c r="Q5" s="64">
        <f t="shared" ref="Q5:Q12" si="1">+M5/O5</f>
        <v>5</v>
      </c>
      <c r="R5" s="65">
        <v>8</v>
      </c>
      <c r="S5" s="1">
        <v>8</v>
      </c>
      <c r="T5" s="110">
        <v>107.36</v>
      </c>
      <c r="U5" s="111">
        <v>107.36</v>
      </c>
      <c r="V5" s="105">
        <f t="shared" ref="V5:V12" si="2">+T5/R5</f>
        <v>13.42</v>
      </c>
      <c r="W5" s="104">
        <f t="shared" ref="W5:W12" si="3">+U5/S5</f>
        <v>13.42</v>
      </c>
      <c r="X5" s="110">
        <v>50</v>
      </c>
      <c r="Y5" s="111">
        <v>50</v>
      </c>
      <c r="Z5" s="105">
        <f t="shared" ref="Z5:Z12" si="4">+X5/R5</f>
        <v>6.25</v>
      </c>
      <c r="AA5" s="64">
        <f t="shared" ref="AA5:AA12" si="5">+Y5/S5</f>
        <v>6.25</v>
      </c>
      <c r="AB5" s="66">
        <f t="shared" ref="AB5:AB12" si="6">+T5+X5</f>
        <v>157.36000000000001</v>
      </c>
      <c r="AC5" s="67">
        <f t="shared" ref="AC5:AC12" si="7">+U5+Y5</f>
        <v>157.36000000000001</v>
      </c>
      <c r="AD5" s="39">
        <f t="shared" ref="AD5:AD12" si="8">ROUNDUP(AB5,0)</f>
        <v>158</v>
      </c>
      <c r="AE5" s="68">
        <f t="shared" ref="AE5:AE12" si="9">ROUNDUP(AC5,0)</f>
        <v>158</v>
      </c>
      <c r="AF5" s="69">
        <f t="shared" ref="AF5:AF12" si="10">+AD5-AE5</f>
        <v>0</v>
      </c>
      <c r="AG5" s="101">
        <v>158</v>
      </c>
      <c r="AH5" s="101">
        <v>0</v>
      </c>
      <c r="AI5" s="101">
        <v>0</v>
      </c>
      <c r="AJ5" s="101">
        <v>0</v>
      </c>
      <c r="AK5" s="62"/>
    </row>
    <row r="6" spans="1:37">
      <c r="A6" s="58" t="s">
        <v>7</v>
      </c>
      <c r="B6" s="58" t="s">
        <v>37</v>
      </c>
      <c r="C6" s="58" t="s">
        <v>38</v>
      </c>
      <c r="D6" s="58">
        <v>36063606</v>
      </c>
      <c r="E6" s="59" t="s">
        <v>72</v>
      </c>
      <c r="F6" s="58">
        <v>17050332</v>
      </c>
      <c r="G6" s="59" t="s">
        <v>114</v>
      </c>
      <c r="H6" s="59" t="s">
        <v>13</v>
      </c>
      <c r="I6" s="59" t="s">
        <v>143</v>
      </c>
      <c r="J6" s="59">
        <v>157</v>
      </c>
      <c r="K6" s="1" t="s">
        <v>199</v>
      </c>
      <c r="L6" s="65">
        <v>20</v>
      </c>
      <c r="M6" s="61">
        <v>20</v>
      </c>
      <c r="N6" s="62">
        <v>2</v>
      </c>
      <c r="O6" s="1">
        <v>2</v>
      </c>
      <c r="P6" s="63">
        <f t="shared" si="0"/>
        <v>10</v>
      </c>
      <c r="Q6" s="64">
        <f t="shared" si="1"/>
        <v>10</v>
      </c>
      <c r="R6" s="65">
        <v>18</v>
      </c>
      <c r="S6" s="1">
        <v>18</v>
      </c>
      <c r="T6" s="65">
        <v>0</v>
      </c>
      <c r="U6" s="61">
        <v>0</v>
      </c>
      <c r="V6" s="105">
        <f t="shared" si="2"/>
        <v>0</v>
      </c>
      <c r="W6" s="104">
        <f t="shared" si="3"/>
        <v>0</v>
      </c>
      <c r="X6" s="65">
        <v>871</v>
      </c>
      <c r="Y6" s="61">
        <v>871</v>
      </c>
      <c r="Z6" s="105">
        <f t="shared" si="4"/>
        <v>48.388888888888886</v>
      </c>
      <c r="AA6" s="64">
        <f t="shared" si="5"/>
        <v>48.388888888888886</v>
      </c>
      <c r="AB6" s="66">
        <f t="shared" si="6"/>
        <v>871</v>
      </c>
      <c r="AC6" s="67">
        <f t="shared" si="7"/>
        <v>871</v>
      </c>
      <c r="AD6" s="39">
        <f t="shared" si="8"/>
        <v>871</v>
      </c>
      <c r="AE6" s="68">
        <f t="shared" si="9"/>
        <v>871</v>
      </c>
      <c r="AF6" s="69">
        <f t="shared" si="10"/>
        <v>0</v>
      </c>
      <c r="AG6" s="102">
        <v>871</v>
      </c>
      <c r="AH6" s="102">
        <v>0</v>
      </c>
      <c r="AI6" s="102">
        <v>0</v>
      </c>
      <c r="AJ6" s="102">
        <v>0</v>
      </c>
      <c r="AK6" s="62"/>
    </row>
    <row r="7" spans="1:37">
      <c r="A7" s="58" t="s">
        <v>7</v>
      </c>
      <c r="B7" s="58" t="s">
        <v>37</v>
      </c>
      <c r="C7" s="58" t="s">
        <v>38</v>
      </c>
      <c r="D7" s="58">
        <v>36063606</v>
      </c>
      <c r="E7" s="59" t="s">
        <v>72</v>
      </c>
      <c r="F7" s="58">
        <v>17314895</v>
      </c>
      <c r="G7" s="59" t="s">
        <v>112</v>
      </c>
      <c r="H7" s="59" t="s">
        <v>10</v>
      </c>
      <c r="I7" s="59" t="s">
        <v>140</v>
      </c>
      <c r="J7" s="59">
        <v>281</v>
      </c>
      <c r="K7" s="1" t="s">
        <v>199</v>
      </c>
      <c r="L7" s="65">
        <v>4</v>
      </c>
      <c r="M7" s="61">
        <v>2</v>
      </c>
      <c r="N7" s="62">
        <v>1</v>
      </c>
      <c r="O7" s="1">
        <v>1</v>
      </c>
      <c r="P7" s="63">
        <f t="shared" si="0"/>
        <v>4</v>
      </c>
      <c r="Q7" s="64">
        <f t="shared" si="1"/>
        <v>2</v>
      </c>
      <c r="R7" s="65">
        <v>18</v>
      </c>
      <c r="S7" s="1">
        <v>18</v>
      </c>
      <c r="T7" s="65">
        <v>0</v>
      </c>
      <c r="U7" s="61">
        <v>0</v>
      </c>
      <c r="V7" s="105">
        <f t="shared" si="2"/>
        <v>0</v>
      </c>
      <c r="W7" s="104">
        <f t="shared" si="3"/>
        <v>0</v>
      </c>
      <c r="X7" s="65">
        <v>343</v>
      </c>
      <c r="Y7" s="61">
        <v>277</v>
      </c>
      <c r="Z7" s="105">
        <f t="shared" si="4"/>
        <v>19.055555555555557</v>
      </c>
      <c r="AA7" s="64">
        <f t="shared" si="5"/>
        <v>15.388888888888889</v>
      </c>
      <c r="AB7" s="66">
        <f t="shared" si="6"/>
        <v>343</v>
      </c>
      <c r="AC7" s="67">
        <f t="shared" si="7"/>
        <v>277</v>
      </c>
      <c r="AD7" s="39">
        <f t="shared" si="8"/>
        <v>343</v>
      </c>
      <c r="AE7" s="68">
        <f t="shared" si="9"/>
        <v>277</v>
      </c>
      <c r="AF7" s="69">
        <f t="shared" si="10"/>
        <v>66</v>
      </c>
      <c r="AG7" s="102">
        <v>343</v>
      </c>
      <c r="AH7" s="102">
        <v>0</v>
      </c>
      <c r="AI7" s="102">
        <v>0</v>
      </c>
      <c r="AJ7" s="102">
        <v>0</v>
      </c>
      <c r="AK7" s="62"/>
    </row>
    <row r="8" spans="1:37">
      <c r="A8" s="58" t="s">
        <v>7</v>
      </c>
      <c r="B8" s="58" t="s">
        <v>37</v>
      </c>
      <c r="C8" s="58" t="s">
        <v>38</v>
      </c>
      <c r="D8" s="58">
        <v>36063606</v>
      </c>
      <c r="E8" s="59" t="s">
        <v>72</v>
      </c>
      <c r="F8" s="58">
        <v>17337062</v>
      </c>
      <c r="G8" s="59" t="s">
        <v>105</v>
      </c>
      <c r="H8" s="59" t="s">
        <v>9</v>
      </c>
      <c r="I8" s="59" t="s">
        <v>133</v>
      </c>
      <c r="J8" s="59">
        <v>461</v>
      </c>
      <c r="K8" s="1" t="s">
        <v>199</v>
      </c>
      <c r="L8" s="65">
        <v>1</v>
      </c>
      <c r="M8" s="61">
        <v>1</v>
      </c>
      <c r="N8" s="62">
        <v>1</v>
      </c>
      <c r="O8" s="1">
        <v>1</v>
      </c>
      <c r="P8" s="63">
        <f t="shared" si="0"/>
        <v>1</v>
      </c>
      <c r="Q8" s="64">
        <f t="shared" si="1"/>
        <v>1</v>
      </c>
      <c r="R8" s="65">
        <v>12</v>
      </c>
      <c r="S8" s="1">
        <v>12</v>
      </c>
      <c r="T8" s="65">
        <v>0</v>
      </c>
      <c r="U8" s="61">
        <v>0</v>
      </c>
      <c r="V8" s="105">
        <f t="shared" si="2"/>
        <v>0</v>
      </c>
      <c r="W8" s="104">
        <f t="shared" si="3"/>
        <v>0</v>
      </c>
      <c r="X8" s="65">
        <v>244</v>
      </c>
      <c r="Y8" s="61">
        <v>244</v>
      </c>
      <c r="Z8" s="105">
        <f t="shared" si="4"/>
        <v>20.333333333333332</v>
      </c>
      <c r="AA8" s="64">
        <f t="shared" si="5"/>
        <v>20.333333333333332</v>
      </c>
      <c r="AB8" s="66">
        <f t="shared" si="6"/>
        <v>244</v>
      </c>
      <c r="AC8" s="67">
        <f t="shared" si="7"/>
        <v>244</v>
      </c>
      <c r="AD8" s="39">
        <f t="shared" si="8"/>
        <v>244</v>
      </c>
      <c r="AE8" s="68">
        <f t="shared" si="9"/>
        <v>244</v>
      </c>
      <c r="AF8" s="69">
        <f t="shared" si="10"/>
        <v>0</v>
      </c>
      <c r="AG8" s="102">
        <v>244</v>
      </c>
      <c r="AH8" s="102">
        <v>0</v>
      </c>
      <c r="AI8" s="102">
        <v>0</v>
      </c>
      <c r="AJ8" s="102">
        <v>0</v>
      </c>
      <c r="AK8" s="62"/>
    </row>
    <row r="9" spans="1:37">
      <c r="A9" s="58" t="s">
        <v>7</v>
      </c>
      <c r="B9" s="58" t="s">
        <v>37</v>
      </c>
      <c r="C9" s="58" t="s">
        <v>38</v>
      </c>
      <c r="D9" s="58">
        <v>36063606</v>
      </c>
      <c r="E9" s="59" t="s">
        <v>72</v>
      </c>
      <c r="F9" s="58">
        <v>30775302</v>
      </c>
      <c r="G9" s="59" t="s">
        <v>104</v>
      </c>
      <c r="H9" s="59" t="s">
        <v>8</v>
      </c>
      <c r="I9" s="59" t="s">
        <v>132</v>
      </c>
      <c r="J9" s="59">
        <v>134</v>
      </c>
      <c r="K9" s="1" t="s">
        <v>199</v>
      </c>
      <c r="L9" s="65">
        <v>4</v>
      </c>
      <c r="M9" s="61">
        <v>4</v>
      </c>
      <c r="N9" s="62">
        <v>1</v>
      </c>
      <c r="O9" s="1">
        <v>1</v>
      </c>
      <c r="P9" s="63">
        <f t="shared" si="0"/>
        <v>4</v>
      </c>
      <c r="Q9" s="64">
        <f t="shared" si="1"/>
        <v>4</v>
      </c>
      <c r="R9" s="65">
        <v>18</v>
      </c>
      <c r="S9" s="1">
        <v>18</v>
      </c>
      <c r="T9" s="65">
        <v>0</v>
      </c>
      <c r="U9" s="61">
        <v>0</v>
      </c>
      <c r="V9" s="105">
        <f t="shared" si="2"/>
        <v>0</v>
      </c>
      <c r="W9" s="104">
        <f t="shared" si="3"/>
        <v>0</v>
      </c>
      <c r="X9" s="65">
        <v>343</v>
      </c>
      <c r="Y9" s="61">
        <v>343</v>
      </c>
      <c r="Z9" s="105">
        <f t="shared" si="4"/>
        <v>19.055555555555557</v>
      </c>
      <c r="AA9" s="64">
        <f t="shared" si="5"/>
        <v>19.055555555555557</v>
      </c>
      <c r="AB9" s="66">
        <f t="shared" si="6"/>
        <v>343</v>
      </c>
      <c r="AC9" s="67">
        <f t="shared" si="7"/>
        <v>343</v>
      </c>
      <c r="AD9" s="39">
        <f t="shared" si="8"/>
        <v>343</v>
      </c>
      <c r="AE9" s="68">
        <f t="shared" si="9"/>
        <v>343</v>
      </c>
      <c r="AF9" s="69">
        <f t="shared" si="10"/>
        <v>0</v>
      </c>
      <c r="AG9" s="102">
        <v>343</v>
      </c>
      <c r="AH9" s="102">
        <v>0</v>
      </c>
      <c r="AI9" s="102">
        <v>0</v>
      </c>
      <c r="AJ9" s="102">
        <v>0</v>
      </c>
      <c r="AK9" s="62"/>
    </row>
    <row r="10" spans="1:37">
      <c r="A10" s="58" t="s">
        <v>7</v>
      </c>
      <c r="B10" s="58" t="s">
        <v>37</v>
      </c>
      <c r="C10" s="58" t="s">
        <v>38</v>
      </c>
      <c r="D10" s="58">
        <v>36063606</v>
      </c>
      <c r="E10" s="59" t="s">
        <v>72</v>
      </c>
      <c r="F10" s="58">
        <v>30775311</v>
      </c>
      <c r="G10" s="59" t="s">
        <v>109</v>
      </c>
      <c r="H10" s="59" t="s">
        <v>9</v>
      </c>
      <c r="I10" s="59" t="s">
        <v>134</v>
      </c>
      <c r="J10" s="59">
        <v>297</v>
      </c>
      <c r="K10" s="1" t="s">
        <v>199</v>
      </c>
      <c r="L10" s="65">
        <v>1</v>
      </c>
      <c r="M10" s="61">
        <v>1</v>
      </c>
      <c r="N10" s="62">
        <v>1</v>
      </c>
      <c r="O10" s="1">
        <v>1</v>
      </c>
      <c r="P10" s="63">
        <f t="shared" si="0"/>
        <v>1</v>
      </c>
      <c r="Q10" s="64">
        <f t="shared" si="1"/>
        <v>1</v>
      </c>
      <c r="R10" s="65">
        <v>18</v>
      </c>
      <c r="S10" s="1">
        <v>18</v>
      </c>
      <c r="T10" s="65">
        <v>0</v>
      </c>
      <c r="U10" s="61">
        <v>0</v>
      </c>
      <c r="V10" s="105">
        <f t="shared" si="2"/>
        <v>0</v>
      </c>
      <c r="W10" s="104">
        <f t="shared" si="3"/>
        <v>0</v>
      </c>
      <c r="X10" s="65">
        <v>244</v>
      </c>
      <c r="Y10" s="61">
        <v>244</v>
      </c>
      <c r="Z10" s="105">
        <f t="shared" si="4"/>
        <v>13.555555555555555</v>
      </c>
      <c r="AA10" s="64">
        <f t="shared" si="5"/>
        <v>13.555555555555555</v>
      </c>
      <c r="AB10" s="66">
        <f t="shared" si="6"/>
        <v>244</v>
      </c>
      <c r="AC10" s="67">
        <f t="shared" si="7"/>
        <v>244</v>
      </c>
      <c r="AD10" s="39">
        <f t="shared" si="8"/>
        <v>244</v>
      </c>
      <c r="AE10" s="68">
        <f t="shared" si="9"/>
        <v>244</v>
      </c>
      <c r="AF10" s="69">
        <f t="shared" si="10"/>
        <v>0</v>
      </c>
      <c r="AG10" s="102">
        <v>244</v>
      </c>
      <c r="AH10" s="102">
        <v>0</v>
      </c>
      <c r="AI10" s="102">
        <v>0</v>
      </c>
      <c r="AJ10" s="102">
        <v>0</v>
      </c>
      <c r="AK10" s="62"/>
    </row>
    <row r="11" spans="1:37">
      <c r="A11" s="58" t="s">
        <v>7</v>
      </c>
      <c r="B11" s="58" t="s">
        <v>37</v>
      </c>
      <c r="C11" s="58" t="s">
        <v>38</v>
      </c>
      <c r="D11" s="58">
        <v>36063606</v>
      </c>
      <c r="E11" s="59" t="s">
        <v>72</v>
      </c>
      <c r="F11" s="58">
        <v>30775329</v>
      </c>
      <c r="G11" s="59" t="s">
        <v>113</v>
      </c>
      <c r="H11" s="59" t="s">
        <v>12</v>
      </c>
      <c r="I11" s="59" t="s">
        <v>142</v>
      </c>
      <c r="J11" s="59">
        <v>350</v>
      </c>
      <c r="K11" s="1" t="s">
        <v>199</v>
      </c>
      <c r="L11" s="65">
        <v>2</v>
      </c>
      <c r="M11" s="61">
        <v>2</v>
      </c>
      <c r="N11" s="62">
        <v>1</v>
      </c>
      <c r="O11" s="1">
        <v>1</v>
      </c>
      <c r="P11" s="63">
        <f t="shared" si="0"/>
        <v>2</v>
      </c>
      <c r="Q11" s="64">
        <f t="shared" si="1"/>
        <v>2</v>
      </c>
      <c r="R11" s="65">
        <v>12</v>
      </c>
      <c r="S11" s="1">
        <v>12</v>
      </c>
      <c r="T11" s="65">
        <v>0</v>
      </c>
      <c r="U11" s="61">
        <v>0</v>
      </c>
      <c r="V11" s="105">
        <f t="shared" si="2"/>
        <v>0</v>
      </c>
      <c r="W11" s="104">
        <f t="shared" si="3"/>
        <v>0</v>
      </c>
      <c r="X11" s="65">
        <v>277</v>
      </c>
      <c r="Y11" s="61">
        <v>277</v>
      </c>
      <c r="Z11" s="105">
        <f t="shared" si="4"/>
        <v>23.083333333333332</v>
      </c>
      <c r="AA11" s="64">
        <f t="shared" si="5"/>
        <v>23.083333333333332</v>
      </c>
      <c r="AB11" s="66">
        <f t="shared" si="6"/>
        <v>277</v>
      </c>
      <c r="AC11" s="67">
        <f t="shared" si="7"/>
        <v>277</v>
      </c>
      <c r="AD11" s="39">
        <f t="shared" si="8"/>
        <v>277</v>
      </c>
      <c r="AE11" s="68">
        <f t="shared" si="9"/>
        <v>277</v>
      </c>
      <c r="AF11" s="69">
        <f t="shared" si="10"/>
        <v>0</v>
      </c>
      <c r="AG11" s="102">
        <v>277</v>
      </c>
      <c r="AH11" s="102">
        <v>0</v>
      </c>
      <c r="AI11" s="102">
        <v>0</v>
      </c>
      <c r="AJ11" s="102">
        <v>0</v>
      </c>
      <c r="AK11" s="62"/>
    </row>
    <row r="12" spans="1:37">
      <c r="A12" s="58" t="s">
        <v>7</v>
      </c>
      <c r="B12" s="58" t="s">
        <v>37</v>
      </c>
      <c r="C12" s="58" t="s">
        <v>38</v>
      </c>
      <c r="D12" s="58">
        <v>36063606</v>
      </c>
      <c r="E12" s="59" t="s">
        <v>72</v>
      </c>
      <c r="F12" s="58">
        <v>30775418</v>
      </c>
      <c r="G12" s="59" t="s">
        <v>106</v>
      </c>
      <c r="H12" s="59" t="s">
        <v>10</v>
      </c>
      <c r="I12" s="59" t="s">
        <v>139</v>
      </c>
      <c r="J12" s="59">
        <v>414</v>
      </c>
      <c r="K12" s="1" t="s">
        <v>199</v>
      </c>
      <c r="L12" s="65">
        <v>1</v>
      </c>
      <c r="M12" s="61">
        <v>1</v>
      </c>
      <c r="N12" s="62">
        <v>1</v>
      </c>
      <c r="O12" s="1">
        <v>1</v>
      </c>
      <c r="P12" s="63">
        <f t="shared" si="0"/>
        <v>1</v>
      </c>
      <c r="Q12" s="64">
        <f t="shared" si="1"/>
        <v>1</v>
      </c>
      <c r="R12" s="65">
        <v>6</v>
      </c>
      <c r="S12" s="1">
        <v>6</v>
      </c>
      <c r="T12" s="39">
        <v>0</v>
      </c>
      <c r="U12" s="69">
        <v>0</v>
      </c>
      <c r="V12" s="115">
        <f t="shared" si="2"/>
        <v>0</v>
      </c>
      <c r="W12" s="104">
        <f t="shared" si="3"/>
        <v>0</v>
      </c>
      <c r="X12" s="39">
        <v>244</v>
      </c>
      <c r="Y12" s="69">
        <v>244</v>
      </c>
      <c r="Z12" s="105">
        <f t="shared" si="4"/>
        <v>40.666666666666664</v>
      </c>
      <c r="AA12" s="64">
        <f t="shared" si="5"/>
        <v>40.666666666666664</v>
      </c>
      <c r="AB12" s="66">
        <f t="shared" si="6"/>
        <v>244</v>
      </c>
      <c r="AC12" s="67">
        <f t="shared" si="7"/>
        <v>244</v>
      </c>
      <c r="AD12" s="39">
        <f t="shared" si="8"/>
        <v>244</v>
      </c>
      <c r="AE12" s="68">
        <f t="shared" si="9"/>
        <v>244</v>
      </c>
      <c r="AF12" s="69">
        <f t="shared" si="10"/>
        <v>0</v>
      </c>
      <c r="AG12" s="102">
        <v>244</v>
      </c>
      <c r="AH12" s="102">
        <v>0</v>
      </c>
      <c r="AI12" s="102">
        <v>0</v>
      </c>
      <c r="AJ12" s="102">
        <v>0</v>
      </c>
      <c r="AK12" s="62"/>
    </row>
    <row r="13" spans="1:37">
      <c r="A13" s="58" t="s">
        <v>7</v>
      </c>
      <c r="B13" s="58" t="s">
        <v>37</v>
      </c>
      <c r="C13" s="58" t="s">
        <v>38</v>
      </c>
      <c r="D13" s="58">
        <v>36063606</v>
      </c>
      <c r="E13" s="59" t="s">
        <v>72</v>
      </c>
      <c r="F13" s="58">
        <v>31780466</v>
      </c>
      <c r="G13" s="59" t="s">
        <v>111</v>
      </c>
      <c r="H13" s="59" t="s">
        <v>10</v>
      </c>
      <c r="I13" s="59" t="s">
        <v>138</v>
      </c>
      <c r="J13" s="59">
        <v>530</v>
      </c>
      <c r="K13" s="1" t="s">
        <v>199</v>
      </c>
      <c r="L13" s="65">
        <v>1</v>
      </c>
      <c r="M13" s="61">
        <v>1</v>
      </c>
      <c r="N13" s="62">
        <v>1</v>
      </c>
      <c r="O13" s="1">
        <v>1</v>
      </c>
      <c r="P13" s="63">
        <f t="shared" ref="P13:P19" si="11">+L13/N13</f>
        <v>1</v>
      </c>
      <c r="Q13" s="64">
        <f t="shared" ref="Q13:Q19" si="12">+M13/O13</f>
        <v>1</v>
      </c>
      <c r="R13" s="65">
        <v>18</v>
      </c>
      <c r="S13" s="1">
        <v>18</v>
      </c>
      <c r="T13" s="65">
        <v>0</v>
      </c>
      <c r="U13" s="61">
        <v>0</v>
      </c>
      <c r="V13" s="105">
        <f t="shared" ref="V13:V19" si="13">+T13/R13</f>
        <v>0</v>
      </c>
      <c r="W13" s="104">
        <f t="shared" ref="W13:W19" si="14">+U13/S13</f>
        <v>0</v>
      </c>
      <c r="X13" s="65">
        <v>244</v>
      </c>
      <c r="Y13" s="61">
        <v>244</v>
      </c>
      <c r="Z13" s="105">
        <f t="shared" ref="Z13:Z19" si="15">+X13/R13</f>
        <v>13.555555555555555</v>
      </c>
      <c r="AA13" s="64">
        <f t="shared" ref="AA13:AA19" si="16">+Y13/S13</f>
        <v>13.555555555555555</v>
      </c>
      <c r="AB13" s="66">
        <f t="shared" ref="AB13:AB19" si="17">+T13+X13</f>
        <v>244</v>
      </c>
      <c r="AC13" s="67">
        <f t="shared" ref="AC13:AC19" si="18">+U13+Y13</f>
        <v>244</v>
      </c>
      <c r="AD13" s="39">
        <f t="shared" ref="AD13:AD19" si="19">ROUNDUP(AB13,0)</f>
        <v>244</v>
      </c>
      <c r="AE13" s="68">
        <f t="shared" ref="AE13:AE19" si="20">ROUNDUP(AC13,0)</f>
        <v>244</v>
      </c>
      <c r="AF13" s="69">
        <f t="shared" ref="AF13:AF19" si="21">+AD13-AE13</f>
        <v>0</v>
      </c>
      <c r="AG13" s="102">
        <v>244</v>
      </c>
      <c r="AH13" s="102">
        <v>0</v>
      </c>
      <c r="AI13" s="102">
        <v>0</v>
      </c>
      <c r="AJ13" s="102">
        <v>0</v>
      </c>
      <c r="AK13" s="62"/>
    </row>
    <row r="14" spans="1:37">
      <c r="A14" s="58" t="s">
        <v>7</v>
      </c>
      <c r="B14" s="58" t="s">
        <v>37</v>
      </c>
      <c r="C14" s="58" t="s">
        <v>38</v>
      </c>
      <c r="D14" s="58">
        <v>36063606</v>
      </c>
      <c r="E14" s="59" t="s">
        <v>72</v>
      </c>
      <c r="F14" s="58">
        <v>31797920</v>
      </c>
      <c r="G14" s="59" t="s">
        <v>24</v>
      </c>
      <c r="H14" s="59" t="s">
        <v>9</v>
      </c>
      <c r="I14" s="59" t="s">
        <v>134</v>
      </c>
      <c r="J14" s="59">
        <v>458</v>
      </c>
      <c r="K14" s="1" t="s">
        <v>199</v>
      </c>
      <c r="L14" s="65">
        <v>2</v>
      </c>
      <c r="M14" s="61">
        <v>2</v>
      </c>
      <c r="N14" s="62">
        <v>1</v>
      </c>
      <c r="O14" s="1">
        <v>1</v>
      </c>
      <c r="P14" s="63">
        <f t="shared" si="11"/>
        <v>2</v>
      </c>
      <c r="Q14" s="64">
        <f t="shared" si="12"/>
        <v>2</v>
      </c>
      <c r="R14" s="65">
        <v>12</v>
      </c>
      <c r="S14" s="1">
        <v>12</v>
      </c>
      <c r="T14" s="65">
        <v>0</v>
      </c>
      <c r="U14" s="61">
        <v>0</v>
      </c>
      <c r="V14" s="105">
        <f t="shared" si="13"/>
        <v>0</v>
      </c>
      <c r="W14" s="104">
        <f t="shared" si="14"/>
        <v>0</v>
      </c>
      <c r="X14" s="65">
        <v>277</v>
      </c>
      <c r="Y14" s="61">
        <v>277</v>
      </c>
      <c r="Z14" s="105">
        <f t="shared" si="15"/>
        <v>23.083333333333332</v>
      </c>
      <c r="AA14" s="64">
        <f t="shared" si="16"/>
        <v>23.083333333333332</v>
      </c>
      <c r="AB14" s="66">
        <f t="shared" si="17"/>
        <v>277</v>
      </c>
      <c r="AC14" s="67">
        <f t="shared" si="18"/>
        <v>277</v>
      </c>
      <c r="AD14" s="39">
        <f t="shared" si="19"/>
        <v>277</v>
      </c>
      <c r="AE14" s="68">
        <f t="shared" si="20"/>
        <v>277</v>
      </c>
      <c r="AF14" s="69">
        <f t="shared" si="21"/>
        <v>0</v>
      </c>
      <c r="AG14" s="102">
        <v>277</v>
      </c>
      <c r="AH14" s="102">
        <v>0</v>
      </c>
      <c r="AI14" s="102">
        <v>0</v>
      </c>
      <c r="AJ14" s="102">
        <v>0</v>
      </c>
      <c r="AK14" s="62"/>
    </row>
    <row r="15" spans="1:37">
      <c r="A15" s="58" t="s">
        <v>7</v>
      </c>
      <c r="B15" s="58" t="s">
        <v>37</v>
      </c>
      <c r="C15" s="58" t="s">
        <v>38</v>
      </c>
      <c r="D15" s="58">
        <v>36063606</v>
      </c>
      <c r="E15" s="59" t="s">
        <v>72</v>
      </c>
      <c r="F15" s="58">
        <v>42128790</v>
      </c>
      <c r="G15" s="59" t="s">
        <v>108</v>
      </c>
      <c r="H15" s="59" t="s">
        <v>9</v>
      </c>
      <c r="I15" s="59" t="s">
        <v>136</v>
      </c>
      <c r="J15" s="59">
        <v>610</v>
      </c>
      <c r="K15" s="1" t="s">
        <v>199</v>
      </c>
      <c r="L15" s="65">
        <v>24</v>
      </c>
      <c r="M15" s="61">
        <v>23</v>
      </c>
      <c r="N15" s="62">
        <v>2</v>
      </c>
      <c r="O15" s="1">
        <v>2</v>
      </c>
      <c r="P15" s="63">
        <f t="shared" si="11"/>
        <v>12</v>
      </c>
      <c r="Q15" s="64">
        <f t="shared" si="12"/>
        <v>11.5</v>
      </c>
      <c r="R15" s="65">
        <v>30</v>
      </c>
      <c r="S15" s="1">
        <v>30</v>
      </c>
      <c r="T15" s="65">
        <v>0</v>
      </c>
      <c r="U15" s="61">
        <v>0</v>
      </c>
      <c r="V15" s="105">
        <f t="shared" si="13"/>
        <v>0</v>
      </c>
      <c r="W15" s="104">
        <f t="shared" si="14"/>
        <v>0</v>
      </c>
      <c r="X15" s="65">
        <v>1003</v>
      </c>
      <c r="Y15" s="61">
        <v>970</v>
      </c>
      <c r="Z15" s="105">
        <f t="shared" si="15"/>
        <v>33.43333333333333</v>
      </c>
      <c r="AA15" s="64">
        <f t="shared" si="16"/>
        <v>32.333333333333336</v>
      </c>
      <c r="AB15" s="66">
        <f t="shared" si="17"/>
        <v>1003</v>
      </c>
      <c r="AC15" s="67">
        <f t="shared" si="18"/>
        <v>970</v>
      </c>
      <c r="AD15" s="39">
        <f t="shared" si="19"/>
        <v>1003</v>
      </c>
      <c r="AE15" s="68">
        <f t="shared" si="20"/>
        <v>970</v>
      </c>
      <c r="AF15" s="69">
        <f t="shared" si="21"/>
        <v>33</v>
      </c>
      <c r="AG15" s="102">
        <v>1003</v>
      </c>
      <c r="AH15" s="102">
        <v>0</v>
      </c>
      <c r="AI15" s="102">
        <v>0</v>
      </c>
      <c r="AJ15" s="102">
        <v>0</v>
      </c>
      <c r="AK15" s="62"/>
    </row>
    <row r="16" spans="1:37">
      <c r="A16" s="58" t="s">
        <v>7</v>
      </c>
      <c r="B16" s="58" t="s">
        <v>37</v>
      </c>
      <c r="C16" s="58" t="s">
        <v>38</v>
      </c>
      <c r="D16" s="58">
        <v>36063606</v>
      </c>
      <c r="E16" s="59" t="s">
        <v>72</v>
      </c>
      <c r="F16" s="58">
        <v>42253888</v>
      </c>
      <c r="G16" s="59" t="s">
        <v>110</v>
      </c>
      <c r="H16" s="59" t="s">
        <v>9</v>
      </c>
      <c r="I16" s="59" t="s">
        <v>137</v>
      </c>
      <c r="J16" s="59">
        <v>352</v>
      </c>
      <c r="K16" s="1" t="s">
        <v>199</v>
      </c>
      <c r="L16" s="65">
        <v>1</v>
      </c>
      <c r="M16" s="61">
        <v>1</v>
      </c>
      <c r="N16" s="62">
        <v>1</v>
      </c>
      <c r="O16" s="1">
        <v>1</v>
      </c>
      <c r="P16" s="63">
        <f t="shared" si="11"/>
        <v>1</v>
      </c>
      <c r="Q16" s="64">
        <f t="shared" si="12"/>
        <v>1</v>
      </c>
      <c r="R16" s="65">
        <v>12</v>
      </c>
      <c r="S16" s="1">
        <v>12</v>
      </c>
      <c r="T16" s="39">
        <v>0</v>
      </c>
      <c r="U16" s="69">
        <v>0</v>
      </c>
      <c r="V16" s="105">
        <f t="shared" si="13"/>
        <v>0</v>
      </c>
      <c r="W16" s="104">
        <f t="shared" si="14"/>
        <v>0</v>
      </c>
      <c r="X16" s="39">
        <v>244</v>
      </c>
      <c r="Y16" s="69">
        <v>244</v>
      </c>
      <c r="Z16" s="105">
        <f t="shared" si="15"/>
        <v>20.333333333333332</v>
      </c>
      <c r="AA16" s="64">
        <f t="shared" si="16"/>
        <v>20.333333333333332</v>
      </c>
      <c r="AB16" s="66">
        <f t="shared" si="17"/>
        <v>244</v>
      </c>
      <c r="AC16" s="67">
        <f t="shared" si="18"/>
        <v>244</v>
      </c>
      <c r="AD16" s="39">
        <f t="shared" si="19"/>
        <v>244</v>
      </c>
      <c r="AE16" s="68">
        <f t="shared" si="20"/>
        <v>244</v>
      </c>
      <c r="AF16" s="69">
        <f t="shared" si="21"/>
        <v>0</v>
      </c>
      <c r="AG16" s="102">
        <v>244</v>
      </c>
      <c r="AH16" s="102">
        <v>0</v>
      </c>
      <c r="AI16" s="102">
        <v>0</v>
      </c>
      <c r="AJ16" s="102">
        <v>0</v>
      </c>
      <c r="AK16" s="62"/>
    </row>
    <row r="17" spans="1:37">
      <c r="A17" s="58" t="s">
        <v>7</v>
      </c>
      <c r="B17" s="58" t="s">
        <v>37</v>
      </c>
      <c r="C17" s="58" t="s">
        <v>38</v>
      </c>
      <c r="D17" s="58">
        <v>36063606</v>
      </c>
      <c r="E17" s="59" t="s">
        <v>72</v>
      </c>
      <c r="F17" s="58">
        <v>42253900</v>
      </c>
      <c r="G17" s="59" t="s">
        <v>107</v>
      </c>
      <c r="H17" s="59" t="s">
        <v>9</v>
      </c>
      <c r="I17" s="59" t="s">
        <v>135</v>
      </c>
      <c r="J17" s="59">
        <v>295</v>
      </c>
      <c r="K17" s="1" t="s">
        <v>199</v>
      </c>
      <c r="L17" s="65">
        <v>7</v>
      </c>
      <c r="M17" s="61">
        <v>7</v>
      </c>
      <c r="N17" s="62">
        <v>1</v>
      </c>
      <c r="O17" s="1">
        <v>1</v>
      </c>
      <c r="P17" s="63">
        <f t="shared" si="11"/>
        <v>7</v>
      </c>
      <c r="Q17" s="64">
        <f t="shared" si="12"/>
        <v>7</v>
      </c>
      <c r="R17" s="65">
        <v>18</v>
      </c>
      <c r="S17" s="1">
        <v>18</v>
      </c>
      <c r="T17" s="65">
        <v>0</v>
      </c>
      <c r="U17" s="61">
        <v>0</v>
      </c>
      <c r="V17" s="105">
        <f t="shared" si="13"/>
        <v>0</v>
      </c>
      <c r="W17" s="104">
        <f t="shared" si="14"/>
        <v>0</v>
      </c>
      <c r="X17" s="65">
        <v>442</v>
      </c>
      <c r="Y17" s="61">
        <v>442</v>
      </c>
      <c r="Z17" s="105">
        <f t="shared" si="15"/>
        <v>24.555555555555557</v>
      </c>
      <c r="AA17" s="64">
        <f t="shared" si="16"/>
        <v>24.555555555555557</v>
      </c>
      <c r="AB17" s="66">
        <f t="shared" si="17"/>
        <v>442</v>
      </c>
      <c r="AC17" s="67">
        <f t="shared" si="18"/>
        <v>442</v>
      </c>
      <c r="AD17" s="39">
        <f t="shared" si="19"/>
        <v>442</v>
      </c>
      <c r="AE17" s="68">
        <f t="shared" si="20"/>
        <v>442</v>
      </c>
      <c r="AF17" s="69">
        <f t="shared" si="21"/>
        <v>0</v>
      </c>
      <c r="AG17" s="102">
        <v>442</v>
      </c>
      <c r="AH17" s="102">
        <v>0</v>
      </c>
      <c r="AI17" s="102">
        <v>0</v>
      </c>
      <c r="AJ17" s="102">
        <v>0</v>
      </c>
      <c r="AK17" s="62"/>
    </row>
    <row r="18" spans="1:37">
      <c r="A18" s="58" t="s">
        <v>7</v>
      </c>
      <c r="B18" s="58" t="s">
        <v>41</v>
      </c>
      <c r="C18" s="58" t="s">
        <v>46</v>
      </c>
      <c r="D18" s="58">
        <v>304743</v>
      </c>
      <c r="E18" s="59" t="s">
        <v>79</v>
      </c>
      <c r="F18" s="58">
        <v>31811540</v>
      </c>
      <c r="G18" s="59" t="s">
        <v>16</v>
      </c>
      <c r="H18" s="59" t="s">
        <v>153</v>
      </c>
      <c r="I18" s="59" t="s">
        <v>154</v>
      </c>
      <c r="J18" s="59">
        <v>256</v>
      </c>
      <c r="K18" s="1" t="s">
        <v>199</v>
      </c>
      <c r="L18" s="65">
        <v>2</v>
      </c>
      <c r="M18" s="61">
        <v>0</v>
      </c>
      <c r="N18" s="62">
        <v>1</v>
      </c>
      <c r="O18" s="1">
        <v>0</v>
      </c>
      <c r="P18" s="63">
        <f t="shared" si="11"/>
        <v>2</v>
      </c>
      <c r="Q18" s="64">
        <v>0</v>
      </c>
      <c r="R18" s="65">
        <v>12</v>
      </c>
      <c r="S18" s="1">
        <v>0</v>
      </c>
      <c r="T18" s="65">
        <v>159</v>
      </c>
      <c r="U18" s="61">
        <v>0</v>
      </c>
      <c r="V18" s="105">
        <f t="shared" si="13"/>
        <v>13.25</v>
      </c>
      <c r="W18" s="104">
        <v>0</v>
      </c>
      <c r="X18" s="65">
        <v>0</v>
      </c>
      <c r="Y18" s="61">
        <v>0</v>
      </c>
      <c r="Z18" s="105">
        <f t="shared" si="15"/>
        <v>0</v>
      </c>
      <c r="AA18" s="64">
        <v>0</v>
      </c>
      <c r="AB18" s="66">
        <f t="shared" si="17"/>
        <v>159</v>
      </c>
      <c r="AC18" s="67">
        <f t="shared" si="18"/>
        <v>0</v>
      </c>
      <c r="AD18" s="39">
        <f t="shared" si="19"/>
        <v>159</v>
      </c>
      <c r="AE18" s="68">
        <f t="shared" si="20"/>
        <v>0</v>
      </c>
      <c r="AF18" s="69">
        <f t="shared" si="21"/>
        <v>159</v>
      </c>
      <c r="AG18" s="102">
        <v>159</v>
      </c>
      <c r="AH18" s="102">
        <v>0</v>
      </c>
      <c r="AI18" s="102">
        <v>0</v>
      </c>
      <c r="AJ18" s="102">
        <v>0</v>
      </c>
      <c r="AK18" s="62"/>
    </row>
    <row r="19" spans="1:37">
      <c r="A19" s="58" t="s">
        <v>7</v>
      </c>
      <c r="B19" s="58" t="s">
        <v>41</v>
      </c>
      <c r="C19" s="58" t="s">
        <v>47</v>
      </c>
      <c r="D19" s="58">
        <v>304956</v>
      </c>
      <c r="E19" s="59" t="s">
        <v>80</v>
      </c>
      <c r="F19" s="58">
        <v>31816681</v>
      </c>
      <c r="G19" s="59" t="s">
        <v>120</v>
      </c>
      <c r="H19" s="59" t="s">
        <v>144</v>
      </c>
      <c r="I19" s="59" t="s">
        <v>155</v>
      </c>
      <c r="J19" s="59">
        <v>530</v>
      </c>
      <c r="K19" s="1" t="s">
        <v>199</v>
      </c>
      <c r="L19" s="65">
        <v>2</v>
      </c>
      <c r="M19" s="61">
        <v>0</v>
      </c>
      <c r="N19" s="62">
        <v>1</v>
      </c>
      <c r="O19" s="1">
        <v>0</v>
      </c>
      <c r="P19" s="63">
        <f t="shared" si="11"/>
        <v>2</v>
      </c>
      <c r="Q19" s="64">
        <v>0</v>
      </c>
      <c r="R19" s="65">
        <v>40</v>
      </c>
      <c r="S19" s="1">
        <v>0</v>
      </c>
      <c r="T19" s="39">
        <v>714</v>
      </c>
      <c r="U19" s="69">
        <v>0</v>
      </c>
      <c r="V19" s="105">
        <f t="shared" si="13"/>
        <v>17.850000000000001</v>
      </c>
      <c r="W19" s="104">
        <v>0</v>
      </c>
      <c r="X19" s="39">
        <v>0</v>
      </c>
      <c r="Y19" s="69">
        <v>0</v>
      </c>
      <c r="Z19" s="105">
        <f t="shared" si="15"/>
        <v>0</v>
      </c>
      <c r="AA19" s="64">
        <v>0</v>
      </c>
      <c r="AB19" s="66">
        <f t="shared" si="17"/>
        <v>714</v>
      </c>
      <c r="AC19" s="67">
        <f t="shared" si="18"/>
        <v>0</v>
      </c>
      <c r="AD19" s="39">
        <f t="shared" si="19"/>
        <v>714</v>
      </c>
      <c r="AE19" s="68">
        <f t="shared" si="20"/>
        <v>0</v>
      </c>
      <c r="AF19" s="69">
        <f t="shared" si="21"/>
        <v>714</v>
      </c>
      <c r="AG19" s="102">
        <v>714</v>
      </c>
      <c r="AH19" s="102">
        <v>0</v>
      </c>
      <c r="AI19" s="102">
        <v>0</v>
      </c>
      <c r="AJ19" s="102">
        <v>0</v>
      </c>
      <c r="AK19" s="62"/>
    </row>
    <row r="20" spans="1:37">
      <c r="A20" s="58" t="s">
        <v>7</v>
      </c>
      <c r="B20" s="58" t="s">
        <v>41</v>
      </c>
      <c r="C20" s="58" t="s">
        <v>42</v>
      </c>
      <c r="D20" s="58">
        <v>603155</v>
      </c>
      <c r="E20" s="59" t="s">
        <v>75</v>
      </c>
      <c r="F20" s="58">
        <v>31780792</v>
      </c>
      <c r="G20" s="59" t="s">
        <v>16</v>
      </c>
      <c r="H20" s="59" t="s">
        <v>9</v>
      </c>
      <c r="I20" s="59" t="s">
        <v>148</v>
      </c>
      <c r="J20" s="59">
        <v>321</v>
      </c>
      <c r="K20" s="1" t="s">
        <v>199</v>
      </c>
      <c r="L20" s="65">
        <v>15</v>
      </c>
      <c r="M20" s="61">
        <v>0</v>
      </c>
      <c r="N20" s="62">
        <v>3</v>
      </c>
      <c r="O20" s="1">
        <v>0</v>
      </c>
      <c r="P20" s="63">
        <f t="shared" ref="P20:P22" si="22">+L20/N20</f>
        <v>5</v>
      </c>
      <c r="Q20" s="64">
        <v>0</v>
      </c>
      <c r="R20" s="65">
        <v>213</v>
      </c>
      <c r="S20" s="1">
        <v>0</v>
      </c>
      <c r="T20" s="39">
        <v>3000</v>
      </c>
      <c r="U20" s="69">
        <v>0</v>
      </c>
      <c r="V20" s="105">
        <f t="shared" ref="V20:V22" si="23">+T20/R20</f>
        <v>14.084507042253522</v>
      </c>
      <c r="W20" s="104">
        <v>0</v>
      </c>
      <c r="X20" s="39">
        <v>0</v>
      </c>
      <c r="Y20" s="69">
        <v>0</v>
      </c>
      <c r="Z20" s="105">
        <f t="shared" ref="Z20:Z22" si="24">+X20/R20</f>
        <v>0</v>
      </c>
      <c r="AA20" s="64">
        <v>0</v>
      </c>
      <c r="AB20" s="66">
        <f t="shared" ref="AB20:AB22" si="25">+T20+X20</f>
        <v>3000</v>
      </c>
      <c r="AC20" s="67">
        <f t="shared" ref="AC20:AC22" si="26">+U20+Y20</f>
        <v>0</v>
      </c>
      <c r="AD20" s="39">
        <f t="shared" ref="AD20:AD22" si="27">ROUNDUP(AB20,0)</f>
        <v>3000</v>
      </c>
      <c r="AE20" s="68">
        <f t="shared" ref="AE20:AE22" si="28">ROUNDUP(AC20,0)</f>
        <v>0</v>
      </c>
      <c r="AF20" s="69">
        <f t="shared" ref="AF20:AF22" si="29">+AD20-AE20</f>
        <v>3000</v>
      </c>
      <c r="AG20" s="102">
        <v>0</v>
      </c>
      <c r="AH20" s="102">
        <v>3000</v>
      </c>
      <c r="AI20" s="102">
        <v>0</v>
      </c>
      <c r="AJ20" s="102">
        <v>0</v>
      </c>
      <c r="AK20" s="62"/>
    </row>
    <row r="21" spans="1:37">
      <c r="A21" s="58" t="s">
        <v>7</v>
      </c>
      <c r="B21" s="58" t="s">
        <v>41</v>
      </c>
      <c r="C21" s="58" t="s">
        <v>43</v>
      </c>
      <c r="D21" s="58">
        <v>304565</v>
      </c>
      <c r="E21" s="59" t="s">
        <v>76</v>
      </c>
      <c r="F21" s="58">
        <v>42447402</v>
      </c>
      <c r="G21" s="59" t="s">
        <v>119</v>
      </c>
      <c r="H21" s="59" t="s">
        <v>141</v>
      </c>
      <c r="I21" s="59" t="s">
        <v>149</v>
      </c>
      <c r="J21" s="59">
        <v>443</v>
      </c>
      <c r="K21" s="1" t="s">
        <v>199</v>
      </c>
      <c r="L21" s="65">
        <v>36</v>
      </c>
      <c r="M21" s="61">
        <v>0</v>
      </c>
      <c r="N21" s="62">
        <v>9</v>
      </c>
      <c r="O21" s="1">
        <v>0</v>
      </c>
      <c r="P21" s="63">
        <f t="shared" si="22"/>
        <v>4</v>
      </c>
      <c r="Q21" s="64">
        <v>0</v>
      </c>
      <c r="R21" s="65">
        <v>66</v>
      </c>
      <c r="S21" s="1">
        <v>0</v>
      </c>
      <c r="T21" s="65">
        <v>1540</v>
      </c>
      <c r="U21" s="61">
        <v>0</v>
      </c>
      <c r="V21" s="105">
        <f t="shared" si="23"/>
        <v>23.333333333333332</v>
      </c>
      <c r="W21" s="104">
        <v>0</v>
      </c>
      <c r="X21" s="65">
        <v>0</v>
      </c>
      <c r="Y21" s="61">
        <v>0</v>
      </c>
      <c r="Z21" s="105">
        <f t="shared" si="24"/>
        <v>0</v>
      </c>
      <c r="AA21" s="64">
        <v>0</v>
      </c>
      <c r="AB21" s="66">
        <f t="shared" si="25"/>
        <v>1540</v>
      </c>
      <c r="AC21" s="67">
        <f t="shared" si="26"/>
        <v>0</v>
      </c>
      <c r="AD21" s="39">
        <f t="shared" si="27"/>
        <v>1540</v>
      </c>
      <c r="AE21" s="68">
        <f t="shared" si="28"/>
        <v>0</v>
      </c>
      <c r="AF21" s="69">
        <f t="shared" si="29"/>
        <v>1540</v>
      </c>
      <c r="AG21" s="102">
        <v>1540</v>
      </c>
      <c r="AH21" s="102">
        <v>0</v>
      </c>
      <c r="AI21" s="102">
        <v>0</v>
      </c>
      <c r="AJ21" s="102">
        <v>0</v>
      </c>
      <c r="AK21" s="62"/>
    </row>
    <row r="22" spans="1:37">
      <c r="A22" s="58" t="s">
        <v>7</v>
      </c>
      <c r="B22" s="58" t="s">
        <v>41</v>
      </c>
      <c r="C22" s="58" t="s">
        <v>44</v>
      </c>
      <c r="D22" s="58">
        <v>603406</v>
      </c>
      <c r="E22" s="59" t="s">
        <v>77</v>
      </c>
      <c r="F22" s="58">
        <v>36060976</v>
      </c>
      <c r="G22" s="59" t="s">
        <v>16</v>
      </c>
      <c r="H22" s="59" t="s">
        <v>11</v>
      </c>
      <c r="I22" s="59" t="s">
        <v>150</v>
      </c>
      <c r="J22" s="59">
        <v>495</v>
      </c>
      <c r="K22" s="1" t="s">
        <v>199</v>
      </c>
      <c r="L22" s="65">
        <v>31</v>
      </c>
      <c r="M22" s="61">
        <v>25</v>
      </c>
      <c r="N22" s="62">
        <v>3</v>
      </c>
      <c r="O22" s="1">
        <v>3</v>
      </c>
      <c r="P22" s="63">
        <f t="shared" si="22"/>
        <v>10.333333333333334</v>
      </c>
      <c r="Q22" s="64">
        <f t="shared" ref="Q20:Q22" si="30">+M22/O22</f>
        <v>8.3333333333333339</v>
      </c>
      <c r="R22" s="65">
        <v>50</v>
      </c>
      <c r="S22" s="1">
        <v>50</v>
      </c>
      <c r="T22" s="39">
        <v>725</v>
      </c>
      <c r="U22" s="69">
        <v>725</v>
      </c>
      <c r="V22" s="105">
        <f t="shared" si="23"/>
        <v>14.5</v>
      </c>
      <c r="W22" s="104">
        <f t="shared" ref="W20:W22" si="31">+U22/S22</f>
        <v>14.5</v>
      </c>
      <c r="X22" s="39">
        <v>0</v>
      </c>
      <c r="Y22" s="69">
        <v>0</v>
      </c>
      <c r="Z22" s="105">
        <f t="shared" si="24"/>
        <v>0</v>
      </c>
      <c r="AA22" s="64">
        <f t="shared" ref="AA20:AA22" si="32">+Y22/S22</f>
        <v>0</v>
      </c>
      <c r="AB22" s="66">
        <f t="shared" si="25"/>
        <v>725</v>
      </c>
      <c r="AC22" s="67">
        <f t="shared" si="26"/>
        <v>725</v>
      </c>
      <c r="AD22" s="39">
        <f t="shared" si="27"/>
        <v>725</v>
      </c>
      <c r="AE22" s="68">
        <f t="shared" si="28"/>
        <v>725</v>
      </c>
      <c r="AF22" s="69">
        <f t="shared" si="29"/>
        <v>0</v>
      </c>
      <c r="AG22" s="102">
        <v>725</v>
      </c>
      <c r="AH22" s="102">
        <v>0</v>
      </c>
      <c r="AI22" s="102">
        <v>0</v>
      </c>
      <c r="AJ22" s="102">
        <v>0</v>
      </c>
      <c r="AK22" s="62"/>
    </row>
    <row r="23" spans="1:37">
      <c r="A23" s="58" t="s">
        <v>7</v>
      </c>
      <c r="B23" s="58" t="s">
        <v>41</v>
      </c>
      <c r="C23" s="58" t="s">
        <v>45</v>
      </c>
      <c r="D23" s="58">
        <v>603201</v>
      </c>
      <c r="E23" s="59" t="s">
        <v>78</v>
      </c>
      <c r="F23" s="58">
        <v>31781853</v>
      </c>
      <c r="G23" s="59" t="s">
        <v>16</v>
      </c>
      <c r="H23" s="59" t="s">
        <v>13</v>
      </c>
      <c r="I23" s="59" t="s">
        <v>152</v>
      </c>
      <c r="J23" s="59">
        <v>716</v>
      </c>
      <c r="K23" s="1" t="s">
        <v>199</v>
      </c>
      <c r="L23" s="65">
        <v>2</v>
      </c>
      <c r="M23" s="61">
        <v>0</v>
      </c>
      <c r="N23" s="62">
        <v>1</v>
      </c>
      <c r="O23" s="1">
        <v>0</v>
      </c>
      <c r="P23" s="63">
        <f t="shared" ref="P23" si="33">+L23/N23</f>
        <v>2</v>
      </c>
      <c r="Q23" s="64">
        <v>0</v>
      </c>
      <c r="R23" s="65">
        <v>48</v>
      </c>
      <c r="S23" s="1">
        <v>0</v>
      </c>
      <c r="T23" s="39">
        <v>779</v>
      </c>
      <c r="U23" s="69">
        <v>0</v>
      </c>
      <c r="V23" s="105">
        <f t="shared" ref="V23" si="34">+T23/R23</f>
        <v>16.229166666666668</v>
      </c>
      <c r="W23" s="104">
        <v>0</v>
      </c>
      <c r="X23" s="39">
        <v>0</v>
      </c>
      <c r="Y23" s="69">
        <v>0</v>
      </c>
      <c r="Z23" s="105">
        <f t="shared" ref="Z23" si="35">+X23/R23</f>
        <v>0</v>
      </c>
      <c r="AA23" s="64">
        <v>0</v>
      </c>
      <c r="AB23" s="66">
        <f t="shared" ref="AB23" si="36">+T23+X23</f>
        <v>779</v>
      </c>
      <c r="AC23" s="67">
        <f t="shared" ref="AC23" si="37">+U23+Y23</f>
        <v>0</v>
      </c>
      <c r="AD23" s="39">
        <f t="shared" ref="AD23" si="38">ROUNDUP(AB23,0)</f>
        <v>779</v>
      </c>
      <c r="AE23" s="68">
        <f t="shared" ref="AE23" si="39">ROUNDUP(AC23,0)</f>
        <v>0</v>
      </c>
      <c r="AF23" s="69">
        <f t="shared" ref="AF23" si="40">+AD23-AE23</f>
        <v>779</v>
      </c>
      <c r="AG23" s="102">
        <v>779</v>
      </c>
      <c r="AH23" s="102">
        <v>0</v>
      </c>
      <c r="AI23" s="102">
        <v>0</v>
      </c>
      <c r="AJ23" s="102">
        <v>0</v>
      </c>
      <c r="AK23" s="62"/>
    </row>
    <row r="24" spans="1:37">
      <c r="A24" s="58" t="s">
        <v>7</v>
      </c>
      <c r="B24" s="58" t="s">
        <v>64</v>
      </c>
      <c r="C24" s="58" t="s">
        <v>68</v>
      </c>
      <c r="D24" s="58">
        <v>30851581</v>
      </c>
      <c r="E24" s="59" t="s">
        <v>100</v>
      </c>
      <c r="F24" s="58">
        <v>42169623</v>
      </c>
      <c r="G24" s="59" t="s">
        <v>128</v>
      </c>
      <c r="H24" s="59" t="s">
        <v>12</v>
      </c>
      <c r="I24" s="59" t="s">
        <v>151</v>
      </c>
      <c r="J24" s="59">
        <v>147</v>
      </c>
      <c r="K24" s="1" t="s">
        <v>199</v>
      </c>
      <c r="L24" s="65">
        <v>10</v>
      </c>
      <c r="M24" s="61">
        <v>4</v>
      </c>
      <c r="N24" s="62">
        <v>2</v>
      </c>
      <c r="O24" s="1">
        <v>2</v>
      </c>
      <c r="P24" s="63">
        <f t="shared" ref="P24" si="41">+L24/N24</f>
        <v>5</v>
      </c>
      <c r="Q24" s="64">
        <f t="shared" ref="Q24" si="42">+M24/O24</f>
        <v>2</v>
      </c>
      <c r="R24" s="65">
        <v>7</v>
      </c>
      <c r="S24" s="1">
        <v>7</v>
      </c>
      <c r="T24" s="39">
        <v>119</v>
      </c>
      <c r="U24" s="69">
        <v>48</v>
      </c>
      <c r="V24" s="105">
        <f t="shared" ref="V24" si="43">+T24/R24</f>
        <v>17</v>
      </c>
      <c r="W24" s="104">
        <f t="shared" ref="W24" si="44">+U24/S24</f>
        <v>6.8571428571428568</v>
      </c>
      <c r="X24" s="39">
        <v>0</v>
      </c>
      <c r="Y24" s="69">
        <v>0</v>
      </c>
      <c r="Z24" s="105">
        <f t="shared" ref="Z24" si="45">+X24/R24</f>
        <v>0</v>
      </c>
      <c r="AA24" s="64">
        <f t="shared" ref="AA24" si="46">+Y24/S24</f>
        <v>0</v>
      </c>
      <c r="AB24" s="66">
        <f t="shared" ref="AB24" si="47">+T24+X24</f>
        <v>119</v>
      </c>
      <c r="AC24" s="67">
        <f t="shared" ref="AC24" si="48">+U24+Y24</f>
        <v>48</v>
      </c>
      <c r="AD24" s="39">
        <f t="shared" ref="AD24" si="49">ROUNDUP(AB24,0)</f>
        <v>119</v>
      </c>
      <c r="AE24" s="68">
        <f t="shared" ref="AE24" si="50">ROUNDUP(AC24,0)</f>
        <v>48</v>
      </c>
      <c r="AF24" s="69">
        <f t="shared" ref="AF24" si="51">+AD24-AE24</f>
        <v>71</v>
      </c>
      <c r="AG24" s="102">
        <v>51</v>
      </c>
      <c r="AH24" s="102">
        <v>68</v>
      </c>
      <c r="AI24" s="102">
        <v>0</v>
      </c>
      <c r="AJ24" s="102">
        <v>0</v>
      </c>
      <c r="AK24" s="62"/>
    </row>
    <row r="25" spans="1:37">
      <c r="A25" s="58" t="s">
        <v>14</v>
      </c>
      <c r="B25" s="58" t="s">
        <v>37</v>
      </c>
      <c r="C25" s="58" t="s">
        <v>39</v>
      </c>
      <c r="D25" s="58">
        <v>37836901</v>
      </c>
      <c r="E25" s="59" t="s">
        <v>73</v>
      </c>
      <c r="F25" s="58">
        <v>36092479</v>
      </c>
      <c r="G25" s="59" t="s">
        <v>116</v>
      </c>
      <c r="H25" s="59" t="s">
        <v>19</v>
      </c>
      <c r="I25" s="59" t="s">
        <v>146</v>
      </c>
      <c r="J25" s="59">
        <v>228</v>
      </c>
      <c r="K25" s="1" t="s">
        <v>199</v>
      </c>
      <c r="L25" s="65">
        <v>2</v>
      </c>
      <c r="M25" s="61">
        <v>1</v>
      </c>
      <c r="N25" s="62">
        <v>1</v>
      </c>
      <c r="O25" s="1">
        <v>1</v>
      </c>
      <c r="P25" s="63">
        <f t="shared" ref="P25" si="52">+L25/N25</f>
        <v>2</v>
      </c>
      <c r="Q25" s="64">
        <f t="shared" ref="Q25" si="53">+M25/O25</f>
        <v>1</v>
      </c>
      <c r="R25" s="65">
        <v>7</v>
      </c>
      <c r="S25" s="1">
        <v>3</v>
      </c>
      <c r="T25" s="65">
        <v>119</v>
      </c>
      <c r="U25" s="61">
        <v>26</v>
      </c>
      <c r="V25" s="105">
        <f t="shared" ref="V25" si="54">+T25/R25</f>
        <v>17</v>
      </c>
      <c r="W25" s="104">
        <f t="shared" ref="W25" si="55">+U25/S25</f>
        <v>8.6666666666666661</v>
      </c>
      <c r="X25" s="65">
        <v>6</v>
      </c>
      <c r="Y25" s="61">
        <v>2</v>
      </c>
      <c r="Z25" s="105">
        <f t="shared" ref="Z25" si="56">+X25/R25</f>
        <v>0.8571428571428571</v>
      </c>
      <c r="AA25" s="64">
        <f t="shared" ref="AA25" si="57">+Y25/S25</f>
        <v>0.66666666666666663</v>
      </c>
      <c r="AB25" s="66">
        <f t="shared" ref="AB25" si="58">+T25+X25</f>
        <v>125</v>
      </c>
      <c r="AC25" s="67">
        <f t="shared" ref="AC25" si="59">+U25+Y25</f>
        <v>28</v>
      </c>
      <c r="AD25" s="39">
        <f t="shared" ref="AD25" si="60">ROUNDUP(AB25,0)</f>
        <v>125</v>
      </c>
      <c r="AE25" s="68">
        <f t="shared" ref="AE25" si="61">ROUNDUP(AC25,0)</f>
        <v>28</v>
      </c>
      <c r="AF25" s="69">
        <f t="shared" ref="AF25" si="62">+AD25-AE25</f>
        <v>97</v>
      </c>
      <c r="AG25" s="102">
        <v>0</v>
      </c>
      <c r="AH25" s="102">
        <v>125</v>
      </c>
      <c r="AI25" s="102">
        <v>0</v>
      </c>
      <c r="AJ25" s="102">
        <v>0</v>
      </c>
      <c r="AK25" s="62"/>
    </row>
    <row r="26" spans="1:37">
      <c r="A26" s="58" t="s">
        <v>14</v>
      </c>
      <c r="B26" s="58" t="s">
        <v>41</v>
      </c>
      <c r="C26" s="58" t="s">
        <v>48</v>
      </c>
      <c r="D26" s="58">
        <v>305545</v>
      </c>
      <c r="E26" s="59" t="s">
        <v>81</v>
      </c>
      <c r="F26" s="58">
        <v>52250270</v>
      </c>
      <c r="G26" s="59" t="s">
        <v>16</v>
      </c>
      <c r="H26" s="59" t="s">
        <v>157</v>
      </c>
      <c r="I26" s="59" t="s">
        <v>158</v>
      </c>
      <c r="J26" s="59">
        <v>273</v>
      </c>
      <c r="K26" s="1" t="s">
        <v>199</v>
      </c>
      <c r="L26" s="65">
        <v>2</v>
      </c>
      <c r="M26" s="61">
        <v>2</v>
      </c>
      <c r="N26" s="62">
        <v>1</v>
      </c>
      <c r="O26" s="1">
        <v>1</v>
      </c>
      <c r="P26" s="63">
        <f t="shared" ref="P26:P27" si="63">+L26/N26</f>
        <v>2</v>
      </c>
      <c r="Q26" s="64">
        <f t="shared" ref="Q26:Q27" si="64">+M26/O26</f>
        <v>2</v>
      </c>
      <c r="R26" s="65">
        <v>7</v>
      </c>
      <c r="S26" s="1">
        <v>7</v>
      </c>
      <c r="T26" s="65">
        <v>135</v>
      </c>
      <c r="U26" s="61">
        <v>135</v>
      </c>
      <c r="V26" s="105">
        <f t="shared" ref="V26" si="65">+T26/R26</f>
        <v>19.285714285714285</v>
      </c>
      <c r="W26" s="104">
        <f t="shared" ref="W26" si="66">+U26/S26</f>
        <v>19.285714285714285</v>
      </c>
      <c r="X26" s="65">
        <v>0</v>
      </c>
      <c r="Y26" s="61">
        <v>0</v>
      </c>
      <c r="Z26" s="105">
        <f t="shared" ref="Z26" si="67">+X26/R26</f>
        <v>0</v>
      </c>
      <c r="AA26" s="64">
        <f t="shared" ref="AA26" si="68">+Y26/S26</f>
        <v>0</v>
      </c>
      <c r="AB26" s="66">
        <f t="shared" ref="AB26" si="69">+T26+X26</f>
        <v>135</v>
      </c>
      <c r="AC26" s="67">
        <f t="shared" ref="AC26" si="70">+U26+Y26</f>
        <v>135</v>
      </c>
      <c r="AD26" s="39">
        <f t="shared" ref="AD26" si="71">ROUNDUP(AB26,0)</f>
        <v>135</v>
      </c>
      <c r="AE26" s="68">
        <f t="shared" ref="AE26" si="72">ROUNDUP(AC26,0)</f>
        <v>135</v>
      </c>
      <c r="AF26" s="69">
        <f t="shared" ref="AF26" si="73">+AD26-AE26</f>
        <v>0</v>
      </c>
      <c r="AG26" s="102">
        <v>0</v>
      </c>
      <c r="AH26" s="102">
        <v>0</v>
      </c>
      <c r="AI26" s="102">
        <v>135</v>
      </c>
      <c r="AJ26" s="102">
        <v>0</v>
      </c>
      <c r="AK26" s="62"/>
    </row>
    <row r="27" spans="1:37">
      <c r="A27" s="58" t="s">
        <v>14</v>
      </c>
      <c r="B27" s="58" t="s">
        <v>41</v>
      </c>
      <c r="C27" s="58" t="s">
        <v>48</v>
      </c>
      <c r="D27" s="58">
        <v>305545</v>
      </c>
      <c r="E27" s="59" t="s">
        <v>81</v>
      </c>
      <c r="F27" s="58">
        <v>52250270</v>
      </c>
      <c r="G27" s="59" t="s">
        <v>16</v>
      </c>
      <c r="H27" s="59" t="s">
        <v>157</v>
      </c>
      <c r="I27" s="59" t="s">
        <v>158</v>
      </c>
      <c r="J27" s="59">
        <v>273</v>
      </c>
      <c r="K27" s="1" t="s">
        <v>199</v>
      </c>
      <c r="L27" s="65">
        <v>-2</v>
      </c>
      <c r="M27" s="61">
        <v>-2</v>
      </c>
      <c r="N27" s="62">
        <v>-1</v>
      </c>
      <c r="O27" s="1">
        <v>-1</v>
      </c>
      <c r="P27" s="63">
        <f t="shared" si="63"/>
        <v>2</v>
      </c>
      <c r="Q27" s="64">
        <f t="shared" si="64"/>
        <v>2</v>
      </c>
      <c r="R27" s="65">
        <v>-3</v>
      </c>
      <c r="S27" s="1">
        <v>-3</v>
      </c>
      <c r="T27" s="65">
        <v>-58</v>
      </c>
      <c r="U27" s="61">
        <v>-58</v>
      </c>
      <c r="V27" s="105">
        <f t="shared" ref="V27:V29" si="74">+T27/R27</f>
        <v>19.333333333333332</v>
      </c>
      <c r="W27" s="104">
        <f t="shared" ref="W27:W29" si="75">+U27/S27</f>
        <v>19.333333333333332</v>
      </c>
      <c r="X27" s="65">
        <v>0</v>
      </c>
      <c r="Y27" s="61">
        <v>0</v>
      </c>
      <c r="Z27" s="105">
        <f t="shared" ref="Z27:Z29" si="76">+X27/R27</f>
        <v>0</v>
      </c>
      <c r="AA27" s="64">
        <f t="shared" ref="AA27:AA29" si="77">+Y27/S27</f>
        <v>0</v>
      </c>
      <c r="AB27" s="66">
        <f t="shared" ref="AB27:AB29" si="78">+T27+X27</f>
        <v>-58</v>
      </c>
      <c r="AC27" s="67">
        <f t="shared" ref="AC27:AC29" si="79">+U27+Y27</f>
        <v>-58</v>
      </c>
      <c r="AD27" s="39">
        <f t="shared" ref="AD27:AD29" si="80">ROUNDUP(AB27,0)</f>
        <v>-58</v>
      </c>
      <c r="AE27" s="68">
        <f t="shared" ref="AE27:AE29" si="81">ROUNDUP(AC27,0)</f>
        <v>-58</v>
      </c>
      <c r="AF27" s="69">
        <f t="shared" ref="AF27:AF29" si="82">+AD27-AE27</f>
        <v>0</v>
      </c>
      <c r="AG27" s="102">
        <v>0</v>
      </c>
      <c r="AH27" s="102">
        <v>0</v>
      </c>
      <c r="AI27" s="102">
        <v>-58</v>
      </c>
      <c r="AJ27" s="102">
        <v>0</v>
      </c>
      <c r="AK27" s="62" t="s">
        <v>254</v>
      </c>
    </row>
    <row r="28" spans="1:37">
      <c r="A28" s="58" t="s">
        <v>14</v>
      </c>
      <c r="B28" s="58" t="s">
        <v>41</v>
      </c>
      <c r="C28" s="58" t="s">
        <v>49</v>
      </c>
      <c r="D28" s="58">
        <v>306169</v>
      </c>
      <c r="E28" s="59" t="s">
        <v>82</v>
      </c>
      <c r="F28" s="58">
        <v>37836706</v>
      </c>
      <c r="G28" s="59" t="s">
        <v>121</v>
      </c>
      <c r="H28" s="59" t="s">
        <v>17</v>
      </c>
      <c r="I28" s="59" t="s">
        <v>159</v>
      </c>
      <c r="J28" s="59">
        <v>556</v>
      </c>
      <c r="K28" s="1" t="s">
        <v>199</v>
      </c>
      <c r="L28" s="65">
        <v>4</v>
      </c>
      <c r="M28" s="61">
        <v>2</v>
      </c>
      <c r="N28" s="62">
        <v>1</v>
      </c>
      <c r="O28" s="1">
        <v>0.5</v>
      </c>
      <c r="P28" s="63">
        <f t="shared" ref="P28:P29" si="83">+L28/N28</f>
        <v>4</v>
      </c>
      <c r="Q28" s="64">
        <f t="shared" ref="Q28:Q29" si="84">+M28/O28</f>
        <v>4</v>
      </c>
      <c r="R28" s="65">
        <v>8</v>
      </c>
      <c r="S28" s="1">
        <v>8</v>
      </c>
      <c r="T28" s="39">
        <v>154</v>
      </c>
      <c r="U28" s="69">
        <v>77</v>
      </c>
      <c r="V28" s="105">
        <f t="shared" si="74"/>
        <v>19.25</v>
      </c>
      <c r="W28" s="104">
        <f t="shared" si="75"/>
        <v>9.625</v>
      </c>
      <c r="X28" s="39">
        <v>0</v>
      </c>
      <c r="Y28" s="69">
        <v>0</v>
      </c>
      <c r="Z28" s="105">
        <f t="shared" si="76"/>
        <v>0</v>
      </c>
      <c r="AA28" s="64">
        <f t="shared" si="77"/>
        <v>0</v>
      </c>
      <c r="AB28" s="66">
        <f t="shared" si="78"/>
        <v>154</v>
      </c>
      <c r="AC28" s="67">
        <f t="shared" si="79"/>
        <v>77</v>
      </c>
      <c r="AD28" s="39">
        <f t="shared" si="80"/>
        <v>154</v>
      </c>
      <c r="AE28" s="68">
        <f t="shared" si="81"/>
        <v>77</v>
      </c>
      <c r="AF28" s="69">
        <f t="shared" si="82"/>
        <v>77</v>
      </c>
      <c r="AG28" s="102">
        <v>154</v>
      </c>
      <c r="AH28" s="102">
        <v>0</v>
      </c>
      <c r="AI28" s="102">
        <v>0</v>
      </c>
      <c r="AJ28" s="102">
        <v>0</v>
      </c>
      <c r="AK28" s="62"/>
    </row>
    <row r="29" spans="1:37">
      <c r="A29" s="58" t="s">
        <v>14</v>
      </c>
      <c r="B29" s="58" t="s">
        <v>41</v>
      </c>
      <c r="C29" s="58" t="s">
        <v>49</v>
      </c>
      <c r="D29" s="58">
        <v>306169</v>
      </c>
      <c r="E29" s="59" t="s">
        <v>82</v>
      </c>
      <c r="F29" s="58">
        <v>37839918</v>
      </c>
      <c r="G29" s="59" t="s">
        <v>122</v>
      </c>
      <c r="H29" s="59" t="s">
        <v>17</v>
      </c>
      <c r="I29" s="59" t="s">
        <v>160</v>
      </c>
      <c r="J29" s="59">
        <v>698</v>
      </c>
      <c r="K29" s="1" t="s">
        <v>199</v>
      </c>
      <c r="L29" s="65">
        <v>26</v>
      </c>
      <c r="M29" s="61">
        <v>17</v>
      </c>
      <c r="N29" s="62">
        <v>6</v>
      </c>
      <c r="O29" s="1">
        <v>4</v>
      </c>
      <c r="P29" s="63">
        <f t="shared" si="83"/>
        <v>4.333333333333333</v>
      </c>
      <c r="Q29" s="64">
        <f t="shared" si="84"/>
        <v>4.25</v>
      </c>
      <c r="R29" s="65">
        <v>135</v>
      </c>
      <c r="S29" s="1">
        <v>116</v>
      </c>
      <c r="T29" s="39">
        <v>2552</v>
      </c>
      <c r="U29" s="69">
        <v>2464</v>
      </c>
      <c r="V29" s="105">
        <f t="shared" si="74"/>
        <v>18.903703703703705</v>
      </c>
      <c r="W29" s="104">
        <f t="shared" si="75"/>
        <v>21.241379310344829</v>
      </c>
      <c r="X29" s="39">
        <v>334</v>
      </c>
      <c r="Y29" s="69">
        <v>63</v>
      </c>
      <c r="Z29" s="105">
        <f t="shared" si="76"/>
        <v>2.4740740740740739</v>
      </c>
      <c r="AA29" s="64">
        <f t="shared" si="77"/>
        <v>0.5431034482758621</v>
      </c>
      <c r="AB29" s="66">
        <f t="shared" si="78"/>
        <v>2886</v>
      </c>
      <c r="AC29" s="67">
        <f t="shared" si="79"/>
        <v>2527</v>
      </c>
      <c r="AD29" s="39">
        <f t="shared" si="80"/>
        <v>2886</v>
      </c>
      <c r="AE29" s="68">
        <f t="shared" si="81"/>
        <v>2527</v>
      </c>
      <c r="AF29" s="69">
        <f t="shared" si="82"/>
        <v>359</v>
      </c>
      <c r="AG29" s="102">
        <v>975</v>
      </c>
      <c r="AH29" s="102">
        <v>1627</v>
      </c>
      <c r="AI29" s="102">
        <v>0</v>
      </c>
      <c r="AJ29" s="102">
        <v>284</v>
      </c>
      <c r="AK29" s="62"/>
    </row>
    <row r="30" spans="1:37">
      <c r="A30" s="58" t="s">
        <v>14</v>
      </c>
      <c r="B30" s="58" t="s">
        <v>41</v>
      </c>
      <c r="C30" s="58" t="s">
        <v>52</v>
      </c>
      <c r="D30" s="58">
        <v>309982</v>
      </c>
      <c r="E30" s="59" t="s">
        <v>85</v>
      </c>
      <c r="F30" s="58">
        <v>37838181</v>
      </c>
      <c r="G30" s="59" t="s">
        <v>16</v>
      </c>
      <c r="H30" s="59" t="s">
        <v>20</v>
      </c>
      <c r="I30" s="59" t="s">
        <v>165</v>
      </c>
      <c r="J30" s="59">
        <v>766</v>
      </c>
      <c r="K30" s="1" t="s">
        <v>199</v>
      </c>
      <c r="L30" s="65">
        <v>2</v>
      </c>
      <c r="M30" s="61">
        <v>2</v>
      </c>
      <c r="N30" s="62">
        <v>1</v>
      </c>
      <c r="O30" s="1">
        <v>1</v>
      </c>
      <c r="P30" s="63">
        <f t="shared" ref="P30" si="85">+L30/N30</f>
        <v>2</v>
      </c>
      <c r="Q30" s="64">
        <f t="shared" ref="Q30" si="86">+M30/O30</f>
        <v>2</v>
      </c>
      <c r="R30" s="65">
        <v>10</v>
      </c>
      <c r="S30" s="1">
        <v>10</v>
      </c>
      <c r="T30" s="65">
        <v>141</v>
      </c>
      <c r="U30" s="61">
        <v>141</v>
      </c>
      <c r="V30" s="105">
        <f t="shared" ref="V30" si="87">+T30/R30</f>
        <v>14.1</v>
      </c>
      <c r="W30" s="104">
        <f t="shared" ref="W30" si="88">+U30/S30</f>
        <v>14.1</v>
      </c>
      <c r="X30" s="65">
        <v>0</v>
      </c>
      <c r="Y30" s="61">
        <v>0</v>
      </c>
      <c r="Z30" s="105">
        <f t="shared" ref="Z30" si="89">+X30/R30</f>
        <v>0</v>
      </c>
      <c r="AA30" s="64">
        <f t="shared" ref="AA30" si="90">+Y30/S30</f>
        <v>0</v>
      </c>
      <c r="AB30" s="66">
        <f t="shared" ref="AB30" si="91">+T30+X30</f>
        <v>141</v>
      </c>
      <c r="AC30" s="67">
        <f t="shared" ref="AC30" si="92">+U30+Y30</f>
        <v>141</v>
      </c>
      <c r="AD30" s="39">
        <f t="shared" ref="AD30" si="93">ROUNDUP(AB30,0)</f>
        <v>141</v>
      </c>
      <c r="AE30" s="68">
        <f t="shared" ref="AE30" si="94">ROUNDUP(AC30,0)</f>
        <v>141</v>
      </c>
      <c r="AF30" s="69">
        <f t="shared" ref="AF30" si="95">+AD30-AE30</f>
        <v>0</v>
      </c>
      <c r="AG30" s="102">
        <v>141</v>
      </c>
      <c r="AH30" s="102">
        <v>0</v>
      </c>
      <c r="AI30" s="102">
        <v>0</v>
      </c>
      <c r="AJ30" s="102">
        <v>0</v>
      </c>
      <c r="AK30" s="62"/>
    </row>
    <row r="31" spans="1:37">
      <c r="A31" s="58" t="s">
        <v>14</v>
      </c>
      <c r="B31" s="58" t="s">
        <v>41</v>
      </c>
      <c r="C31" s="58" t="s">
        <v>52</v>
      </c>
      <c r="D31" s="58">
        <v>309982</v>
      </c>
      <c r="E31" s="59" t="s">
        <v>85</v>
      </c>
      <c r="F31" s="58">
        <v>37838181</v>
      </c>
      <c r="G31" s="59" t="s">
        <v>16</v>
      </c>
      <c r="H31" s="59" t="s">
        <v>20</v>
      </c>
      <c r="I31" s="59" t="s">
        <v>165</v>
      </c>
      <c r="J31" s="59">
        <v>766</v>
      </c>
      <c r="K31" s="1" t="s">
        <v>199</v>
      </c>
      <c r="L31" s="65">
        <v>-4</v>
      </c>
      <c r="M31" s="61">
        <v>-4</v>
      </c>
      <c r="N31" s="62">
        <v>-2</v>
      </c>
      <c r="O31" s="1">
        <v>-2</v>
      </c>
      <c r="P31" s="63">
        <f t="shared" ref="P31:P46" si="96">+L31/N31</f>
        <v>2</v>
      </c>
      <c r="Q31" s="64">
        <f t="shared" ref="Q31:Q46" si="97">+M31/O31</f>
        <v>2</v>
      </c>
      <c r="R31" s="65">
        <v>-12</v>
      </c>
      <c r="S31" s="1">
        <v>-12</v>
      </c>
      <c r="T31" s="65">
        <v>-168</v>
      </c>
      <c r="U31" s="61">
        <v>-168</v>
      </c>
      <c r="V31" s="105">
        <f t="shared" ref="V31:V47" si="98">+T31/R31</f>
        <v>14</v>
      </c>
      <c r="W31" s="104">
        <f t="shared" ref="W31:W47" si="99">+U31/S31</f>
        <v>14</v>
      </c>
      <c r="X31" s="65">
        <v>0</v>
      </c>
      <c r="Y31" s="61">
        <v>0</v>
      </c>
      <c r="Z31" s="105">
        <f t="shared" ref="Z31:Z47" si="100">+X31/R31</f>
        <v>0</v>
      </c>
      <c r="AA31" s="64">
        <f t="shared" ref="AA31:AA47" si="101">+Y31/S31</f>
        <v>0</v>
      </c>
      <c r="AB31" s="66">
        <f t="shared" ref="AB31:AB47" si="102">+T31+X31</f>
        <v>-168</v>
      </c>
      <c r="AC31" s="67">
        <f t="shared" ref="AC31:AC47" si="103">+U31+Y31</f>
        <v>-168</v>
      </c>
      <c r="AD31" s="39">
        <f t="shared" ref="AD31:AD47" si="104">ROUNDUP(AB31,0)</f>
        <v>-168</v>
      </c>
      <c r="AE31" s="68">
        <f t="shared" ref="AE31:AE47" si="105">ROUNDUP(AC31,0)</f>
        <v>-168</v>
      </c>
      <c r="AF31" s="69">
        <f t="shared" ref="AF31:AF47" si="106">+AD31-AE31</f>
        <v>0</v>
      </c>
      <c r="AG31" s="102">
        <v>-168</v>
      </c>
      <c r="AH31" s="102">
        <v>0</v>
      </c>
      <c r="AI31" s="102">
        <v>0</v>
      </c>
      <c r="AJ31" s="102">
        <v>0</v>
      </c>
      <c r="AK31" s="62" t="s">
        <v>254</v>
      </c>
    </row>
    <row r="32" spans="1:37">
      <c r="A32" s="58" t="s">
        <v>14</v>
      </c>
      <c r="B32" s="58" t="s">
        <v>41</v>
      </c>
      <c r="C32" s="58" t="s">
        <v>54</v>
      </c>
      <c r="D32" s="58">
        <v>313114</v>
      </c>
      <c r="E32" s="59" t="s">
        <v>87</v>
      </c>
      <c r="F32" s="58">
        <v>31875394</v>
      </c>
      <c r="G32" s="59" t="s">
        <v>118</v>
      </c>
      <c r="H32" s="59" t="s">
        <v>21</v>
      </c>
      <c r="I32" s="59" t="s">
        <v>168</v>
      </c>
      <c r="J32" s="59">
        <v>496</v>
      </c>
      <c r="K32" s="1" t="s">
        <v>199</v>
      </c>
      <c r="L32" s="65">
        <v>10</v>
      </c>
      <c r="M32" s="61">
        <v>5</v>
      </c>
      <c r="N32" s="62">
        <v>2</v>
      </c>
      <c r="O32" s="1">
        <v>1</v>
      </c>
      <c r="P32" s="63">
        <f t="shared" ref="P32" si="107">+L32/N32</f>
        <v>5</v>
      </c>
      <c r="Q32" s="64">
        <f t="shared" ref="Q32" si="108">+M32/O32</f>
        <v>5</v>
      </c>
      <c r="R32" s="65">
        <v>16</v>
      </c>
      <c r="S32" s="1">
        <v>8</v>
      </c>
      <c r="T32" s="65">
        <v>315</v>
      </c>
      <c r="U32" s="61">
        <v>130</v>
      </c>
      <c r="V32" s="105">
        <f t="shared" ref="V32" si="109">+T32/R32</f>
        <v>19.6875</v>
      </c>
      <c r="W32" s="104">
        <f t="shared" ref="W32" si="110">+U32/S32</f>
        <v>16.25</v>
      </c>
      <c r="X32" s="65">
        <v>0</v>
      </c>
      <c r="Y32" s="61">
        <v>0</v>
      </c>
      <c r="Z32" s="105">
        <f t="shared" ref="Z32" si="111">+X32/R32</f>
        <v>0</v>
      </c>
      <c r="AA32" s="64">
        <f t="shared" ref="AA32" si="112">+Y32/S32</f>
        <v>0</v>
      </c>
      <c r="AB32" s="66">
        <f t="shared" ref="AB32" si="113">+T32+X32</f>
        <v>315</v>
      </c>
      <c r="AC32" s="67">
        <f t="shared" ref="AC32" si="114">+U32+Y32</f>
        <v>130</v>
      </c>
      <c r="AD32" s="39">
        <f t="shared" ref="AD32" si="115">ROUNDUP(AB32,0)</f>
        <v>315</v>
      </c>
      <c r="AE32" s="68">
        <f t="shared" ref="AE32" si="116">ROUNDUP(AC32,0)</f>
        <v>130</v>
      </c>
      <c r="AF32" s="69">
        <f t="shared" ref="AF32" si="117">+AD32-AE32</f>
        <v>185</v>
      </c>
      <c r="AG32" s="102">
        <v>315</v>
      </c>
      <c r="AH32" s="102">
        <v>0</v>
      </c>
      <c r="AI32" s="102">
        <v>0</v>
      </c>
      <c r="AJ32" s="102">
        <v>0</v>
      </c>
      <c r="AK32" s="62"/>
    </row>
    <row r="33" spans="1:37">
      <c r="A33" s="58" t="s">
        <v>14</v>
      </c>
      <c r="B33" s="58" t="s">
        <v>41</v>
      </c>
      <c r="C33" s="58" t="s">
        <v>54</v>
      </c>
      <c r="D33" s="58">
        <v>313114</v>
      </c>
      <c r="E33" s="59" t="s">
        <v>87</v>
      </c>
      <c r="F33" s="58">
        <v>31875394</v>
      </c>
      <c r="G33" s="59" t="s">
        <v>118</v>
      </c>
      <c r="H33" s="59" t="s">
        <v>21</v>
      </c>
      <c r="I33" s="59" t="s">
        <v>168</v>
      </c>
      <c r="J33" s="59">
        <v>496</v>
      </c>
      <c r="K33" s="1" t="s">
        <v>199</v>
      </c>
      <c r="L33" s="65">
        <v>-10</v>
      </c>
      <c r="M33" s="61">
        <v>-3</v>
      </c>
      <c r="N33" s="62">
        <v>-2</v>
      </c>
      <c r="O33" s="1">
        <v>-1</v>
      </c>
      <c r="P33" s="63">
        <f t="shared" si="96"/>
        <v>5</v>
      </c>
      <c r="Q33" s="64">
        <f t="shared" si="97"/>
        <v>3</v>
      </c>
      <c r="R33" s="65">
        <v>-13</v>
      </c>
      <c r="S33" s="1">
        <v>-6</v>
      </c>
      <c r="T33" s="65">
        <v>-245</v>
      </c>
      <c r="U33" s="61">
        <v>-93</v>
      </c>
      <c r="V33" s="105">
        <f t="shared" si="98"/>
        <v>18.846153846153847</v>
      </c>
      <c r="W33" s="104">
        <f t="shared" si="99"/>
        <v>15.5</v>
      </c>
      <c r="X33" s="65">
        <v>0</v>
      </c>
      <c r="Y33" s="61">
        <v>0</v>
      </c>
      <c r="Z33" s="105">
        <f t="shared" si="100"/>
        <v>0</v>
      </c>
      <c r="AA33" s="64">
        <f t="shared" si="101"/>
        <v>0</v>
      </c>
      <c r="AB33" s="66">
        <f t="shared" si="102"/>
        <v>-245</v>
      </c>
      <c r="AC33" s="67">
        <f t="shared" si="103"/>
        <v>-93</v>
      </c>
      <c r="AD33" s="39">
        <f t="shared" si="104"/>
        <v>-245</v>
      </c>
      <c r="AE33" s="68">
        <f t="shared" si="105"/>
        <v>-93</v>
      </c>
      <c r="AF33" s="69">
        <f t="shared" si="106"/>
        <v>-152</v>
      </c>
      <c r="AG33" s="102">
        <v>-245</v>
      </c>
      <c r="AH33" s="102">
        <v>0</v>
      </c>
      <c r="AI33" s="102">
        <v>0</v>
      </c>
      <c r="AJ33" s="102">
        <v>0</v>
      </c>
      <c r="AK33" s="62" t="s">
        <v>254</v>
      </c>
    </row>
    <row r="34" spans="1:37">
      <c r="A34" s="58" t="s">
        <v>14</v>
      </c>
      <c r="B34" s="58" t="s">
        <v>41</v>
      </c>
      <c r="C34" s="58" t="s">
        <v>54</v>
      </c>
      <c r="D34" s="58">
        <v>313114</v>
      </c>
      <c r="E34" s="59" t="s">
        <v>87</v>
      </c>
      <c r="F34" s="58">
        <v>36080543</v>
      </c>
      <c r="G34" s="59" t="s">
        <v>118</v>
      </c>
      <c r="H34" s="59" t="s">
        <v>21</v>
      </c>
      <c r="I34" s="59" t="s">
        <v>169</v>
      </c>
      <c r="J34" s="59">
        <v>492</v>
      </c>
      <c r="K34" s="1" t="s">
        <v>199</v>
      </c>
      <c r="L34" s="65">
        <v>3</v>
      </c>
      <c r="M34" s="61">
        <v>2</v>
      </c>
      <c r="N34" s="62">
        <v>1</v>
      </c>
      <c r="O34" s="1">
        <v>1</v>
      </c>
      <c r="P34" s="63">
        <f t="shared" ref="P34" si="118">+L34/N34</f>
        <v>3</v>
      </c>
      <c r="Q34" s="64">
        <f t="shared" ref="Q34" si="119">+M34/O34</f>
        <v>2</v>
      </c>
      <c r="R34" s="65">
        <v>14</v>
      </c>
      <c r="S34" s="1">
        <v>9</v>
      </c>
      <c r="T34" s="65">
        <v>251</v>
      </c>
      <c r="U34" s="61">
        <v>167</v>
      </c>
      <c r="V34" s="105">
        <f t="shared" ref="V34" si="120">+T34/R34</f>
        <v>17.928571428571427</v>
      </c>
      <c r="W34" s="104">
        <f t="shared" ref="W34" si="121">+U34/S34</f>
        <v>18.555555555555557</v>
      </c>
      <c r="X34" s="65">
        <v>25</v>
      </c>
      <c r="Y34" s="61">
        <v>16</v>
      </c>
      <c r="Z34" s="105">
        <f t="shared" ref="Z34" si="122">+X34/R34</f>
        <v>1.7857142857142858</v>
      </c>
      <c r="AA34" s="64">
        <f t="shared" ref="AA34" si="123">+Y34/S34</f>
        <v>1.7777777777777777</v>
      </c>
      <c r="AB34" s="66">
        <f t="shared" ref="AB34" si="124">+T34+X34</f>
        <v>276</v>
      </c>
      <c r="AC34" s="67">
        <f t="shared" ref="AC34" si="125">+U34+Y34</f>
        <v>183</v>
      </c>
      <c r="AD34" s="39">
        <f t="shared" ref="AD34" si="126">ROUNDUP(AB34,0)</f>
        <v>276</v>
      </c>
      <c r="AE34" s="68">
        <f t="shared" ref="AE34" si="127">ROUNDUP(AC34,0)</f>
        <v>183</v>
      </c>
      <c r="AF34" s="69">
        <f t="shared" ref="AF34" si="128">+AD34-AE34</f>
        <v>93</v>
      </c>
      <c r="AG34" s="102">
        <v>276</v>
      </c>
      <c r="AH34" s="102">
        <v>0</v>
      </c>
      <c r="AI34" s="102">
        <v>0</v>
      </c>
      <c r="AJ34" s="102">
        <v>0</v>
      </c>
      <c r="AK34" s="62"/>
    </row>
    <row r="35" spans="1:37">
      <c r="A35" s="58" t="s">
        <v>14</v>
      </c>
      <c r="B35" s="58" t="s">
        <v>41</v>
      </c>
      <c r="C35" s="58" t="s">
        <v>54</v>
      </c>
      <c r="D35" s="58">
        <v>313114</v>
      </c>
      <c r="E35" s="59" t="s">
        <v>87</v>
      </c>
      <c r="F35" s="58">
        <v>36080543</v>
      </c>
      <c r="G35" s="59" t="s">
        <v>118</v>
      </c>
      <c r="H35" s="59" t="s">
        <v>21</v>
      </c>
      <c r="I35" s="59" t="s">
        <v>169</v>
      </c>
      <c r="J35" s="59">
        <v>492</v>
      </c>
      <c r="K35" s="1" t="s">
        <v>199</v>
      </c>
      <c r="L35" s="65">
        <v>-10</v>
      </c>
      <c r="M35" s="61">
        <v>-4</v>
      </c>
      <c r="N35" s="62">
        <v>-3</v>
      </c>
      <c r="O35" s="1">
        <v>-1</v>
      </c>
      <c r="P35" s="63">
        <f t="shared" si="96"/>
        <v>3.3333333333333335</v>
      </c>
      <c r="Q35" s="64">
        <f t="shared" si="97"/>
        <v>4</v>
      </c>
      <c r="R35" s="65">
        <v>-40</v>
      </c>
      <c r="S35" s="1">
        <v>-11</v>
      </c>
      <c r="T35" s="65">
        <v>-722</v>
      </c>
      <c r="U35" s="61">
        <v>-181</v>
      </c>
      <c r="V35" s="105">
        <f t="shared" si="98"/>
        <v>18.05</v>
      </c>
      <c r="W35" s="104">
        <f t="shared" si="99"/>
        <v>16.454545454545453</v>
      </c>
      <c r="X35" s="65">
        <v>-75</v>
      </c>
      <c r="Y35" s="61">
        <v>-25</v>
      </c>
      <c r="Z35" s="105">
        <f t="shared" si="100"/>
        <v>1.875</v>
      </c>
      <c r="AA35" s="64">
        <f t="shared" si="101"/>
        <v>2.2727272727272729</v>
      </c>
      <c r="AB35" s="66">
        <f t="shared" si="102"/>
        <v>-797</v>
      </c>
      <c r="AC35" s="67">
        <f t="shared" si="103"/>
        <v>-206</v>
      </c>
      <c r="AD35" s="39">
        <f t="shared" si="104"/>
        <v>-797</v>
      </c>
      <c r="AE35" s="68">
        <f t="shared" si="105"/>
        <v>-206</v>
      </c>
      <c r="AF35" s="69">
        <f t="shared" si="106"/>
        <v>-591</v>
      </c>
      <c r="AG35" s="102">
        <v>-412</v>
      </c>
      <c r="AH35" s="102">
        <v>-385</v>
      </c>
      <c r="AI35" s="102">
        <v>0</v>
      </c>
      <c r="AJ35" s="102">
        <v>0</v>
      </c>
      <c r="AK35" s="62" t="s">
        <v>254</v>
      </c>
    </row>
    <row r="36" spans="1:37">
      <c r="A36" s="58" t="s">
        <v>14</v>
      </c>
      <c r="B36" s="58" t="s">
        <v>41</v>
      </c>
      <c r="C36" s="58" t="s">
        <v>54</v>
      </c>
      <c r="D36" s="58">
        <v>313114</v>
      </c>
      <c r="E36" s="59" t="s">
        <v>87</v>
      </c>
      <c r="F36" s="58">
        <v>36080594</v>
      </c>
      <c r="G36" s="59" t="s">
        <v>118</v>
      </c>
      <c r="H36" s="59" t="s">
        <v>21</v>
      </c>
      <c r="I36" s="59" t="s">
        <v>170</v>
      </c>
      <c r="J36" s="59">
        <v>728</v>
      </c>
      <c r="K36" s="1" t="s">
        <v>199</v>
      </c>
      <c r="L36" s="65">
        <v>5</v>
      </c>
      <c r="M36" s="61">
        <v>1</v>
      </c>
      <c r="N36" s="62">
        <v>2</v>
      </c>
      <c r="O36" s="1">
        <v>1</v>
      </c>
      <c r="P36" s="63">
        <f t="shared" ref="P36" si="129">+L36/N36</f>
        <v>2.5</v>
      </c>
      <c r="Q36" s="64">
        <f t="shared" ref="Q36" si="130">+M36/O36</f>
        <v>1</v>
      </c>
      <c r="R36" s="65">
        <v>6</v>
      </c>
      <c r="S36" s="1">
        <v>3</v>
      </c>
      <c r="T36" s="65">
        <v>107</v>
      </c>
      <c r="U36" s="61">
        <v>53</v>
      </c>
      <c r="V36" s="105">
        <f t="shared" ref="V36" si="131">+T36/R36</f>
        <v>17.833333333333332</v>
      </c>
      <c r="W36" s="104">
        <f t="shared" ref="W36" si="132">+U36/S36</f>
        <v>17.666666666666668</v>
      </c>
      <c r="X36" s="65">
        <v>0</v>
      </c>
      <c r="Y36" s="61">
        <v>0</v>
      </c>
      <c r="Z36" s="105">
        <f t="shared" ref="Z36" si="133">+X36/R36</f>
        <v>0</v>
      </c>
      <c r="AA36" s="64">
        <f t="shared" ref="AA36" si="134">+Y36/S36</f>
        <v>0</v>
      </c>
      <c r="AB36" s="66">
        <f t="shared" ref="AB36" si="135">+T36+X36</f>
        <v>107</v>
      </c>
      <c r="AC36" s="67">
        <f t="shared" ref="AC36" si="136">+U36+Y36</f>
        <v>53</v>
      </c>
      <c r="AD36" s="39">
        <f t="shared" ref="AD36" si="137">ROUNDUP(AB36,0)</f>
        <v>107</v>
      </c>
      <c r="AE36" s="68">
        <f t="shared" ref="AE36" si="138">ROUNDUP(AC36,0)</f>
        <v>53</v>
      </c>
      <c r="AF36" s="69">
        <f t="shared" ref="AF36" si="139">+AD36-AE36</f>
        <v>54</v>
      </c>
      <c r="AG36" s="102">
        <v>107</v>
      </c>
      <c r="AH36" s="102">
        <v>0</v>
      </c>
      <c r="AI36" s="102">
        <v>0</v>
      </c>
      <c r="AJ36" s="102">
        <v>0</v>
      </c>
      <c r="AK36" s="62"/>
    </row>
    <row r="37" spans="1:37">
      <c r="A37" s="58" t="s">
        <v>14</v>
      </c>
      <c r="B37" s="58" t="s">
        <v>41</v>
      </c>
      <c r="C37" s="58" t="s">
        <v>54</v>
      </c>
      <c r="D37" s="58">
        <v>313114</v>
      </c>
      <c r="E37" s="59" t="s">
        <v>87</v>
      </c>
      <c r="F37" s="58">
        <v>36080594</v>
      </c>
      <c r="G37" s="59" t="s">
        <v>118</v>
      </c>
      <c r="H37" s="59" t="s">
        <v>21</v>
      </c>
      <c r="I37" s="59" t="s">
        <v>170</v>
      </c>
      <c r="J37" s="59">
        <v>728</v>
      </c>
      <c r="K37" s="1" t="s">
        <v>199</v>
      </c>
      <c r="L37" s="65">
        <v>-5</v>
      </c>
      <c r="M37" s="61">
        <v>-1</v>
      </c>
      <c r="N37" s="62">
        <v>-2</v>
      </c>
      <c r="O37" s="1">
        <v>-1</v>
      </c>
      <c r="P37" s="63">
        <f t="shared" si="96"/>
        <v>2.5</v>
      </c>
      <c r="Q37" s="64">
        <f t="shared" si="97"/>
        <v>1</v>
      </c>
      <c r="R37" s="65">
        <v>-5</v>
      </c>
      <c r="S37" s="1">
        <v>-2</v>
      </c>
      <c r="T37" s="65">
        <v>-89</v>
      </c>
      <c r="U37" s="61">
        <v>-36</v>
      </c>
      <c r="V37" s="105">
        <f t="shared" si="98"/>
        <v>17.8</v>
      </c>
      <c r="W37" s="104">
        <f t="shared" si="99"/>
        <v>18</v>
      </c>
      <c r="X37" s="65">
        <v>0</v>
      </c>
      <c r="Y37" s="61">
        <v>0</v>
      </c>
      <c r="Z37" s="105">
        <f t="shared" si="100"/>
        <v>0</v>
      </c>
      <c r="AA37" s="64">
        <f t="shared" si="101"/>
        <v>0</v>
      </c>
      <c r="AB37" s="66">
        <f t="shared" si="102"/>
        <v>-89</v>
      </c>
      <c r="AC37" s="67">
        <f t="shared" si="103"/>
        <v>-36</v>
      </c>
      <c r="AD37" s="39">
        <f t="shared" si="104"/>
        <v>-89</v>
      </c>
      <c r="AE37" s="68">
        <f t="shared" si="105"/>
        <v>-36</v>
      </c>
      <c r="AF37" s="69">
        <f t="shared" si="106"/>
        <v>-53</v>
      </c>
      <c r="AG37" s="102">
        <v>-89</v>
      </c>
      <c r="AH37" s="102">
        <v>0</v>
      </c>
      <c r="AI37" s="102">
        <v>0</v>
      </c>
      <c r="AJ37" s="102">
        <v>0</v>
      </c>
      <c r="AK37" s="62" t="s">
        <v>254</v>
      </c>
    </row>
    <row r="38" spans="1:37">
      <c r="A38" s="58" t="s">
        <v>14</v>
      </c>
      <c r="B38" s="58" t="s">
        <v>41</v>
      </c>
      <c r="C38" s="58" t="s">
        <v>54</v>
      </c>
      <c r="D38" s="58">
        <v>313114</v>
      </c>
      <c r="E38" s="59" t="s">
        <v>87</v>
      </c>
      <c r="F38" s="58">
        <v>36080756</v>
      </c>
      <c r="G38" s="59" t="s">
        <v>118</v>
      </c>
      <c r="H38" s="59" t="s">
        <v>21</v>
      </c>
      <c r="I38" s="59" t="s">
        <v>171</v>
      </c>
      <c r="J38" s="59">
        <v>511</v>
      </c>
      <c r="K38" s="1" t="s">
        <v>199</v>
      </c>
      <c r="L38" s="65">
        <v>38</v>
      </c>
      <c r="M38" s="61">
        <v>0</v>
      </c>
      <c r="N38" s="62">
        <v>4</v>
      </c>
      <c r="O38" s="1">
        <v>0</v>
      </c>
      <c r="P38" s="63">
        <f t="shared" si="96"/>
        <v>9.5</v>
      </c>
      <c r="Q38" s="64">
        <v>0</v>
      </c>
      <c r="R38" s="65">
        <v>11</v>
      </c>
      <c r="S38" s="1">
        <v>0</v>
      </c>
      <c r="T38" s="65">
        <v>268</v>
      </c>
      <c r="U38" s="61">
        <v>0</v>
      </c>
      <c r="V38" s="105">
        <f t="shared" si="98"/>
        <v>24.363636363636363</v>
      </c>
      <c r="W38" s="104">
        <v>0</v>
      </c>
      <c r="X38" s="65">
        <v>0</v>
      </c>
      <c r="Y38" s="61">
        <v>0</v>
      </c>
      <c r="Z38" s="105">
        <f t="shared" si="100"/>
        <v>0</v>
      </c>
      <c r="AA38" s="64">
        <v>0</v>
      </c>
      <c r="AB38" s="66">
        <f t="shared" si="102"/>
        <v>268</v>
      </c>
      <c r="AC38" s="67">
        <f t="shared" si="103"/>
        <v>0</v>
      </c>
      <c r="AD38" s="39">
        <f t="shared" si="104"/>
        <v>268</v>
      </c>
      <c r="AE38" s="68">
        <f t="shared" si="105"/>
        <v>0</v>
      </c>
      <c r="AF38" s="69">
        <f t="shared" si="106"/>
        <v>268</v>
      </c>
      <c r="AG38" s="102">
        <v>268</v>
      </c>
      <c r="AH38" s="102">
        <v>0</v>
      </c>
      <c r="AI38" s="102">
        <v>0</v>
      </c>
      <c r="AJ38" s="102">
        <v>0</v>
      </c>
      <c r="AK38" s="62"/>
    </row>
    <row r="39" spans="1:37">
      <c r="A39" s="58" t="s">
        <v>14</v>
      </c>
      <c r="B39" s="58" t="s">
        <v>41</v>
      </c>
      <c r="C39" s="58" t="s">
        <v>54</v>
      </c>
      <c r="D39" s="58">
        <v>313114</v>
      </c>
      <c r="E39" s="59" t="s">
        <v>87</v>
      </c>
      <c r="F39" s="58">
        <v>36080772</v>
      </c>
      <c r="G39" s="59" t="s">
        <v>118</v>
      </c>
      <c r="H39" s="59" t="s">
        <v>21</v>
      </c>
      <c r="I39" s="59" t="s">
        <v>172</v>
      </c>
      <c r="J39" s="59">
        <v>788</v>
      </c>
      <c r="K39" s="1" t="s">
        <v>199</v>
      </c>
      <c r="L39" s="65">
        <v>8</v>
      </c>
      <c r="M39" s="61">
        <v>4</v>
      </c>
      <c r="N39" s="62">
        <v>2</v>
      </c>
      <c r="O39" s="1">
        <v>1</v>
      </c>
      <c r="P39" s="63">
        <f t="shared" ref="P39" si="140">+L39/N39</f>
        <v>4</v>
      </c>
      <c r="Q39" s="64">
        <f t="shared" ref="Q39" si="141">+M39/O39</f>
        <v>4</v>
      </c>
      <c r="R39" s="65">
        <v>23</v>
      </c>
      <c r="S39" s="1">
        <v>8</v>
      </c>
      <c r="T39" s="65">
        <v>429</v>
      </c>
      <c r="U39" s="61">
        <v>144</v>
      </c>
      <c r="V39" s="105">
        <f t="shared" ref="V39" si="142">+T39/R39</f>
        <v>18.652173913043477</v>
      </c>
      <c r="W39" s="104">
        <f t="shared" ref="W39" si="143">+U39/S39</f>
        <v>18</v>
      </c>
      <c r="X39" s="65">
        <v>0</v>
      </c>
      <c r="Y39" s="61">
        <v>0</v>
      </c>
      <c r="Z39" s="105">
        <f t="shared" ref="Z39" si="144">+X39/R39</f>
        <v>0</v>
      </c>
      <c r="AA39" s="64">
        <f t="shared" ref="AA39" si="145">+Y39/S39</f>
        <v>0</v>
      </c>
      <c r="AB39" s="66">
        <f t="shared" ref="AB39" si="146">+T39+X39</f>
        <v>429</v>
      </c>
      <c r="AC39" s="67">
        <f t="shared" ref="AC39" si="147">+U39+Y39</f>
        <v>144</v>
      </c>
      <c r="AD39" s="39">
        <f t="shared" ref="AD39" si="148">ROUNDUP(AB39,0)</f>
        <v>429</v>
      </c>
      <c r="AE39" s="68">
        <f t="shared" ref="AE39" si="149">ROUNDUP(AC39,0)</f>
        <v>144</v>
      </c>
      <c r="AF39" s="69">
        <f t="shared" ref="AF39" si="150">+AD39-AE39</f>
        <v>285</v>
      </c>
      <c r="AG39" s="102">
        <v>144</v>
      </c>
      <c r="AH39" s="102">
        <v>285</v>
      </c>
      <c r="AI39" s="102">
        <v>0</v>
      </c>
      <c r="AJ39" s="102">
        <v>0</v>
      </c>
      <c r="AK39" s="62"/>
    </row>
    <row r="40" spans="1:37">
      <c r="A40" s="58" t="s">
        <v>14</v>
      </c>
      <c r="B40" s="58" t="s">
        <v>41</v>
      </c>
      <c r="C40" s="58" t="s">
        <v>54</v>
      </c>
      <c r="D40" s="58">
        <v>313114</v>
      </c>
      <c r="E40" s="59" t="s">
        <v>87</v>
      </c>
      <c r="F40" s="58">
        <v>36080772</v>
      </c>
      <c r="G40" s="59" t="s">
        <v>118</v>
      </c>
      <c r="H40" s="59" t="s">
        <v>21</v>
      </c>
      <c r="I40" s="59" t="s">
        <v>172</v>
      </c>
      <c r="J40" s="59">
        <v>788</v>
      </c>
      <c r="K40" s="1" t="s">
        <v>199</v>
      </c>
      <c r="L40" s="65">
        <v>-4</v>
      </c>
      <c r="M40" s="61">
        <v>-4</v>
      </c>
      <c r="N40" s="62">
        <v>-1</v>
      </c>
      <c r="O40" s="1">
        <v>-1</v>
      </c>
      <c r="P40" s="63">
        <f t="shared" si="96"/>
        <v>4</v>
      </c>
      <c r="Q40" s="64">
        <f t="shared" si="97"/>
        <v>4</v>
      </c>
      <c r="R40" s="65">
        <v>-8</v>
      </c>
      <c r="S40" s="1">
        <v>-8</v>
      </c>
      <c r="T40" s="65">
        <v>-143</v>
      </c>
      <c r="U40" s="61">
        <v>-143</v>
      </c>
      <c r="V40" s="105">
        <f t="shared" si="98"/>
        <v>17.875</v>
      </c>
      <c r="W40" s="104">
        <f t="shared" si="99"/>
        <v>17.875</v>
      </c>
      <c r="X40" s="65">
        <v>0</v>
      </c>
      <c r="Y40" s="61">
        <v>0</v>
      </c>
      <c r="Z40" s="105">
        <f t="shared" si="100"/>
        <v>0</v>
      </c>
      <c r="AA40" s="64">
        <f t="shared" si="101"/>
        <v>0</v>
      </c>
      <c r="AB40" s="66">
        <f t="shared" si="102"/>
        <v>-143</v>
      </c>
      <c r="AC40" s="67">
        <f t="shared" si="103"/>
        <v>-143</v>
      </c>
      <c r="AD40" s="39">
        <f t="shared" si="104"/>
        <v>-143</v>
      </c>
      <c r="AE40" s="68">
        <f t="shared" si="105"/>
        <v>-143</v>
      </c>
      <c r="AF40" s="69">
        <f t="shared" si="106"/>
        <v>0</v>
      </c>
      <c r="AG40" s="102">
        <v>-143</v>
      </c>
      <c r="AH40" s="102">
        <v>0</v>
      </c>
      <c r="AI40" s="102">
        <v>0</v>
      </c>
      <c r="AJ40" s="102">
        <v>0</v>
      </c>
      <c r="AK40" s="62" t="s">
        <v>254</v>
      </c>
    </row>
    <row r="41" spans="1:37">
      <c r="A41" s="58" t="s">
        <v>14</v>
      </c>
      <c r="B41" s="58" t="s">
        <v>41</v>
      </c>
      <c r="C41" s="58" t="s">
        <v>54</v>
      </c>
      <c r="D41" s="58">
        <v>313114</v>
      </c>
      <c r="E41" s="59" t="s">
        <v>87</v>
      </c>
      <c r="F41" s="58">
        <v>37990373</v>
      </c>
      <c r="G41" s="59" t="s">
        <v>118</v>
      </c>
      <c r="H41" s="59" t="s">
        <v>21</v>
      </c>
      <c r="I41" s="59" t="s">
        <v>173</v>
      </c>
      <c r="J41" s="59">
        <v>727</v>
      </c>
      <c r="K41" s="1" t="s">
        <v>199</v>
      </c>
      <c r="L41" s="65">
        <v>32</v>
      </c>
      <c r="M41" s="61">
        <v>22</v>
      </c>
      <c r="N41" s="62">
        <v>3</v>
      </c>
      <c r="O41" s="1">
        <v>3</v>
      </c>
      <c r="P41" s="63">
        <f t="shared" ref="P41" si="151">+L41/N41</f>
        <v>10.666666666666666</v>
      </c>
      <c r="Q41" s="64">
        <f t="shared" ref="Q41" si="152">+M41/O41</f>
        <v>7.333333333333333</v>
      </c>
      <c r="R41" s="65">
        <v>6</v>
      </c>
      <c r="S41" s="1">
        <v>6</v>
      </c>
      <c r="T41" s="65">
        <v>110</v>
      </c>
      <c r="U41" s="61">
        <v>76</v>
      </c>
      <c r="V41" s="105">
        <f t="shared" ref="V41" si="153">+T41/R41</f>
        <v>18.333333333333332</v>
      </c>
      <c r="W41" s="104">
        <f t="shared" ref="W41" si="154">+U41/S41</f>
        <v>12.666666666666666</v>
      </c>
      <c r="X41" s="65">
        <v>75</v>
      </c>
      <c r="Y41" s="61">
        <v>52</v>
      </c>
      <c r="Z41" s="105">
        <f t="shared" ref="Z41" si="155">+X41/R41</f>
        <v>12.5</v>
      </c>
      <c r="AA41" s="64">
        <f t="shared" ref="AA41" si="156">+Y41/S41</f>
        <v>8.6666666666666661</v>
      </c>
      <c r="AB41" s="66">
        <f t="shared" ref="AB41" si="157">+T41+X41</f>
        <v>185</v>
      </c>
      <c r="AC41" s="67">
        <f t="shared" ref="AC41" si="158">+U41+Y41</f>
        <v>128</v>
      </c>
      <c r="AD41" s="39">
        <f t="shared" ref="AD41" si="159">ROUNDUP(AB41,0)</f>
        <v>185</v>
      </c>
      <c r="AE41" s="68">
        <f t="shared" ref="AE41" si="160">ROUNDUP(AC41,0)</f>
        <v>128</v>
      </c>
      <c r="AF41" s="69">
        <f t="shared" ref="AF41" si="161">+AD41-AE41</f>
        <v>57</v>
      </c>
      <c r="AG41" s="102">
        <v>185</v>
      </c>
      <c r="AH41" s="102">
        <v>0</v>
      </c>
      <c r="AI41" s="102">
        <v>0</v>
      </c>
      <c r="AJ41" s="102">
        <v>0</v>
      </c>
      <c r="AK41" s="62"/>
    </row>
    <row r="42" spans="1:37">
      <c r="A42" s="58" t="s">
        <v>14</v>
      </c>
      <c r="B42" s="58" t="s">
        <v>41</v>
      </c>
      <c r="C42" s="58" t="s">
        <v>54</v>
      </c>
      <c r="D42" s="58">
        <v>313114</v>
      </c>
      <c r="E42" s="59" t="s">
        <v>87</v>
      </c>
      <c r="F42" s="58">
        <v>37990373</v>
      </c>
      <c r="G42" s="59" t="s">
        <v>118</v>
      </c>
      <c r="H42" s="59" t="s">
        <v>21</v>
      </c>
      <c r="I42" s="59" t="s">
        <v>173</v>
      </c>
      <c r="J42" s="59">
        <v>727</v>
      </c>
      <c r="K42" s="1" t="s">
        <v>199</v>
      </c>
      <c r="L42" s="65">
        <v>-32</v>
      </c>
      <c r="M42" s="61">
        <v>-24</v>
      </c>
      <c r="N42" s="62">
        <v>-3</v>
      </c>
      <c r="O42" s="1">
        <v>-3</v>
      </c>
      <c r="P42" s="63">
        <f t="shared" si="96"/>
        <v>10.666666666666666</v>
      </c>
      <c r="Q42" s="64">
        <f t="shared" si="97"/>
        <v>8</v>
      </c>
      <c r="R42" s="65">
        <v>-2</v>
      </c>
      <c r="S42" s="1">
        <v>-2</v>
      </c>
      <c r="T42" s="65">
        <v>-36</v>
      </c>
      <c r="U42" s="61">
        <v>-26</v>
      </c>
      <c r="V42" s="105">
        <f t="shared" si="98"/>
        <v>18</v>
      </c>
      <c r="W42" s="104">
        <f t="shared" si="99"/>
        <v>13</v>
      </c>
      <c r="X42" s="65">
        <v>-30</v>
      </c>
      <c r="Y42" s="61">
        <v>-20</v>
      </c>
      <c r="Z42" s="105">
        <f t="shared" si="100"/>
        <v>15</v>
      </c>
      <c r="AA42" s="64">
        <f t="shared" si="101"/>
        <v>10</v>
      </c>
      <c r="AB42" s="66">
        <f t="shared" si="102"/>
        <v>-66</v>
      </c>
      <c r="AC42" s="67">
        <f t="shared" si="103"/>
        <v>-46</v>
      </c>
      <c r="AD42" s="39">
        <f t="shared" si="104"/>
        <v>-66</v>
      </c>
      <c r="AE42" s="68">
        <f t="shared" si="105"/>
        <v>-46</v>
      </c>
      <c r="AF42" s="69">
        <f t="shared" si="106"/>
        <v>-20</v>
      </c>
      <c r="AG42" s="102">
        <v>-66</v>
      </c>
      <c r="AH42" s="102">
        <v>0</v>
      </c>
      <c r="AI42" s="102">
        <v>0</v>
      </c>
      <c r="AJ42" s="102">
        <v>0</v>
      </c>
      <c r="AK42" s="62" t="s">
        <v>254</v>
      </c>
    </row>
    <row r="43" spans="1:37">
      <c r="A43" s="58" t="s">
        <v>14</v>
      </c>
      <c r="B43" s="58" t="s">
        <v>41</v>
      </c>
      <c r="C43" s="58" t="s">
        <v>53</v>
      </c>
      <c r="D43" s="58">
        <v>312347</v>
      </c>
      <c r="E43" s="59" t="s">
        <v>86</v>
      </c>
      <c r="F43" s="58">
        <v>36093939</v>
      </c>
      <c r="G43" s="59" t="s">
        <v>16</v>
      </c>
      <c r="H43" s="59" t="s">
        <v>166</v>
      </c>
      <c r="I43" s="59" t="s">
        <v>167</v>
      </c>
      <c r="J43" s="59">
        <v>472</v>
      </c>
      <c r="K43" s="1" t="s">
        <v>199</v>
      </c>
      <c r="L43" s="65">
        <v>4</v>
      </c>
      <c r="M43" s="61">
        <v>3</v>
      </c>
      <c r="N43" s="62">
        <v>2</v>
      </c>
      <c r="O43" s="1">
        <v>2</v>
      </c>
      <c r="P43" s="63">
        <f t="shared" ref="P43" si="162">+L43/N43</f>
        <v>2</v>
      </c>
      <c r="Q43" s="64">
        <f t="shared" ref="Q43" si="163">+M43/O43</f>
        <v>1.5</v>
      </c>
      <c r="R43" s="65">
        <v>16</v>
      </c>
      <c r="S43" s="1">
        <v>16</v>
      </c>
      <c r="T43" s="65">
        <v>173</v>
      </c>
      <c r="U43" s="61">
        <v>173</v>
      </c>
      <c r="V43" s="105">
        <f t="shared" ref="V43" si="164">+T43/R43</f>
        <v>10.8125</v>
      </c>
      <c r="W43" s="104">
        <f t="shared" ref="W43" si="165">+U43/S43</f>
        <v>10.8125</v>
      </c>
      <c r="X43" s="65">
        <v>0</v>
      </c>
      <c r="Y43" s="61">
        <v>0</v>
      </c>
      <c r="Z43" s="105">
        <f t="shared" ref="Z43" si="166">+X43/R43</f>
        <v>0</v>
      </c>
      <c r="AA43" s="64">
        <f t="shared" ref="AA43" si="167">+Y43/S43</f>
        <v>0</v>
      </c>
      <c r="AB43" s="66">
        <f t="shared" ref="AB43" si="168">+T43+X43</f>
        <v>173</v>
      </c>
      <c r="AC43" s="67">
        <f t="shared" ref="AC43" si="169">+U43+Y43</f>
        <v>173</v>
      </c>
      <c r="AD43" s="39">
        <f t="shared" ref="AD43" si="170">ROUNDUP(AB43,0)</f>
        <v>173</v>
      </c>
      <c r="AE43" s="68">
        <f t="shared" ref="AE43" si="171">ROUNDUP(AC43,0)</f>
        <v>173</v>
      </c>
      <c r="AF43" s="69">
        <f t="shared" ref="AF43" si="172">+AD43-AE43</f>
        <v>0</v>
      </c>
      <c r="AG43" s="102">
        <v>0</v>
      </c>
      <c r="AH43" s="102">
        <v>0</v>
      </c>
      <c r="AI43" s="102">
        <v>0</v>
      </c>
      <c r="AJ43" s="102">
        <v>173</v>
      </c>
      <c r="AK43" s="62"/>
    </row>
    <row r="44" spans="1:37">
      <c r="A44" s="58" t="s">
        <v>14</v>
      </c>
      <c r="B44" s="58" t="s">
        <v>41</v>
      </c>
      <c r="C44" s="58" t="s">
        <v>53</v>
      </c>
      <c r="D44" s="58">
        <v>312347</v>
      </c>
      <c r="E44" s="59" t="s">
        <v>86</v>
      </c>
      <c r="F44" s="58">
        <v>36093939</v>
      </c>
      <c r="G44" s="59" t="s">
        <v>16</v>
      </c>
      <c r="H44" s="59" t="s">
        <v>166</v>
      </c>
      <c r="I44" s="59" t="s">
        <v>167</v>
      </c>
      <c r="J44" s="59">
        <v>472</v>
      </c>
      <c r="K44" s="1" t="s">
        <v>199</v>
      </c>
      <c r="L44" s="65">
        <v>-8</v>
      </c>
      <c r="M44" s="61">
        <v>-4</v>
      </c>
      <c r="N44" s="62">
        <v>-4</v>
      </c>
      <c r="O44" s="1">
        <v>-4</v>
      </c>
      <c r="P44" s="63">
        <f t="shared" si="96"/>
        <v>2</v>
      </c>
      <c r="Q44" s="64">
        <f t="shared" si="97"/>
        <v>1</v>
      </c>
      <c r="R44" s="65">
        <v>-23</v>
      </c>
      <c r="S44" s="1">
        <v>-23</v>
      </c>
      <c r="T44" s="65">
        <v>-250</v>
      </c>
      <c r="U44" s="61">
        <v>-250</v>
      </c>
      <c r="V44" s="105">
        <f t="shared" si="98"/>
        <v>10.869565217391305</v>
      </c>
      <c r="W44" s="104">
        <f t="shared" si="99"/>
        <v>10.869565217391305</v>
      </c>
      <c r="X44" s="65">
        <v>0</v>
      </c>
      <c r="Y44" s="61">
        <v>0</v>
      </c>
      <c r="Z44" s="105">
        <f t="shared" si="100"/>
        <v>0</v>
      </c>
      <c r="AA44" s="64">
        <f t="shared" si="101"/>
        <v>0</v>
      </c>
      <c r="AB44" s="66">
        <f t="shared" si="102"/>
        <v>-250</v>
      </c>
      <c r="AC44" s="67">
        <f t="shared" si="103"/>
        <v>-250</v>
      </c>
      <c r="AD44" s="39">
        <f t="shared" si="104"/>
        <v>-250</v>
      </c>
      <c r="AE44" s="68">
        <f t="shared" si="105"/>
        <v>-250</v>
      </c>
      <c r="AF44" s="69">
        <f t="shared" si="106"/>
        <v>0</v>
      </c>
      <c r="AG44" s="102">
        <v>0</v>
      </c>
      <c r="AH44" s="102">
        <v>0</v>
      </c>
      <c r="AI44" s="102">
        <v>0</v>
      </c>
      <c r="AJ44" s="102">
        <v>-250</v>
      </c>
      <c r="AK44" s="62" t="s">
        <v>254</v>
      </c>
    </row>
    <row r="45" spans="1:37">
      <c r="A45" s="58" t="s">
        <v>14</v>
      </c>
      <c r="B45" s="58" t="s">
        <v>41</v>
      </c>
      <c r="C45" s="58" t="s">
        <v>50</v>
      </c>
      <c r="D45" s="58">
        <v>312509</v>
      </c>
      <c r="E45" s="59" t="s">
        <v>83</v>
      </c>
      <c r="F45" s="58">
        <v>36078514</v>
      </c>
      <c r="G45" s="59" t="s">
        <v>16</v>
      </c>
      <c r="H45" s="59" t="s">
        <v>18</v>
      </c>
      <c r="I45" s="59" t="s">
        <v>161</v>
      </c>
      <c r="J45" s="59">
        <v>455</v>
      </c>
      <c r="K45" s="1" t="s">
        <v>199</v>
      </c>
      <c r="L45" s="65">
        <v>4</v>
      </c>
      <c r="M45" s="61">
        <v>2</v>
      </c>
      <c r="N45" s="62">
        <v>2</v>
      </c>
      <c r="O45" s="1">
        <v>1</v>
      </c>
      <c r="P45" s="63">
        <f t="shared" ref="P45" si="173">+L45/N45</f>
        <v>2</v>
      </c>
      <c r="Q45" s="64">
        <f t="shared" ref="Q45" si="174">+M45/O45</f>
        <v>2</v>
      </c>
      <c r="R45" s="65">
        <v>6</v>
      </c>
      <c r="S45" s="1">
        <v>4</v>
      </c>
      <c r="T45" s="65">
        <v>91</v>
      </c>
      <c r="U45" s="61">
        <v>71</v>
      </c>
      <c r="V45" s="105">
        <f t="shared" ref="V45" si="175">+T45/R45</f>
        <v>15.166666666666666</v>
      </c>
      <c r="W45" s="104">
        <f t="shared" ref="W45" si="176">+U45/S45</f>
        <v>17.75</v>
      </c>
      <c r="X45" s="65">
        <v>0</v>
      </c>
      <c r="Y45" s="61">
        <v>0</v>
      </c>
      <c r="Z45" s="105">
        <f t="shared" ref="Z45" si="177">+X45/R45</f>
        <v>0</v>
      </c>
      <c r="AA45" s="64">
        <f t="shared" ref="AA45" si="178">+Y45/S45</f>
        <v>0</v>
      </c>
      <c r="AB45" s="66">
        <f t="shared" ref="AB45" si="179">+T45+X45</f>
        <v>91</v>
      </c>
      <c r="AC45" s="67">
        <f t="shared" ref="AC45" si="180">+U45+Y45</f>
        <v>71</v>
      </c>
      <c r="AD45" s="39">
        <f t="shared" ref="AD45" si="181">ROUNDUP(AB45,0)</f>
        <v>91</v>
      </c>
      <c r="AE45" s="68">
        <f t="shared" ref="AE45" si="182">ROUNDUP(AC45,0)</f>
        <v>71</v>
      </c>
      <c r="AF45" s="69">
        <f t="shared" ref="AF45" si="183">+AD45-AE45</f>
        <v>20</v>
      </c>
      <c r="AG45" s="102">
        <v>57</v>
      </c>
      <c r="AH45" s="102">
        <v>34</v>
      </c>
      <c r="AI45" s="102">
        <v>0</v>
      </c>
      <c r="AJ45" s="102">
        <v>0</v>
      </c>
      <c r="AK45" s="62"/>
    </row>
    <row r="46" spans="1:37">
      <c r="A46" s="58" t="s">
        <v>14</v>
      </c>
      <c r="B46" s="58" t="s">
        <v>41</v>
      </c>
      <c r="C46" s="58" t="s">
        <v>50</v>
      </c>
      <c r="D46" s="58">
        <v>312509</v>
      </c>
      <c r="E46" s="59" t="s">
        <v>83</v>
      </c>
      <c r="F46" s="58">
        <v>36078514</v>
      </c>
      <c r="G46" s="59" t="s">
        <v>16</v>
      </c>
      <c r="H46" s="59" t="s">
        <v>18</v>
      </c>
      <c r="I46" s="59" t="s">
        <v>161</v>
      </c>
      <c r="J46" s="59">
        <v>455</v>
      </c>
      <c r="K46" s="1" t="s">
        <v>199</v>
      </c>
      <c r="L46" s="65">
        <v>-8</v>
      </c>
      <c r="M46" s="61">
        <v>-4</v>
      </c>
      <c r="N46" s="62">
        <v>-4</v>
      </c>
      <c r="O46" s="1">
        <v>-2</v>
      </c>
      <c r="P46" s="63">
        <f t="shared" si="96"/>
        <v>2</v>
      </c>
      <c r="Q46" s="64">
        <f t="shared" si="97"/>
        <v>2</v>
      </c>
      <c r="R46" s="65">
        <v>-15</v>
      </c>
      <c r="S46" s="1">
        <v>-8</v>
      </c>
      <c r="T46" s="65">
        <v>-213</v>
      </c>
      <c r="U46" s="61">
        <v>-142</v>
      </c>
      <c r="V46" s="105">
        <f t="shared" si="98"/>
        <v>14.2</v>
      </c>
      <c r="W46" s="104">
        <f t="shared" si="99"/>
        <v>17.75</v>
      </c>
      <c r="X46" s="65">
        <v>0</v>
      </c>
      <c r="Y46" s="61">
        <v>0</v>
      </c>
      <c r="Z46" s="105">
        <f t="shared" si="100"/>
        <v>0</v>
      </c>
      <c r="AA46" s="64">
        <f t="shared" si="101"/>
        <v>0</v>
      </c>
      <c r="AB46" s="66">
        <f t="shared" si="102"/>
        <v>-213</v>
      </c>
      <c r="AC46" s="67">
        <f t="shared" si="103"/>
        <v>-142</v>
      </c>
      <c r="AD46" s="39">
        <f t="shared" si="104"/>
        <v>-213</v>
      </c>
      <c r="AE46" s="68">
        <f t="shared" si="105"/>
        <v>-142</v>
      </c>
      <c r="AF46" s="69">
        <f t="shared" si="106"/>
        <v>-71</v>
      </c>
      <c r="AG46" s="102">
        <v>-125</v>
      </c>
      <c r="AH46" s="102">
        <v>-88</v>
      </c>
      <c r="AI46" s="102">
        <v>0</v>
      </c>
      <c r="AJ46" s="102">
        <v>0</v>
      </c>
      <c r="AK46" s="62" t="s">
        <v>254</v>
      </c>
    </row>
    <row r="47" spans="1:37">
      <c r="A47" s="58" t="s">
        <v>14</v>
      </c>
      <c r="B47" s="58" t="s">
        <v>41</v>
      </c>
      <c r="C47" s="58" t="s">
        <v>50</v>
      </c>
      <c r="D47" s="58">
        <v>312509</v>
      </c>
      <c r="E47" s="59" t="s">
        <v>83</v>
      </c>
      <c r="F47" s="58">
        <v>36080403</v>
      </c>
      <c r="G47" s="59" t="s">
        <v>16</v>
      </c>
      <c r="H47" s="59" t="s">
        <v>18</v>
      </c>
      <c r="I47" s="59" t="s">
        <v>162</v>
      </c>
      <c r="J47" s="59">
        <v>333</v>
      </c>
      <c r="K47" s="1" t="s">
        <v>199</v>
      </c>
      <c r="L47" s="65">
        <v>3</v>
      </c>
      <c r="M47" s="61">
        <v>0</v>
      </c>
      <c r="N47" s="62">
        <v>1</v>
      </c>
      <c r="O47" s="1">
        <v>0</v>
      </c>
      <c r="P47" s="63">
        <f t="shared" ref="P47:P48" si="184">+L47/N47</f>
        <v>3</v>
      </c>
      <c r="Q47" s="64">
        <v>0</v>
      </c>
      <c r="R47" s="65">
        <v>14</v>
      </c>
      <c r="S47" s="1">
        <v>0</v>
      </c>
      <c r="T47" s="39">
        <v>226</v>
      </c>
      <c r="U47" s="69">
        <v>0</v>
      </c>
      <c r="V47" s="105">
        <f t="shared" si="98"/>
        <v>16.142857142857142</v>
      </c>
      <c r="W47" s="104">
        <v>0</v>
      </c>
      <c r="X47" s="39">
        <v>0</v>
      </c>
      <c r="Y47" s="69">
        <v>0</v>
      </c>
      <c r="Z47" s="105">
        <f t="shared" si="100"/>
        <v>0</v>
      </c>
      <c r="AA47" s="64">
        <v>0</v>
      </c>
      <c r="AB47" s="66">
        <f t="shared" si="102"/>
        <v>226</v>
      </c>
      <c r="AC47" s="67">
        <f t="shared" si="103"/>
        <v>0</v>
      </c>
      <c r="AD47" s="39">
        <f t="shared" si="104"/>
        <v>226</v>
      </c>
      <c r="AE47" s="68">
        <f t="shared" si="105"/>
        <v>0</v>
      </c>
      <c r="AF47" s="69">
        <f t="shared" si="106"/>
        <v>226</v>
      </c>
      <c r="AG47" s="102">
        <v>226</v>
      </c>
      <c r="AH47" s="102">
        <v>0</v>
      </c>
      <c r="AI47" s="102">
        <v>0</v>
      </c>
      <c r="AJ47" s="102">
        <v>0</v>
      </c>
      <c r="AK47" s="62"/>
    </row>
    <row r="48" spans="1:37">
      <c r="A48" s="58" t="s">
        <v>14</v>
      </c>
      <c r="B48" s="58" t="s">
        <v>41</v>
      </c>
      <c r="C48" s="58" t="s">
        <v>51</v>
      </c>
      <c r="D48" s="58">
        <v>312631</v>
      </c>
      <c r="E48" s="59" t="s">
        <v>84</v>
      </c>
      <c r="F48" s="58">
        <v>36080471</v>
      </c>
      <c r="G48" s="59" t="s">
        <v>118</v>
      </c>
      <c r="H48" s="59" t="s">
        <v>163</v>
      </c>
      <c r="I48" s="59" t="s">
        <v>164</v>
      </c>
      <c r="J48" s="59">
        <v>164</v>
      </c>
      <c r="K48" s="1" t="s">
        <v>199</v>
      </c>
      <c r="L48" s="65">
        <v>2</v>
      </c>
      <c r="M48" s="61">
        <v>2</v>
      </c>
      <c r="N48" s="62">
        <v>1</v>
      </c>
      <c r="O48" s="1">
        <v>1</v>
      </c>
      <c r="P48" s="63">
        <f t="shared" si="184"/>
        <v>2</v>
      </c>
      <c r="Q48" s="64">
        <f t="shared" ref="Q47:Q48" si="185">+M48/O48</f>
        <v>2</v>
      </c>
      <c r="R48" s="65">
        <v>12</v>
      </c>
      <c r="S48" s="1">
        <v>12</v>
      </c>
      <c r="T48" s="39">
        <v>226</v>
      </c>
      <c r="U48" s="69">
        <v>226</v>
      </c>
      <c r="V48" s="105">
        <f t="shared" ref="V48" si="186">+T48/R48</f>
        <v>18.833333333333332</v>
      </c>
      <c r="W48" s="104">
        <f t="shared" ref="W48" si="187">+U48/S48</f>
        <v>18.833333333333332</v>
      </c>
      <c r="X48" s="39">
        <v>0</v>
      </c>
      <c r="Y48" s="69">
        <v>0</v>
      </c>
      <c r="Z48" s="105">
        <f t="shared" ref="Z48" si="188">+X48/R48</f>
        <v>0</v>
      </c>
      <c r="AA48" s="64">
        <f t="shared" ref="AA48" si="189">+Y48/S48</f>
        <v>0</v>
      </c>
      <c r="AB48" s="66">
        <f t="shared" ref="AB48" si="190">+T48+X48</f>
        <v>226</v>
      </c>
      <c r="AC48" s="67">
        <f t="shared" ref="AC48" si="191">+U48+Y48</f>
        <v>226</v>
      </c>
      <c r="AD48" s="39">
        <f t="shared" ref="AD48" si="192">ROUNDUP(AB48,0)</f>
        <v>226</v>
      </c>
      <c r="AE48" s="68">
        <f t="shared" ref="AE48" si="193">ROUNDUP(AC48,0)</f>
        <v>226</v>
      </c>
      <c r="AF48" s="69">
        <f t="shared" ref="AF48" si="194">+AD48-AE48</f>
        <v>0</v>
      </c>
      <c r="AG48" s="102">
        <v>0</v>
      </c>
      <c r="AH48" s="102">
        <v>226</v>
      </c>
      <c r="AI48" s="102">
        <v>0</v>
      </c>
      <c r="AJ48" s="102">
        <v>0</v>
      </c>
      <c r="AK48" s="62"/>
    </row>
    <row r="49" spans="1:37">
      <c r="A49" s="58" t="s">
        <v>14</v>
      </c>
      <c r="B49" s="58" t="s">
        <v>64</v>
      </c>
      <c r="C49" s="58" t="s">
        <v>71</v>
      </c>
      <c r="D49" s="58">
        <v>42159873</v>
      </c>
      <c r="E49" s="59" t="s">
        <v>103</v>
      </c>
      <c r="F49" s="58">
        <v>37849948</v>
      </c>
      <c r="G49" s="59" t="s">
        <v>131</v>
      </c>
      <c r="H49" s="59" t="s">
        <v>21</v>
      </c>
      <c r="I49" s="59" t="s">
        <v>194</v>
      </c>
      <c r="J49" s="59">
        <v>53</v>
      </c>
      <c r="K49" s="1" t="s">
        <v>199</v>
      </c>
      <c r="L49" s="65">
        <v>1</v>
      </c>
      <c r="M49" s="61">
        <v>1</v>
      </c>
      <c r="N49" s="62">
        <v>1</v>
      </c>
      <c r="O49" s="1">
        <v>1</v>
      </c>
      <c r="P49" s="63">
        <f t="shared" ref="P49" si="195">+L49/N49</f>
        <v>1</v>
      </c>
      <c r="Q49" s="64">
        <f t="shared" ref="Q49" si="196">+M49/O49</f>
        <v>1</v>
      </c>
      <c r="R49" s="65">
        <v>24</v>
      </c>
      <c r="S49" s="1">
        <v>24</v>
      </c>
      <c r="T49" s="65">
        <v>509</v>
      </c>
      <c r="U49" s="61">
        <v>509</v>
      </c>
      <c r="V49" s="105">
        <f t="shared" ref="V49:V52" si="197">+T49/R49</f>
        <v>21.208333333333332</v>
      </c>
      <c r="W49" s="104">
        <f t="shared" ref="W49:W52" si="198">+U49/S49</f>
        <v>21.208333333333332</v>
      </c>
      <c r="X49" s="65">
        <v>0</v>
      </c>
      <c r="Y49" s="61">
        <v>0</v>
      </c>
      <c r="Z49" s="105">
        <f t="shared" ref="Z49:Z52" si="199">+X49/R49</f>
        <v>0</v>
      </c>
      <c r="AA49" s="64">
        <f t="shared" ref="AA49:AA52" si="200">+Y49/S49</f>
        <v>0</v>
      </c>
      <c r="AB49" s="66">
        <f t="shared" ref="AB49:AB52" si="201">+T49+X49</f>
        <v>509</v>
      </c>
      <c r="AC49" s="67">
        <f t="shared" ref="AC49:AC52" si="202">+U49+Y49</f>
        <v>509</v>
      </c>
      <c r="AD49" s="39">
        <f t="shared" ref="AD49:AD52" si="203">ROUNDUP(AB49,0)</f>
        <v>509</v>
      </c>
      <c r="AE49" s="68">
        <f t="shared" ref="AE49:AE52" si="204">ROUNDUP(AC49,0)</f>
        <v>509</v>
      </c>
      <c r="AF49" s="69">
        <f t="shared" ref="AF49:AF52" si="205">+AD49-AE49</f>
        <v>0</v>
      </c>
      <c r="AG49" s="102">
        <v>0</v>
      </c>
      <c r="AH49" s="102">
        <v>509</v>
      </c>
      <c r="AI49" s="102">
        <v>0</v>
      </c>
      <c r="AJ49" s="102">
        <v>0</v>
      </c>
      <c r="AK49" s="62"/>
    </row>
    <row r="50" spans="1:37">
      <c r="A50" s="58" t="s">
        <v>14</v>
      </c>
      <c r="B50" s="58" t="s">
        <v>64</v>
      </c>
      <c r="C50" s="58" t="s">
        <v>70</v>
      </c>
      <c r="D50" s="58">
        <v>42156548</v>
      </c>
      <c r="E50" s="59" t="s">
        <v>102</v>
      </c>
      <c r="F50" s="58">
        <v>36088978</v>
      </c>
      <c r="G50" s="59" t="s">
        <v>130</v>
      </c>
      <c r="H50" s="59" t="s">
        <v>20</v>
      </c>
      <c r="I50" s="59" t="s">
        <v>193</v>
      </c>
      <c r="J50" s="59">
        <v>203</v>
      </c>
      <c r="K50" s="1" t="s">
        <v>199</v>
      </c>
      <c r="L50" s="65">
        <v>25</v>
      </c>
      <c r="M50" s="61">
        <v>0</v>
      </c>
      <c r="N50" s="62">
        <v>3</v>
      </c>
      <c r="O50" s="1">
        <v>0</v>
      </c>
      <c r="P50" s="63">
        <f t="shared" ref="P50" si="206">+L50/N50</f>
        <v>8.3333333333333339</v>
      </c>
      <c r="Q50" s="64">
        <v>0</v>
      </c>
      <c r="R50" s="65">
        <v>40</v>
      </c>
      <c r="S50" s="1">
        <v>0</v>
      </c>
      <c r="T50" s="65">
        <v>496</v>
      </c>
      <c r="U50" s="61">
        <v>0</v>
      </c>
      <c r="V50" s="105">
        <f t="shared" ref="V50" si="207">+T50/R50</f>
        <v>12.4</v>
      </c>
      <c r="W50" s="104">
        <v>0</v>
      </c>
      <c r="X50" s="65">
        <v>0</v>
      </c>
      <c r="Y50" s="61">
        <v>0</v>
      </c>
      <c r="Z50" s="105">
        <f t="shared" ref="Z50" si="208">+X50/R50</f>
        <v>0</v>
      </c>
      <c r="AA50" s="64">
        <v>0</v>
      </c>
      <c r="AB50" s="66">
        <f t="shared" ref="AB50" si="209">+T50+X50</f>
        <v>496</v>
      </c>
      <c r="AC50" s="67">
        <f t="shared" ref="AC50" si="210">+U50+Y50</f>
        <v>0</v>
      </c>
      <c r="AD50" s="39">
        <f t="shared" ref="AD50" si="211">ROUNDUP(AB50,0)</f>
        <v>496</v>
      </c>
      <c r="AE50" s="68">
        <f t="shared" ref="AE50" si="212">ROUNDUP(AC50,0)</f>
        <v>0</v>
      </c>
      <c r="AF50" s="69">
        <f t="shared" ref="AF50" si="213">+AD50-AE50</f>
        <v>496</v>
      </c>
      <c r="AG50" s="102">
        <v>496</v>
      </c>
      <c r="AH50" s="102">
        <v>0</v>
      </c>
      <c r="AI50" s="102">
        <v>0</v>
      </c>
      <c r="AJ50" s="102">
        <v>0</v>
      </c>
      <c r="AK50" s="62"/>
    </row>
    <row r="51" spans="1:37">
      <c r="A51" s="58" t="s">
        <v>14</v>
      </c>
      <c r="B51" s="58" t="s">
        <v>64</v>
      </c>
      <c r="C51" s="58" t="s">
        <v>70</v>
      </c>
      <c r="D51" s="58">
        <v>42156548</v>
      </c>
      <c r="E51" s="59" t="s">
        <v>102</v>
      </c>
      <c r="F51" s="58">
        <v>36088978</v>
      </c>
      <c r="G51" s="59" t="s">
        <v>130</v>
      </c>
      <c r="H51" s="59" t="s">
        <v>20</v>
      </c>
      <c r="I51" s="59" t="s">
        <v>193</v>
      </c>
      <c r="J51" s="59">
        <v>203</v>
      </c>
      <c r="K51" s="1" t="s">
        <v>199</v>
      </c>
      <c r="L51" s="65">
        <v>-18</v>
      </c>
      <c r="M51" s="61">
        <v>0</v>
      </c>
      <c r="N51" s="62">
        <v>-3</v>
      </c>
      <c r="O51" s="1">
        <v>0</v>
      </c>
      <c r="P51" s="63">
        <f t="shared" ref="P51:P52" si="214">+L51/N51</f>
        <v>6</v>
      </c>
      <c r="Q51" s="64">
        <v>0</v>
      </c>
      <c r="R51" s="65">
        <v>-24</v>
      </c>
      <c r="S51" s="1">
        <v>0</v>
      </c>
      <c r="T51" s="65">
        <v>-286</v>
      </c>
      <c r="U51" s="61">
        <v>0</v>
      </c>
      <c r="V51" s="105">
        <f t="shared" si="197"/>
        <v>11.916666666666666</v>
      </c>
      <c r="W51" s="104">
        <v>0</v>
      </c>
      <c r="X51" s="65">
        <v>0</v>
      </c>
      <c r="Y51" s="61">
        <v>0</v>
      </c>
      <c r="Z51" s="105">
        <f t="shared" si="199"/>
        <v>0</v>
      </c>
      <c r="AA51" s="64">
        <v>0</v>
      </c>
      <c r="AB51" s="66">
        <f t="shared" si="201"/>
        <v>-286</v>
      </c>
      <c r="AC51" s="67">
        <f t="shared" si="202"/>
        <v>0</v>
      </c>
      <c r="AD51" s="39">
        <f t="shared" si="203"/>
        <v>-286</v>
      </c>
      <c r="AE51" s="68">
        <f t="shared" si="204"/>
        <v>0</v>
      </c>
      <c r="AF51" s="69">
        <f t="shared" si="205"/>
        <v>-286</v>
      </c>
      <c r="AG51" s="102">
        <v>-286</v>
      </c>
      <c r="AH51" s="102">
        <v>0</v>
      </c>
      <c r="AI51" s="102">
        <v>0</v>
      </c>
      <c r="AJ51" s="102">
        <v>0</v>
      </c>
      <c r="AK51" s="62" t="s">
        <v>254</v>
      </c>
    </row>
    <row r="52" spans="1:37">
      <c r="A52" s="58" t="s">
        <v>14</v>
      </c>
      <c r="B52" s="58" t="s">
        <v>64</v>
      </c>
      <c r="C52" s="58" t="s">
        <v>69</v>
      </c>
      <c r="D52" s="58">
        <v>50456458</v>
      </c>
      <c r="E52" s="59" t="s">
        <v>101</v>
      </c>
      <c r="F52" s="58">
        <v>51895951</v>
      </c>
      <c r="G52" s="59" t="s">
        <v>129</v>
      </c>
      <c r="H52" s="59" t="s">
        <v>15</v>
      </c>
      <c r="I52" s="59" t="s">
        <v>156</v>
      </c>
      <c r="J52" s="59">
        <v>191</v>
      </c>
      <c r="K52" s="1" t="s">
        <v>199</v>
      </c>
      <c r="L52" s="65">
        <v>-12</v>
      </c>
      <c r="M52" s="61">
        <v>-12</v>
      </c>
      <c r="N52" s="62">
        <v>-1</v>
      </c>
      <c r="O52" s="1">
        <v>-1</v>
      </c>
      <c r="P52" s="63">
        <f t="shared" si="214"/>
        <v>12</v>
      </c>
      <c r="Q52" s="64">
        <f t="shared" ref="Q51:Q52" si="215">+M52/O52</f>
        <v>12</v>
      </c>
      <c r="R52" s="65">
        <v>-11</v>
      </c>
      <c r="S52" s="1">
        <v>-11</v>
      </c>
      <c r="T52" s="65">
        <v>-138</v>
      </c>
      <c r="U52" s="61">
        <v>-138</v>
      </c>
      <c r="V52" s="105">
        <f t="shared" si="197"/>
        <v>12.545454545454545</v>
      </c>
      <c r="W52" s="104">
        <f t="shared" si="198"/>
        <v>12.545454545454545</v>
      </c>
      <c r="X52" s="65">
        <v>0</v>
      </c>
      <c r="Y52" s="61">
        <v>0</v>
      </c>
      <c r="Z52" s="105">
        <f t="shared" si="199"/>
        <v>0</v>
      </c>
      <c r="AA52" s="64">
        <f t="shared" si="200"/>
        <v>0</v>
      </c>
      <c r="AB52" s="66">
        <f t="shared" si="201"/>
        <v>-138</v>
      </c>
      <c r="AC52" s="67">
        <f t="shared" si="202"/>
        <v>-138</v>
      </c>
      <c r="AD52" s="39">
        <f t="shared" si="203"/>
        <v>-138</v>
      </c>
      <c r="AE52" s="68">
        <f t="shared" si="204"/>
        <v>-138</v>
      </c>
      <c r="AF52" s="69">
        <f t="shared" si="205"/>
        <v>0</v>
      </c>
      <c r="AG52" s="102">
        <v>-138</v>
      </c>
      <c r="AH52" s="102">
        <v>0</v>
      </c>
      <c r="AI52" s="102">
        <v>0</v>
      </c>
      <c r="AJ52" s="102">
        <v>0</v>
      </c>
      <c r="AK52" s="62" t="s">
        <v>254</v>
      </c>
    </row>
    <row r="53" spans="1:37">
      <c r="A53" s="58" t="s">
        <v>22</v>
      </c>
      <c r="B53" s="58" t="s">
        <v>41</v>
      </c>
      <c r="C53" s="58" t="s">
        <v>55</v>
      </c>
      <c r="D53" s="58">
        <v>311863</v>
      </c>
      <c r="E53" s="59" t="s">
        <v>88</v>
      </c>
      <c r="F53" s="58">
        <v>31202667</v>
      </c>
      <c r="G53" s="59" t="s">
        <v>16</v>
      </c>
      <c r="H53" s="59" t="s">
        <v>23</v>
      </c>
      <c r="I53" s="59" t="s">
        <v>174</v>
      </c>
      <c r="J53" s="59">
        <v>581</v>
      </c>
      <c r="K53" s="1" t="s">
        <v>199</v>
      </c>
      <c r="L53" s="65">
        <v>5</v>
      </c>
      <c r="M53" s="61">
        <v>5</v>
      </c>
      <c r="N53" s="62">
        <v>1</v>
      </c>
      <c r="O53" s="1">
        <v>1</v>
      </c>
      <c r="P53" s="63">
        <f t="shared" ref="P53:Q54" si="216">+L53/N53</f>
        <v>5</v>
      </c>
      <c r="Q53" s="64">
        <f t="shared" si="216"/>
        <v>5</v>
      </c>
      <c r="R53" s="65">
        <v>48</v>
      </c>
      <c r="S53" s="1">
        <v>48</v>
      </c>
      <c r="T53" s="39">
        <v>960</v>
      </c>
      <c r="U53" s="69">
        <v>960</v>
      </c>
      <c r="V53" s="105">
        <f t="shared" ref="V53" si="217">T53/R53</f>
        <v>20</v>
      </c>
      <c r="W53" s="104">
        <f t="shared" ref="W53:W54" si="218">+U53/S53</f>
        <v>20</v>
      </c>
      <c r="X53" s="39"/>
      <c r="Y53" s="69"/>
      <c r="Z53" s="105">
        <f t="shared" ref="Z53:Z54" si="219">+X53/R53</f>
        <v>0</v>
      </c>
      <c r="AA53" s="64">
        <f t="shared" ref="AA53:AA54" si="220">+Y53/S53</f>
        <v>0</v>
      </c>
      <c r="AB53" s="66">
        <f t="shared" ref="AB53:AB54" si="221">+T53+X53</f>
        <v>960</v>
      </c>
      <c r="AC53" s="67">
        <f t="shared" ref="AC53:AC54" si="222">+U53+Y53</f>
        <v>960</v>
      </c>
      <c r="AD53" s="39">
        <f t="shared" ref="AD53:AD54" si="223">ROUNDUP(AB53,0)</f>
        <v>960</v>
      </c>
      <c r="AE53" s="68">
        <f t="shared" ref="AE53:AE54" si="224">ROUNDUP(AC53,0)</f>
        <v>960</v>
      </c>
      <c r="AF53" s="69">
        <f t="shared" ref="AF53:AF54" si="225">+AD53-AE53</f>
        <v>0</v>
      </c>
      <c r="AG53" s="102">
        <v>960</v>
      </c>
      <c r="AH53" s="102">
        <v>0</v>
      </c>
      <c r="AI53" s="102">
        <v>0</v>
      </c>
      <c r="AJ53" s="102">
        <v>0</v>
      </c>
      <c r="AK53" s="62"/>
    </row>
    <row r="54" spans="1:37">
      <c r="A54" s="58" t="s">
        <v>22</v>
      </c>
      <c r="B54" s="58" t="s">
        <v>41</v>
      </c>
      <c r="C54" s="58" t="s">
        <v>56</v>
      </c>
      <c r="D54" s="58">
        <v>311880</v>
      </c>
      <c r="E54" s="59" t="s">
        <v>89</v>
      </c>
      <c r="F54" s="58">
        <v>36125954</v>
      </c>
      <c r="G54" s="59" t="s">
        <v>118</v>
      </c>
      <c r="H54" s="59" t="s">
        <v>175</v>
      </c>
      <c r="I54" s="59" t="s">
        <v>176</v>
      </c>
      <c r="J54" s="59">
        <v>109</v>
      </c>
      <c r="K54" s="1" t="s">
        <v>199</v>
      </c>
      <c r="L54" s="65">
        <v>3</v>
      </c>
      <c r="M54" s="61">
        <v>3</v>
      </c>
      <c r="N54" s="62">
        <v>1</v>
      </c>
      <c r="O54" s="1">
        <v>1</v>
      </c>
      <c r="P54" s="63">
        <f t="shared" si="216"/>
        <v>3</v>
      </c>
      <c r="Q54" s="64">
        <f t="shared" si="216"/>
        <v>3</v>
      </c>
      <c r="R54" s="65">
        <v>22</v>
      </c>
      <c r="S54" s="1">
        <v>22</v>
      </c>
      <c r="T54" s="39">
        <v>284</v>
      </c>
      <c r="U54" s="69">
        <v>284</v>
      </c>
      <c r="V54" s="105">
        <f t="shared" ref="V54" si="226">T54/R54</f>
        <v>12.909090909090908</v>
      </c>
      <c r="W54" s="104">
        <f t="shared" si="218"/>
        <v>12.909090909090908</v>
      </c>
      <c r="X54" s="39">
        <v>110</v>
      </c>
      <c r="Y54" s="69">
        <v>110</v>
      </c>
      <c r="Z54" s="105">
        <f t="shared" si="219"/>
        <v>5</v>
      </c>
      <c r="AA54" s="64">
        <f t="shared" si="220"/>
        <v>5</v>
      </c>
      <c r="AB54" s="66">
        <f t="shared" si="221"/>
        <v>394</v>
      </c>
      <c r="AC54" s="67">
        <f t="shared" si="222"/>
        <v>394</v>
      </c>
      <c r="AD54" s="39">
        <f t="shared" si="223"/>
        <v>394</v>
      </c>
      <c r="AE54" s="68">
        <f t="shared" si="224"/>
        <v>394</v>
      </c>
      <c r="AF54" s="69">
        <f t="shared" si="225"/>
        <v>0</v>
      </c>
      <c r="AG54" s="102">
        <v>394</v>
      </c>
      <c r="AH54" s="102">
        <v>0</v>
      </c>
      <c r="AI54" s="102">
        <v>0</v>
      </c>
      <c r="AJ54" s="102">
        <v>0</v>
      </c>
      <c r="AK54" s="62"/>
    </row>
    <row r="55" spans="1:37">
      <c r="A55" s="58" t="s">
        <v>25</v>
      </c>
      <c r="B55" s="58" t="s">
        <v>41</v>
      </c>
      <c r="C55" s="58" t="s">
        <v>58</v>
      </c>
      <c r="D55" s="58">
        <v>308307</v>
      </c>
      <c r="E55" s="59" t="s">
        <v>91</v>
      </c>
      <c r="F55" s="58">
        <v>37865609</v>
      </c>
      <c r="G55" s="59" t="s">
        <v>16</v>
      </c>
      <c r="H55" s="59" t="s">
        <v>27</v>
      </c>
      <c r="I55" s="59" t="s">
        <v>180</v>
      </c>
      <c r="J55" s="59">
        <v>510</v>
      </c>
      <c r="K55" s="1" t="s">
        <v>199</v>
      </c>
      <c r="L55" s="65">
        <v>17</v>
      </c>
      <c r="M55" s="61">
        <v>17</v>
      </c>
      <c r="N55" s="117">
        <v>2</v>
      </c>
      <c r="O55" s="60">
        <v>2</v>
      </c>
      <c r="P55" s="63">
        <f t="shared" ref="P55:P56" si="227">+L55/N55</f>
        <v>8.5</v>
      </c>
      <c r="Q55" s="64">
        <f t="shared" ref="Q55:Q56" si="228">+M55/O55</f>
        <v>8.5</v>
      </c>
      <c r="R55" s="65">
        <v>18</v>
      </c>
      <c r="S55" s="114">
        <v>18</v>
      </c>
      <c r="T55" s="39">
        <v>0</v>
      </c>
      <c r="U55" s="69">
        <v>0</v>
      </c>
      <c r="V55" s="105">
        <f t="shared" ref="V55:V56" si="229">+T55/R55</f>
        <v>0</v>
      </c>
      <c r="W55" s="104">
        <f t="shared" ref="W55:W56" si="230">+U55/S55</f>
        <v>0</v>
      </c>
      <c r="X55" s="39">
        <v>324</v>
      </c>
      <c r="Y55" s="69">
        <v>324</v>
      </c>
      <c r="Z55" s="105">
        <f t="shared" ref="Z55:Z56" si="231">+X55/R55</f>
        <v>18</v>
      </c>
      <c r="AA55" s="64">
        <f t="shared" ref="AA55:AA56" si="232">+Y55/S55</f>
        <v>18</v>
      </c>
      <c r="AB55" s="66">
        <f t="shared" ref="AB55:AB56" si="233">+T55+X55</f>
        <v>324</v>
      </c>
      <c r="AC55" s="67">
        <f t="shared" ref="AC55:AC56" si="234">+U55+Y55</f>
        <v>324</v>
      </c>
      <c r="AD55" s="39">
        <f t="shared" ref="AD55:AD56" si="235">ROUNDUP(AB55,0)</f>
        <v>324</v>
      </c>
      <c r="AE55" s="68">
        <f t="shared" ref="AE55:AE56" si="236">ROUNDUP(AC55,0)</f>
        <v>324</v>
      </c>
      <c r="AF55" s="69">
        <f t="shared" ref="AF55:AF56" si="237">+AD55-AE55</f>
        <v>0</v>
      </c>
      <c r="AG55" s="102">
        <v>324</v>
      </c>
      <c r="AH55" s="102">
        <v>0</v>
      </c>
      <c r="AI55" s="102">
        <v>0</v>
      </c>
      <c r="AJ55" s="102">
        <v>0</v>
      </c>
      <c r="AK55" s="62"/>
    </row>
    <row r="56" spans="1:37">
      <c r="A56" s="58" t="s">
        <v>25</v>
      </c>
      <c r="B56" s="58" t="s">
        <v>41</v>
      </c>
      <c r="C56" s="58" t="s">
        <v>58</v>
      </c>
      <c r="D56" s="58">
        <v>308307</v>
      </c>
      <c r="E56" s="59" t="s">
        <v>91</v>
      </c>
      <c r="F56" s="58">
        <v>54054010</v>
      </c>
      <c r="G56" s="59" t="s">
        <v>118</v>
      </c>
      <c r="H56" s="59" t="s">
        <v>27</v>
      </c>
      <c r="I56" s="59" t="s">
        <v>181</v>
      </c>
      <c r="J56" s="59">
        <v>376</v>
      </c>
      <c r="K56" s="1" t="s">
        <v>199</v>
      </c>
      <c r="L56" s="65">
        <v>9</v>
      </c>
      <c r="M56" s="61">
        <v>9</v>
      </c>
      <c r="N56" s="62">
        <v>4</v>
      </c>
      <c r="O56" s="1">
        <v>4</v>
      </c>
      <c r="P56" s="63">
        <f t="shared" si="227"/>
        <v>2.25</v>
      </c>
      <c r="Q56" s="64">
        <f t="shared" si="228"/>
        <v>2.25</v>
      </c>
      <c r="R56" s="65">
        <v>27</v>
      </c>
      <c r="S56" s="1">
        <v>27</v>
      </c>
      <c r="T56" s="39">
        <v>0</v>
      </c>
      <c r="U56" s="69">
        <v>0</v>
      </c>
      <c r="V56" s="105">
        <f t="shared" si="229"/>
        <v>0</v>
      </c>
      <c r="W56" s="104">
        <f t="shared" si="230"/>
        <v>0</v>
      </c>
      <c r="X56" s="39">
        <v>486</v>
      </c>
      <c r="Y56" s="69">
        <v>486</v>
      </c>
      <c r="Z56" s="105">
        <f t="shared" si="231"/>
        <v>18</v>
      </c>
      <c r="AA56" s="64">
        <f t="shared" si="232"/>
        <v>18</v>
      </c>
      <c r="AB56" s="66">
        <f t="shared" si="233"/>
        <v>486</v>
      </c>
      <c r="AC56" s="67">
        <f t="shared" si="234"/>
        <v>486</v>
      </c>
      <c r="AD56" s="39">
        <f t="shared" si="235"/>
        <v>486</v>
      </c>
      <c r="AE56" s="68">
        <f t="shared" si="236"/>
        <v>486</v>
      </c>
      <c r="AF56" s="69">
        <f t="shared" si="237"/>
        <v>0</v>
      </c>
      <c r="AG56" s="102">
        <v>198</v>
      </c>
      <c r="AH56" s="102">
        <v>288</v>
      </c>
      <c r="AI56" s="102">
        <v>0</v>
      </c>
      <c r="AJ56" s="102">
        <v>0</v>
      </c>
      <c r="AK56" s="62"/>
    </row>
    <row r="57" spans="1:37">
      <c r="A57" s="58" t="s">
        <v>25</v>
      </c>
      <c r="B57" s="58" t="s">
        <v>41</v>
      </c>
      <c r="C57" s="58" t="s">
        <v>57</v>
      </c>
      <c r="D57" s="58">
        <v>307203</v>
      </c>
      <c r="E57" s="59" t="s">
        <v>90</v>
      </c>
      <c r="F57" s="58">
        <v>37864386</v>
      </c>
      <c r="G57" s="59" t="s">
        <v>123</v>
      </c>
      <c r="H57" s="59" t="s">
        <v>26</v>
      </c>
      <c r="I57" s="59" t="s">
        <v>179</v>
      </c>
      <c r="J57" s="59">
        <v>506</v>
      </c>
      <c r="K57" s="1" t="s">
        <v>199</v>
      </c>
      <c r="L57" s="65">
        <v>10</v>
      </c>
      <c r="M57" s="61">
        <v>7</v>
      </c>
      <c r="N57" s="62">
        <v>2</v>
      </c>
      <c r="O57" s="1">
        <v>2</v>
      </c>
      <c r="P57" s="63">
        <f t="shared" ref="P57" si="238">+L57/N57</f>
        <v>5</v>
      </c>
      <c r="Q57" s="64">
        <f t="shared" ref="Q57" si="239">+M57/O57</f>
        <v>3.5</v>
      </c>
      <c r="R57" s="65">
        <v>43</v>
      </c>
      <c r="S57" s="1">
        <v>31</v>
      </c>
      <c r="T57" s="65">
        <v>769</v>
      </c>
      <c r="U57" s="61">
        <v>556</v>
      </c>
      <c r="V57" s="105">
        <f t="shared" ref="V57" si="240">+T57/R57</f>
        <v>17.88372093023256</v>
      </c>
      <c r="W57" s="104">
        <f t="shared" ref="W57" si="241">+U57/S57</f>
        <v>17.93548387096774</v>
      </c>
      <c r="X57" s="39">
        <v>200</v>
      </c>
      <c r="Y57" s="69">
        <v>75</v>
      </c>
      <c r="Z57" s="105">
        <f t="shared" ref="Z57" si="242">+X57/R57</f>
        <v>4.6511627906976747</v>
      </c>
      <c r="AA57" s="64">
        <f t="shared" ref="AA57" si="243">+Y57/S57</f>
        <v>2.4193548387096775</v>
      </c>
      <c r="AB57" s="66">
        <f t="shared" ref="AB57" si="244">+T57+X57</f>
        <v>969</v>
      </c>
      <c r="AC57" s="67">
        <f t="shared" ref="AC57" si="245">+U57+Y57</f>
        <v>631</v>
      </c>
      <c r="AD57" s="39">
        <f t="shared" ref="AD57" si="246">ROUNDUP(AB57,0)</f>
        <v>969</v>
      </c>
      <c r="AE57" s="68">
        <f t="shared" ref="AE57" si="247">ROUNDUP(AC57,0)</f>
        <v>631</v>
      </c>
      <c r="AF57" s="69">
        <f t="shared" ref="AF57" si="248">+AD57-AE57</f>
        <v>338</v>
      </c>
      <c r="AG57" s="102">
        <v>969</v>
      </c>
      <c r="AH57" s="102">
        <v>0</v>
      </c>
      <c r="AI57" s="102">
        <v>0</v>
      </c>
      <c r="AJ57" s="102">
        <v>0</v>
      </c>
      <c r="AK57" s="62"/>
    </row>
    <row r="58" spans="1:37">
      <c r="A58" s="58" t="s">
        <v>25</v>
      </c>
      <c r="B58" s="58" t="s">
        <v>41</v>
      </c>
      <c r="C58" s="58" t="s">
        <v>57</v>
      </c>
      <c r="D58" s="58">
        <v>307203</v>
      </c>
      <c r="E58" s="59" t="s">
        <v>90</v>
      </c>
      <c r="F58" s="58">
        <v>37864394</v>
      </c>
      <c r="G58" s="59" t="s">
        <v>16</v>
      </c>
      <c r="H58" s="59" t="s">
        <v>26</v>
      </c>
      <c r="I58" s="59" t="s">
        <v>177</v>
      </c>
      <c r="J58" s="59">
        <v>617</v>
      </c>
      <c r="K58" s="1" t="s">
        <v>199</v>
      </c>
      <c r="L58" s="65">
        <v>13</v>
      </c>
      <c r="M58" s="61">
        <v>13</v>
      </c>
      <c r="N58" s="62">
        <v>2</v>
      </c>
      <c r="O58" s="1">
        <v>2</v>
      </c>
      <c r="P58" s="63">
        <f t="shared" ref="P58:P61" si="249">+L58/N58</f>
        <v>6.5</v>
      </c>
      <c r="Q58" s="64">
        <f t="shared" ref="Q58:Q61" si="250">+M58/O58</f>
        <v>6.5</v>
      </c>
      <c r="R58" s="65">
        <v>34</v>
      </c>
      <c r="S58" s="1">
        <v>34</v>
      </c>
      <c r="T58" s="65">
        <v>755</v>
      </c>
      <c r="U58" s="61">
        <v>755</v>
      </c>
      <c r="V58" s="105">
        <f t="shared" ref="V58:V61" si="251">+T58/R58</f>
        <v>22.205882352941178</v>
      </c>
      <c r="W58" s="104">
        <f t="shared" ref="W58:W61" si="252">+U58/S58</f>
        <v>22.205882352941178</v>
      </c>
      <c r="X58" s="39">
        <v>200</v>
      </c>
      <c r="Y58" s="69">
        <v>200</v>
      </c>
      <c r="Z58" s="105">
        <f t="shared" ref="Z58:Z61" si="253">+X58/R58</f>
        <v>5.882352941176471</v>
      </c>
      <c r="AA58" s="64">
        <f t="shared" ref="AA58:AA61" si="254">+Y58/S58</f>
        <v>5.882352941176471</v>
      </c>
      <c r="AB58" s="66">
        <f t="shared" ref="AB58:AB61" si="255">+T58+X58</f>
        <v>955</v>
      </c>
      <c r="AC58" s="67">
        <f t="shared" ref="AC58:AC61" si="256">+U58+Y58</f>
        <v>955</v>
      </c>
      <c r="AD58" s="39">
        <f t="shared" ref="AD58:AD61" si="257">ROUNDUP(AB58,0)</f>
        <v>955</v>
      </c>
      <c r="AE58" s="68">
        <f t="shared" ref="AE58:AE61" si="258">ROUNDUP(AC58,0)</f>
        <v>955</v>
      </c>
      <c r="AF58" s="69">
        <f t="shared" ref="AF58:AF61" si="259">+AD58-AE58</f>
        <v>0</v>
      </c>
      <c r="AG58" s="102">
        <v>408</v>
      </c>
      <c r="AH58" s="102">
        <v>547</v>
      </c>
      <c r="AI58" s="102">
        <v>0</v>
      </c>
      <c r="AJ58" s="102">
        <v>0</v>
      </c>
      <c r="AK58" s="62"/>
    </row>
    <row r="59" spans="1:37">
      <c r="A59" s="58" t="s">
        <v>25</v>
      </c>
      <c r="B59" s="58" t="s">
        <v>41</v>
      </c>
      <c r="C59" s="58" t="s">
        <v>57</v>
      </c>
      <c r="D59" s="58">
        <v>307203</v>
      </c>
      <c r="E59" s="59" t="s">
        <v>90</v>
      </c>
      <c r="F59" s="58">
        <v>37864424</v>
      </c>
      <c r="G59" s="59" t="s">
        <v>16</v>
      </c>
      <c r="H59" s="59" t="s">
        <v>26</v>
      </c>
      <c r="I59" s="59" t="s">
        <v>178</v>
      </c>
      <c r="J59" s="59">
        <v>245</v>
      </c>
      <c r="K59" s="1" t="s">
        <v>199</v>
      </c>
      <c r="L59" s="65">
        <v>1</v>
      </c>
      <c r="M59" s="61">
        <v>0</v>
      </c>
      <c r="N59" s="62">
        <v>1</v>
      </c>
      <c r="O59" s="1">
        <v>0</v>
      </c>
      <c r="P59" s="63">
        <f t="shared" si="249"/>
        <v>1</v>
      </c>
      <c r="Q59" s="64">
        <v>0</v>
      </c>
      <c r="R59" s="65">
        <v>13</v>
      </c>
      <c r="S59" s="1">
        <v>0</v>
      </c>
      <c r="T59" s="65">
        <v>147</v>
      </c>
      <c r="U59" s="61">
        <v>0</v>
      </c>
      <c r="V59" s="105">
        <f t="shared" si="251"/>
        <v>11.307692307692308</v>
      </c>
      <c r="W59" s="104">
        <v>0</v>
      </c>
      <c r="X59" s="65">
        <v>0</v>
      </c>
      <c r="Y59" s="61">
        <v>0</v>
      </c>
      <c r="Z59" s="105">
        <f t="shared" si="253"/>
        <v>0</v>
      </c>
      <c r="AA59" s="64">
        <v>0</v>
      </c>
      <c r="AB59" s="66">
        <f t="shared" si="255"/>
        <v>147</v>
      </c>
      <c r="AC59" s="67">
        <f t="shared" si="256"/>
        <v>0</v>
      </c>
      <c r="AD59" s="39">
        <f t="shared" si="257"/>
        <v>147</v>
      </c>
      <c r="AE59" s="68">
        <f t="shared" si="258"/>
        <v>0</v>
      </c>
      <c r="AF59" s="69">
        <f t="shared" si="259"/>
        <v>147</v>
      </c>
      <c r="AG59" s="102">
        <v>147</v>
      </c>
      <c r="AH59" s="102">
        <v>0</v>
      </c>
      <c r="AI59" s="102">
        <v>0</v>
      </c>
      <c r="AJ59" s="102">
        <v>0</v>
      </c>
      <c r="AK59" s="62"/>
    </row>
    <row r="60" spans="1:37">
      <c r="A60" s="58" t="s">
        <v>25</v>
      </c>
      <c r="B60" s="58" t="s">
        <v>41</v>
      </c>
      <c r="C60" s="58" t="s">
        <v>59</v>
      </c>
      <c r="D60" s="58">
        <v>309150</v>
      </c>
      <c r="E60" s="59" t="s">
        <v>92</v>
      </c>
      <c r="F60" s="58">
        <v>36110728</v>
      </c>
      <c r="G60" s="59" t="s">
        <v>16</v>
      </c>
      <c r="H60" s="59" t="s">
        <v>28</v>
      </c>
      <c r="I60" s="59" t="s">
        <v>182</v>
      </c>
      <c r="J60" s="59">
        <v>687</v>
      </c>
      <c r="K60" s="1" t="s">
        <v>199</v>
      </c>
      <c r="L60" s="65">
        <v>19</v>
      </c>
      <c r="M60" s="61">
        <v>12</v>
      </c>
      <c r="N60" s="62">
        <v>4</v>
      </c>
      <c r="O60" s="1">
        <v>2</v>
      </c>
      <c r="P60" s="63">
        <f t="shared" si="249"/>
        <v>4.75</v>
      </c>
      <c r="Q60" s="64">
        <f t="shared" si="250"/>
        <v>6</v>
      </c>
      <c r="R60" s="65">
        <v>62</v>
      </c>
      <c r="S60" s="1">
        <v>32</v>
      </c>
      <c r="T60" s="65">
        <v>1188</v>
      </c>
      <c r="U60" s="61">
        <v>480</v>
      </c>
      <c r="V60" s="105">
        <f t="shared" si="251"/>
        <v>19.161290322580644</v>
      </c>
      <c r="W60" s="104">
        <f t="shared" si="252"/>
        <v>15</v>
      </c>
      <c r="X60" s="65">
        <v>0</v>
      </c>
      <c r="Y60" s="61">
        <v>0</v>
      </c>
      <c r="Z60" s="105">
        <f t="shared" si="253"/>
        <v>0</v>
      </c>
      <c r="AA60" s="64">
        <f t="shared" si="254"/>
        <v>0</v>
      </c>
      <c r="AB60" s="66">
        <f t="shared" si="255"/>
        <v>1188</v>
      </c>
      <c r="AC60" s="67">
        <f t="shared" si="256"/>
        <v>480</v>
      </c>
      <c r="AD60" s="39">
        <f t="shared" si="257"/>
        <v>1188</v>
      </c>
      <c r="AE60" s="68">
        <f t="shared" si="258"/>
        <v>480</v>
      </c>
      <c r="AF60" s="69">
        <f t="shared" si="259"/>
        <v>708</v>
      </c>
      <c r="AG60" s="102">
        <v>540</v>
      </c>
      <c r="AH60" s="102">
        <v>480</v>
      </c>
      <c r="AI60" s="102">
        <v>168</v>
      </c>
      <c r="AJ60" s="102">
        <v>0</v>
      </c>
      <c r="AK60" s="62"/>
    </row>
    <row r="61" spans="1:37">
      <c r="A61" s="58" t="s">
        <v>25</v>
      </c>
      <c r="B61" s="58" t="s">
        <v>41</v>
      </c>
      <c r="C61" s="58" t="s">
        <v>59</v>
      </c>
      <c r="D61" s="58">
        <v>309150</v>
      </c>
      <c r="E61" s="59" t="s">
        <v>92</v>
      </c>
      <c r="F61" s="58">
        <v>37860925</v>
      </c>
      <c r="G61" s="59" t="s">
        <v>16</v>
      </c>
      <c r="H61" s="59" t="s">
        <v>28</v>
      </c>
      <c r="I61" s="59" t="s">
        <v>183</v>
      </c>
      <c r="J61" s="59">
        <v>530</v>
      </c>
      <c r="K61" s="1" t="s">
        <v>199</v>
      </c>
      <c r="L61" s="65">
        <v>3</v>
      </c>
      <c r="M61" s="61">
        <v>1</v>
      </c>
      <c r="N61" s="62">
        <v>2</v>
      </c>
      <c r="O61" s="1">
        <v>1</v>
      </c>
      <c r="P61" s="63">
        <f t="shared" si="249"/>
        <v>1.5</v>
      </c>
      <c r="Q61" s="64">
        <f t="shared" si="250"/>
        <v>1</v>
      </c>
      <c r="R61" s="65">
        <v>13</v>
      </c>
      <c r="S61" s="1">
        <v>6</v>
      </c>
      <c r="T61" s="39">
        <v>195</v>
      </c>
      <c r="U61" s="69">
        <v>90</v>
      </c>
      <c r="V61" s="105">
        <f t="shared" si="251"/>
        <v>15</v>
      </c>
      <c r="W61" s="104">
        <f t="shared" si="252"/>
        <v>15</v>
      </c>
      <c r="X61" s="39">
        <v>0</v>
      </c>
      <c r="Y61" s="69">
        <v>0</v>
      </c>
      <c r="Z61" s="105">
        <f t="shared" si="253"/>
        <v>0</v>
      </c>
      <c r="AA61" s="64">
        <f t="shared" si="254"/>
        <v>0</v>
      </c>
      <c r="AB61" s="66">
        <f t="shared" si="255"/>
        <v>195</v>
      </c>
      <c r="AC61" s="67">
        <f t="shared" si="256"/>
        <v>90</v>
      </c>
      <c r="AD61" s="39">
        <f t="shared" si="257"/>
        <v>195</v>
      </c>
      <c r="AE61" s="68">
        <f t="shared" si="258"/>
        <v>90</v>
      </c>
      <c r="AF61" s="69">
        <f t="shared" si="259"/>
        <v>105</v>
      </c>
      <c r="AG61" s="102">
        <v>195</v>
      </c>
      <c r="AH61" s="102">
        <v>0</v>
      </c>
      <c r="AI61" s="102">
        <v>0</v>
      </c>
      <c r="AJ61" s="102">
        <v>0</v>
      </c>
      <c r="AK61" s="62"/>
    </row>
    <row r="62" spans="1:37">
      <c r="A62" s="58" t="s">
        <v>25</v>
      </c>
      <c r="B62" s="58" t="s">
        <v>41</v>
      </c>
      <c r="C62" s="58" t="s">
        <v>60</v>
      </c>
      <c r="D62" s="58">
        <v>309303</v>
      </c>
      <c r="E62" s="59" t="s">
        <v>93</v>
      </c>
      <c r="F62" s="58">
        <v>37860879</v>
      </c>
      <c r="G62" s="59" t="s">
        <v>16</v>
      </c>
      <c r="H62" s="59" t="s">
        <v>29</v>
      </c>
      <c r="I62" s="59" t="s">
        <v>184</v>
      </c>
      <c r="J62" s="59">
        <v>504</v>
      </c>
      <c r="K62" s="1" t="s">
        <v>199</v>
      </c>
      <c r="L62" s="65">
        <v>4</v>
      </c>
      <c r="M62" s="61">
        <v>1</v>
      </c>
      <c r="N62" s="62">
        <v>2</v>
      </c>
      <c r="O62" s="1">
        <v>1</v>
      </c>
      <c r="P62" s="63">
        <f t="shared" ref="P62" si="260">+L62/N62</f>
        <v>2</v>
      </c>
      <c r="Q62" s="64">
        <f t="shared" ref="Q62" si="261">+M62/O62</f>
        <v>1</v>
      </c>
      <c r="R62" s="65">
        <v>14</v>
      </c>
      <c r="S62" s="1">
        <v>14</v>
      </c>
      <c r="T62" s="39">
        <v>226</v>
      </c>
      <c r="U62" s="69">
        <v>27</v>
      </c>
      <c r="V62" s="105">
        <f t="shared" ref="V62" si="262">+T62/R62</f>
        <v>16.142857142857142</v>
      </c>
      <c r="W62" s="104">
        <f t="shared" ref="W62" si="263">+U62/S62</f>
        <v>1.9285714285714286</v>
      </c>
      <c r="X62" s="39">
        <v>0</v>
      </c>
      <c r="Y62" s="69">
        <v>0</v>
      </c>
      <c r="Z62" s="105">
        <f t="shared" ref="Z62" si="264">+X62/R62</f>
        <v>0</v>
      </c>
      <c r="AA62" s="64">
        <f t="shared" ref="AA62" si="265">+Y62/S62</f>
        <v>0</v>
      </c>
      <c r="AB62" s="66">
        <f t="shared" ref="AB62" si="266">+T62+X62</f>
        <v>226</v>
      </c>
      <c r="AC62" s="67">
        <f t="shared" ref="AC62" si="267">+U62+Y62</f>
        <v>27</v>
      </c>
      <c r="AD62" s="39">
        <f t="shared" ref="AD62" si="268">ROUNDUP(AB62,0)</f>
        <v>226</v>
      </c>
      <c r="AE62" s="68">
        <f t="shared" ref="AE62" si="269">ROUNDUP(AC62,0)</f>
        <v>27</v>
      </c>
      <c r="AF62" s="69">
        <f t="shared" ref="AF62" si="270">+AD62-AE62</f>
        <v>199</v>
      </c>
      <c r="AG62" s="102">
        <v>172</v>
      </c>
      <c r="AH62" s="102">
        <v>54</v>
      </c>
      <c r="AI62" s="102">
        <v>0</v>
      </c>
      <c r="AJ62" s="102">
        <v>0</v>
      </c>
      <c r="AK62" s="62"/>
    </row>
    <row r="63" spans="1:37">
      <c r="A63" s="58" t="s">
        <v>30</v>
      </c>
      <c r="B63" s="58" t="s">
        <v>37</v>
      </c>
      <c r="C63" s="58" t="s">
        <v>40</v>
      </c>
      <c r="D63" s="58">
        <v>37828100</v>
      </c>
      <c r="E63" s="59" t="s">
        <v>74</v>
      </c>
      <c r="F63" s="58">
        <v>160725</v>
      </c>
      <c r="G63" s="59" t="s">
        <v>117</v>
      </c>
      <c r="H63" s="59" t="s">
        <v>34</v>
      </c>
      <c r="I63" s="59" t="s">
        <v>147</v>
      </c>
      <c r="J63" s="59">
        <v>106</v>
      </c>
      <c r="K63" s="1" t="s">
        <v>199</v>
      </c>
      <c r="L63" s="65">
        <v>1</v>
      </c>
      <c r="M63" s="61">
        <v>1</v>
      </c>
      <c r="N63" s="62">
        <v>1</v>
      </c>
      <c r="O63" s="1">
        <v>1</v>
      </c>
      <c r="P63" s="63">
        <f t="shared" ref="P63" si="271">+L63/N63</f>
        <v>1</v>
      </c>
      <c r="Q63" s="64">
        <f t="shared" ref="Q63" si="272">+M63/O63</f>
        <v>1</v>
      </c>
      <c r="R63" s="65">
        <v>6</v>
      </c>
      <c r="S63" s="1">
        <v>6</v>
      </c>
      <c r="T63" s="39">
        <v>139</v>
      </c>
      <c r="U63" s="69">
        <v>139</v>
      </c>
      <c r="V63" s="105">
        <f t="shared" ref="V63" si="273">+T63/R63</f>
        <v>23.166666666666668</v>
      </c>
      <c r="W63" s="104">
        <f t="shared" ref="W63" si="274">+U63/S63</f>
        <v>23.166666666666668</v>
      </c>
      <c r="X63" s="39">
        <v>0</v>
      </c>
      <c r="Y63" s="69">
        <v>0</v>
      </c>
      <c r="Z63" s="105">
        <f t="shared" ref="Z63" si="275">+X63/R63</f>
        <v>0</v>
      </c>
      <c r="AA63" s="64">
        <f t="shared" ref="AA63" si="276">+Y63/S63</f>
        <v>0</v>
      </c>
      <c r="AB63" s="66">
        <f t="shared" ref="AB63" si="277">+T63+X63</f>
        <v>139</v>
      </c>
      <c r="AC63" s="67">
        <f t="shared" ref="AC63" si="278">+U63+Y63</f>
        <v>139</v>
      </c>
      <c r="AD63" s="39">
        <f t="shared" ref="AD63" si="279">ROUNDUP(AB63,0)</f>
        <v>139</v>
      </c>
      <c r="AE63" s="68">
        <f t="shared" ref="AE63" si="280">ROUNDUP(AC63,0)</f>
        <v>139</v>
      </c>
      <c r="AF63" s="69">
        <f t="shared" ref="AF63" si="281">+AD63-AE63</f>
        <v>0</v>
      </c>
      <c r="AG63" s="102">
        <v>139</v>
      </c>
      <c r="AH63" s="102">
        <v>0</v>
      </c>
      <c r="AI63" s="102">
        <v>0</v>
      </c>
      <c r="AJ63" s="102">
        <v>0</v>
      </c>
      <c r="AK63" s="62"/>
    </row>
    <row r="64" spans="1:37">
      <c r="A64" s="58" t="s">
        <v>30</v>
      </c>
      <c r="B64" s="58" t="s">
        <v>41</v>
      </c>
      <c r="C64" s="58" t="s">
        <v>61</v>
      </c>
      <c r="D64" s="58">
        <v>313271</v>
      </c>
      <c r="E64" s="59" t="s">
        <v>94</v>
      </c>
      <c r="F64" s="58">
        <v>35677775</v>
      </c>
      <c r="G64" s="59" t="s">
        <v>16</v>
      </c>
      <c r="H64" s="59" t="s">
        <v>31</v>
      </c>
      <c r="I64" s="59" t="s">
        <v>185</v>
      </c>
      <c r="J64" s="59">
        <v>547</v>
      </c>
      <c r="K64" s="1" t="s">
        <v>199</v>
      </c>
      <c r="L64" s="65">
        <v>2</v>
      </c>
      <c r="M64" s="61">
        <v>0</v>
      </c>
      <c r="N64" s="62">
        <v>1</v>
      </c>
      <c r="O64" s="1">
        <v>0</v>
      </c>
      <c r="P64" s="63">
        <f t="shared" ref="P64:P65" si="282">+L64/N64</f>
        <v>2</v>
      </c>
      <c r="Q64" s="64">
        <v>0</v>
      </c>
      <c r="R64" s="65">
        <v>8</v>
      </c>
      <c r="S64" s="1">
        <v>0</v>
      </c>
      <c r="T64" s="65">
        <v>77.540000000000006</v>
      </c>
      <c r="U64" s="61">
        <v>0</v>
      </c>
      <c r="V64" s="105">
        <f t="shared" ref="V64:V65" si="283">+T64/R64</f>
        <v>9.6925000000000008</v>
      </c>
      <c r="W64" s="104">
        <v>0</v>
      </c>
      <c r="X64" s="65">
        <v>0</v>
      </c>
      <c r="Y64" s="61">
        <v>0</v>
      </c>
      <c r="Z64" s="105">
        <f t="shared" ref="Z64:Z65" si="284">+X64/R64</f>
        <v>0</v>
      </c>
      <c r="AA64" s="64">
        <v>0</v>
      </c>
      <c r="AB64" s="66">
        <f t="shared" ref="AB64:AB65" si="285">+T64+X64</f>
        <v>77.540000000000006</v>
      </c>
      <c r="AC64" s="67">
        <f t="shared" ref="AC64:AC65" si="286">+U64+Y64</f>
        <v>0</v>
      </c>
      <c r="AD64" s="39">
        <f t="shared" ref="AD64:AD65" si="287">ROUNDUP(AB64,0)</f>
        <v>78</v>
      </c>
      <c r="AE64" s="68">
        <f t="shared" ref="AE64:AE65" si="288">ROUNDUP(AC64,0)</f>
        <v>0</v>
      </c>
      <c r="AF64" s="69">
        <f t="shared" ref="AF64:AF65" si="289">+AD64-AE64</f>
        <v>78</v>
      </c>
      <c r="AG64" s="102">
        <v>78</v>
      </c>
      <c r="AH64" s="102">
        <v>0</v>
      </c>
      <c r="AI64" s="102">
        <v>0</v>
      </c>
      <c r="AJ64" s="102">
        <v>0</v>
      </c>
      <c r="AK64" s="62"/>
    </row>
    <row r="65" spans="1:37">
      <c r="A65" s="58" t="s">
        <v>30</v>
      </c>
      <c r="B65" s="58" t="s">
        <v>41</v>
      </c>
      <c r="C65" s="58" t="s">
        <v>61</v>
      </c>
      <c r="D65" s="58">
        <v>313271</v>
      </c>
      <c r="E65" s="59" t="s">
        <v>94</v>
      </c>
      <c r="F65" s="58">
        <v>51786249</v>
      </c>
      <c r="G65" s="59" t="s">
        <v>124</v>
      </c>
      <c r="H65" s="59" t="s">
        <v>31</v>
      </c>
      <c r="I65" s="59" t="s">
        <v>186</v>
      </c>
      <c r="J65" s="59">
        <v>365</v>
      </c>
      <c r="K65" s="1" t="s">
        <v>199</v>
      </c>
      <c r="L65" s="65">
        <v>63</v>
      </c>
      <c r="M65" s="61">
        <v>63</v>
      </c>
      <c r="N65" s="62">
        <v>6</v>
      </c>
      <c r="O65" s="1">
        <v>6</v>
      </c>
      <c r="P65" s="63">
        <f t="shared" si="282"/>
        <v>10.5</v>
      </c>
      <c r="Q65" s="64">
        <f t="shared" ref="Q64:Q65" si="290">+M65/O65</f>
        <v>10.5</v>
      </c>
      <c r="R65" s="65">
        <v>18</v>
      </c>
      <c r="S65" s="1">
        <v>18</v>
      </c>
      <c r="T65" s="65">
        <v>397</v>
      </c>
      <c r="U65" s="61">
        <v>397</v>
      </c>
      <c r="V65" s="105">
        <f t="shared" si="283"/>
        <v>22.055555555555557</v>
      </c>
      <c r="W65" s="104">
        <f t="shared" ref="W64:W65" si="291">+U65/S65</f>
        <v>22.055555555555557</v>
      </c>
      <c r="X65" s="65">
        <v>0</v>
      </c>
      <c r="Y65" s="61">
        <v>0</v>
      </c>
      <c r="Z65" s="105">
        <f t="shared" si="284"/>
        <v>0</v>
      </c>
      <c r="AA65" s="64">
        <f t="shared" ref="AA64:AA65" si="292">+Y65/S65</f>
        <v>0</v>
      </c>
      <c r="AB65" s="66">
        <f t="shared" si="285"/>
        <v>397</v>
      </c>
      <c r="AC65" s="67">
        <f t="shared" si="286"/>
        <v>397</v>
      </c>
      <c r="AD65" s="39">
        <f t="shared" si="287"/>
        <v>397</v>
      </c>
      <c r="AE65" s="68">
        <f t="shared" si="288"/>
        <v>397</v>
      </c>
      <c r="AF65" s="69">
        <f t="shared" si="289"/>
        <v>0</v>
      </c>
      <c r="AG65" s="102">
        <v>397</v>
      </c>
      <c r="AH65" s="102">
        <v>0</v>
      </c>
      <c r="AI65" s="102">
        <v>0</v>
      </c>
      <c r="AJ65" s="102">
        <v>0</v>
      </c>
      <c r="AK65" s="62"/>
    </row>
    <row r="66" spans="1:37">
      <c r="A66" s="58" t="s">
        <v>30</v>
      </c>
      <c r="B66" s="58" t="s">
        <v>41</v>
      </c>
      <c r="C66" s="58" t="s">
        <v>62</v>
      </c>
      <c r="D66" s="58">
        <v>319031</v>
      </c>
      <c r="E66" s="59" t="s">
        <v>95</v>
      </c>
      <c r="F66" s="58">
        <v>37828291</v>
      </c>
      <c r="G66" s="59" t="s">
        <v>125</v>
      </c>
      <c r="H66" s="59" t="s">
        <v>32</v>
      </c>
      <c r="I66" s="59" t="s">
        <v>187</v>
      </c>
      <c r="J66" s="59">
        <v>563</v>
      </c>
      <c r="K66" s="1" t="s">
        <v>199</v>
      </c>
      <c r="L66" s="65">
        <v>2</v>
      </c>
      <c r="M66" s="61">
        <v>0</v>
      </c>
      <c r="N66" s="62">
        <v>1</v>
      </c>
      <c r="O66" s="1">
        <v>0</v>
      </c>
      <c r="P66" s="63">
        <f t="shared" ref="P66" si="293">+L66/N66</f>
        <v>2</v>
      </c>
      <c r="Q66" s="64">
        <v>0</v>
      </c>
      <c r="R66" s="65">
        <v>16</v>
      </c>
      <c r="S66" s="1">
        <v>0</v>
      </c>
      <c r="T66" s="39">
        <v>212</v>
      </c>
      <c r="U66" s="69">
        <v>0</v>
      </c>
      <c r="V66" s="105">
        <f t="shared" ref="V66" si="294">+T66/R66</f>
        <v>13.25</v>
      </c>
      <c r="W66" s="104">
        <v>0</v>
      </c>
      <c r="X66" s="39">
        <v>0</v>
      </c>
      <c r="Y66" s="69">
        <v>0</v>
      </c>
      <c r="Z66" s="105">
        <f t="shared" ref="Z66" si="295">+X66/R66</f>
        <v>0</v>
      </c>
      <c r="AA66" s="64">
        <v>0</v>
      </c>
      <c r="AB66" s="66">
        <f t="shared" ref="AB66" si="296">+T66+X66</f>
        <v>212</v>
      </c>
      <c r="AC66" s="67">
        <f t="shared" ref="AC66" si="297">+U66+Y66</f>
        <v>0</v>
      </c>
      <c r="AD66" s="39">
        <f t="shared" ref="AD66" si="298">ROUNDUP(AB66,0)</f>
        <v>212</v>
      </c>
      <c r="AE66" s="68">
        <f t="shared" ref="AE66" si="299">ROUNDUP(AC66,0)</f>
        <v>0</v>
      </c>
      <c r="AF66" s="69">
        <f t="shared" ref="AF66" si="300">+AD66-AE66</f>
        <v>212</v>
      </c>
      <c r="AG66" s="102">
        <v>212</v>
      </c>
      <c r="AH66" s="102">
        <v>0</v>
      </c>
      <c r="AI66" s="102">
        <v>0</v>
      </c>
      <c r="AJ66" s="102">
        <v>0</v>
      </c>
      <c r="AK66" s="62"/>
    </row>
    <row r="67" spans="1:37">
      <c r="A67" s="58" t="s">
        <v>30</v>
      </c>
      <c r="B67" s="58" t="s">
        <v>41</v>
      </c>
      <c r="C67" s="58" t="s">
        <v>67</v>
      </c>
      <c r="D67" s="58">
        <v>321125</v>
      </c>
      <c r="E67" s="59" t="s">
        <v>99</v>
      </c>
      <c r="F67" s="58">
        <v>37831500</v>
      </c>
      <c r="G67" s="59" t="s">
        <v>16</v>
      </c>
      <c r="H67" s="59" t="s">
        <v>35</v>
      </c>
      <c r="I67" s="59" t="s">
        <v>191</v>
      </c>
      <c r="J67" s="59">
        <v>368</v>
      </c>
      <c r="K67" s="1" t="s">
        <v>199</v>
      </c>
      <c r="L67" s="65">
        <v>4</v>
      </c>
      <c r="M67" s="61">
        <v>4</v>
      </c>
      <c r="N67" s="62">
        <v>2</v>
      </c>
      <c r="O67" s="1">
        <v>2</v>
      </c>
      <c r="P67" s="63">
        <f t="shared" ref="P67:P71" si="301">+L67/N67</f>
        <v>2</v>
      </c>
      <c r="Q67" s="64">
        <f t="shared" ref="Q67:Q71" si="302">+M67/O67</f>
        <v>2</v>
      </c>
      <c r="R67" s="65">
        <v>21</v>
      </c>
      <c r="S67" s="1">
        <v>21</v>
      </c>
      <c r="T67" s="65">
        <v>456</v>
      </c>
      <c r="U67" s="61">
        <v>456</v>
      </c>
      <c r="V67" s="105">
        <f t="shared" ref="V67:V71" si="303">+T67/R67</f>
        <v>21.714285714285715</v>
      </c>
      <c r="W67" s="104">
        <f t="shared" ref="W67:W71" si="304">+U67/S67</f>
        <v>21.714285714285715</v>
      </c>
      <c r="X67" s="65">
        <v>0</v>
      </c>
      <c r="Y67" s="61">
        <v>0</v>
      </c>
      <c r="Z67" s="105">
        <f t="shared" ref="Z67:Z71" si="305">+X67/R67</f>
        <v>0</v>
      </c>
      <c r="AA67" s="64">
        <f t="shared" ref="AA67:AA71" si="306">+Y67/S67</f>
        <v>0</v>
      </c>
      <c r="AB67" s="66">
        <f t="shared" ref="AB67:AB71" si="307">+T67+X67</f>
        <v>456</v>
      </c>
      <c r="AC67" s="67">
        <f t="shared" ref="AC67:AC71" si="308">+U67+Y67</f>
        <v>456</v>
      </c>
      <c r="AD67" s="39">
        <f t="shared" ref="AD67:AD71" si="309">ROUNDUP(AB67,0)</f>
        <v>456</v>
      </c>
      <c r="AE67" s="68">
        <f t="shared" ref="AE67:AE71" si="310">ROUNDUP(AC67,0)</f>
        <v>456</v>
      </c>
      <c r="AF67" s="69">
        <f t="shared" ref="AF67:AF71" si="311">+AD67-AE67</f>
        <v>0</v>
      </c>
      <c r="AG67" s="102">
        <v>456</v>
      </c>
      <c r="AH67" s="102">
        <v>0</v>
      </c>
      <c r="AI67" s="102">
        <v>0</v>
      </c>
      <c r="AJ67" s="102">
        <v>0</v>
      </c>
      <c r="AK67" s="62"/>
    </row>
    <row r="68" spans="1:37">
      <c r="A68" s="58" t="s">
        <v>30</v>
      </c>
      <c r="B68" s="58" t="s">
        <v>41</v>
      </c>
      <c r="C68" s="58" t="s">
        <v>67</v>
      </c>
      <c r="D68" s="58">
        <v>321125</v>
      </c>
      <c r="E68" s="59" t="s">
        <v>99</v>
      </c>
      <c r="F68" s="58">
        <v>37831518</v>
      </c>
      <c r="G68" s="59" t="s">
        <v>16</v>
      </c>
      <c r="H68" s="59" t="s">
        <v>35</v>
      </c>
      <c r="I68" s="59" t="s">
        <v>192</v>
      </c>
      <c r="J68" s="59">
        <v>715</v>
      </c>
      <c r="K68" s="1" t="s">
        <v>199</v>
      </c>
      <c r="L68" s="65">
        <v>2</v>
      </c>
      <c r="M68" s="61">
        <v>2</v>
      </c>
      <c r="N68" s="62">
        <v>2</v>
      </c>
      <c r="O68" s="1">
        <v>2</v>
      </c>
      <c r="P68" s="63">
        <f t="shared" si="301"/>
        <v>1</v>
      </c>
      <c r="Q68" s="64">
        <f t="shared" si="302"/>
        <v>1</v>
      </c>
      <c r="R68" s="65">
        <v>12</v>
      </c>
      <c r="S68" s="1">
        <v>12</v>
      </c>
      <c r="T68" s="65">
        <v>223</v>
      </c>
      <c r="U68" s="61">
        <v>223</v>
      </c>
      <c r="V68" s="105">
        <f t="shared" si="303"/>
        <v>18.583333333333332</v>
      </c>
      <c r="W68" s="104">
        <f t="shared" si="304"/>
        <v>18.583333333333332</v>
      </c>
      <c r="X68" s="65">
        <v>0</v>
      </c>
      <c r="Y68" s="61">
        <v>0</v>
      </c>
      <c r="Z68" s="105">
        <f t="shared" si="305"/>
        <v>0</v>
      </c>
      <c r="AA68" s="64">
        <f t="shared" si="306"/>
        <v>0</v>
      </c>
      <c r="AB68" s="66">
        <f t="shared" si="307"/>
        <v>223</v>
      </c>
      <c r="AC68" s="67">
        <f t="shared" si="308"/>
        <v>223</v>
      </c>
      <c r="AD68" s="39">
        <f t="shared" si="309"/>
        <v>223</v>
      </c>
      <c r="AE68" s="68">
        <f t="shared" si="310"/>
        <v>223</v>
      </c>
      <c r="AF68" s="69">
        <f t="shared" si="311"/>
        <v>0</v>
      </c>
      <c r="AG68" s="102">
        <v>223</v>
      </c>
      <c r="AH68" s="102">
        <v>0</v>
      </c>
      <c r="AI68" s="102">
        <v>0</v>
      </c>
      <c r="AJ68" s="102">
        <v>0</v>
      </c>
      <c r="AK68" s="62"/>
    </row>
    <row r="69" spans="1:37">
      <c r="A69" s="58" t="s">
        <v>30</v>
      </c>
      <c r="B69" s="58" t="s">
        <v>41</v>
      </c>
      <c r="C69" s="58" t="s">
        <v>66</v>
      </c>
      <c r="D69" s="58">
        <v>320781</v>
      </c>
      <c r="E69" s="59" t="s">
        <v>98</v>
      </c>
      <c r="F69" s="58">
        <v>37831470</v>
      </c>
      <c r="G69" s="59" t="s">
        <v>127</v>
      </c>
      <c r="H69" s="59" t="s">
        <v>36</v>
      </c>
      <c r="I69" s="59" t="s">
        <v>190</v>
      </c>
      <c r="J69" s="59">
        <v>247</v>
      </c>
      <c r="K69" s="1" t="s">
        <v>199</v>
      </c>
      <c r="L69" s="65">
        <v>4</v>
      </c>
      <c r="M69" s="61">
        <v>4</v>
      </c>
      <c r="N69" s="62">
        <v>1</v>
      </c>
      <c r="O69" s="1">
        <v>1</v>
      </c>
      <c r="P69" s="63">
        <f t="shared" si="301"/>
        <v>4</v>
      </c>
      <c r="Q69" s="64">
        <f t="shared" si="302"/>
        <v>4</v>
      </c>
      <c r="R69" s="65">
        <v>8</v>
      </c>
      <c r="S69" s="1">
        <v>8</v>
      </c>
      <c r="T69" s="39">
        <v>93</v>
      </c>
      <c r="U69" s="69">
        <v>93</v>
      </c>
      <c r="V69" s="105">
        <f t="shared" si="303"/>
        <v>11.625</v>
      </c>
      <c r="W69" s="104">
        <f t="shared" si="304"/>
        <v>11.625</v>
      </c>
      <c r="X69" s="39">
        <v>50</v>
      </c>
      <c r="Y69" s="69">
        <v>50</v>
      </c>
      <c r="Z69" s="105">
        <f t="shared" si="305"/>
        <v>6.25</v>
      </c>
      <c r="AA69" s="64">
        <f t="shared" si="306"/>
        <v>6.25</v>
      </c>
      <c r="AB69" s="66">
        <f t="shared" si="307"/>
        <v>143</v>
      </c>
      <c r="AC69" s="67">
        <f t="shared" si="308"/>
        <v>143</v>
      </c>
      <c r="AD69" s="39">
        <f t="shared" si="309"/>
        <v>143</v>
      </c>
      <c r="AE69" s="68">
        <f t="shared" si="310"/>
        <v>143</v>
      </c>
      <c r="AF69" s="69">
        <f t="shared" si="311"/>
        <v>0</v>
      </c>
      <c r="AG69" s="102">
        <v>143</v>
      </c>
      <c r="AH69" s="102">
        <v>0</v>
      </c>
      <c r="AI69" s="102">
        <v>0</v>
      </c>
      <c r="AJ69" s="102">
        <v>0</v>
      </c>
      <c r="AK69" s="62"/>
    </row>
    <row r="70" spans="1:37">
      <c r="A70" s="58" t="s">
        <v>30</v>
      </c>
      <c r="B70" s="58" t="s">
        <v>41</v>
      </c>
      <c r="C70" s="58" t="s">
        <v>65</v>
      </c>
      <c r="D70" s="58">
        <v>320897</v>
      </c>
      <c r="E70" s="59" t="s">
        <v>97</v>
      </c>
      <c r="F70" s="58">
        <v>37831879</v>
      </c>
      <c r="G70" s="59" t="s">
        <v>126</v>
      </c>
      <c r="H70" s="59" t="s">
        <v>34</v>
      </c>
      <c r="I70" s="59" t="s">
        <v>189</v>
      </c>
      <c r="J70" s="59">
        <v>367</v>
      </c>
      <c r="K70" s="1" t="s">
        <v>199</v>
      </c>
      <c r="L70" s="65">
        <v>10</v>
      </c>
      <c r="M70" s="61">
        <v>6</v>
      </c>
      <c r="N70" s="62">
        <v>2</v>
      </c>
      <c r="O70" s="1">
        <v>2</v>
      </c>
      <c r="P70" s="63">
        <f t="shared" si="301"/>
        <v>5</v>
      </c>
      <c r="Q70" s="64">
        <f t="shared" si="302"/>
        <v>3</v>
      </c>
      <c r="R70" s="65">
        <v>13</v>
      </c>
      <c r="S70" s="1">
        <v>7</v>
      </c>
      <c r="T70" s="39">
        <v>267</v>
      </c>
      <c r="U70" s="69">
        <v>144</v>
      </c>
      <c r="V70" s="105">
        <f t="shared" si="303"/>
        <v>20.53846153846154</v>
      </c>
      <c r="W70" s="104">
        <f t="shared" si="304"/>
        <v>20.571428571428573</v>
      </c>
      <c r="X70" s="39">
        <v>204</v>
      </c>
      <c r="Y70" s="69">
        <v>112</v>
      </c>
      <c r="Z70" s="105">
        <f t="shared" si="305"/>
        <v>15.692307692307692</v>
      </c>
      <c r="AA70" s="64">
        <f t="shared" si="306"/>
        <v>16</v>
      </c>
      <c r="AB70" s="66">
        <f t="shared" si="307"/>
        <v>471</v>
      </c>
      <c r="AC70" s="67">
        <f t="shared" si="308"/>
        <v>256</v>
      </c>
      <c r="AD70" s="39">
        <f t="shared" si="309"/>
        <v>471</v>
      </c>
      <c r="AE70" s="68">
        <f t="shared" si="310"/>
        <v>256</v>
      </c>
      <c r="AF70" s="69">
        <f t="shared" si="311"/>
        <v>215</v>
      </c>
      <c r="AG70" s="102">
        <v>0</v>
      </c>
      <c r="AH70" s="102">
        <v>0</v>
      </c>
      <c r="AI70" s="102">
        <v>215</v>
      </c>
      <c r="AJ70" s="102">
        <v>256</v>
      </c>
      <c r="AK70" s="62"/>
    </row>
    <row r="71" spans="1:37" ht="15.75" thickBot="1">
      <c r="A71" s="58" t="s">
        <v>30</v>
      </c>
      <c r="B71" s="58" t="s">
        <v>41</v>
      </c>
      <c r="C71" s="58" t="s">
        <v>63</v>
      </c>
      <c r="D71" s="58">
        <v>320439</v>
      </c>
      <c r="E71" s="59" t="s">
        <v>96</v>
      </c>
      <c r="F71" s="58">
        <v>37831232</v>
      </c>
      <c r="G71" s="59" t="s">
        <v>16</v>
      </c>
      <c r="H71" s="59" t="s">
        <v>33</v>
      </c>
      <c r="I71" s="59" t="s">
        <v>188</v>
      </c>
      <c r="J71" s="59">
        <v>767</v>
      </c>
      <c r="K71" s="1" t="s">
        <v>199</v>
      </c>
      <c r="L71" s="112">
        <v>4</v>
      </c>
      <c r="M71" s="113">
        <v>1</v>
      </c>
      <c r="N71" s="62">
        <v>2</v>
      </c>
      <c r="O71" s="1">
        <v>1</v>
      </c>
      <c r="P71" s="63">
        <f t="shared" si="301"/>
        <v>2</v>
      </c>
      <c r="Q71" s="64">
        <f t="shared" si="302"/>
        <v>1</v>
      </c>
      <c r="R71" s="65">
        <v>12</v>
      </c>
      <c r="S71" s="1">
        <v>3</v>
      </c>
      <c r="T71" s="112">
        <v>247</v>
      </c>
      <c r="U71" s="113">
        <v>62</v>
      </c>
      <c r="V71" s="105">
        <f t="shared" si="303"/>
        <v>20.583333333333332</v>
      </c>
      <c r="W71" s="104">
        <f t="shared" si="304"/>
        <v>20.666666666666668</v>
      </c>
      <c r="X71" s="112">
        <v>0</v>
      </c>
      <c r="Y71" s="113">
        <v>0</v>
      </c>
      <c r="Z71" s="105">
        <f t="shared" si="305"/>
        <v>0</v>
      </c>
      <c r="AA71" s="64">
        <f t="shared" si="306"/>
        <v>0</v>
      </c>
      <c r="AB71" s="66">
        <f t="shared" si="307"/>
        <v>247</v>
      </c>
      <c r="AC71" s="67">
        <f t="shared" si="308"/>
        <v>62</v>
      </c>
      <c r="AD71" s="39">
        <f t="shared" si="309"/>
        <v>247</v>
      </c>
      <c r="AE71" s="68">
        <f t="shared" si="310"/>
        <v>62</v>
      </c>
      <c r="AF71" s="69">
        <f t="shared" si="311"/>
        <v>185</v>
      </c>
      <c r="AG71" s="103">
        <v>0</v>
      </c>
      <c r="AH71" s="103">
        <v>247</v>
      </c>
      <c r="AI71" s="103">
        <v>0</v>
      </c>
      <c r="AJ71" s="103">
        <v>0</v>
      </c>
      <c r="AK71" s="62"/>
    </row>
    <row r="72" spans="1:37" ht="15.75" thickBot="1">
      <c r="A72" s="70" t="s">
        <v>198</v>
      </c>
      <c r="B72" s="71">
        <f>0</f>
        <v>0</v>
      </c>
      <c r="C72" s="71">
        <f>0</f>
        <v>0</v>
      </c>
      <c r="D72" s="71">
        <f>0</f>
        <v>0</v>
      </c>
      <c r="E72" s="71">
        <f>0</f>
        <v>0</v>
      </c>
      <c r="F72" s="71">
        <f>0</f>
        <v>0</v>
      </c>
      <c r="G72" s="71">
        <f>0</f>
        <v>0</v>
      </c>
      <c r="H72" s="71">
        <f>0</f>
        <v>0</v>
      </c>
      <c r="I72" s="71">
        <f>0</f>
        <v>0</v>
      </c>
      <c r="J72" s="72"/>
      <c r="K72" s="73"/>
      <c r="L72" s="120">
        <f>SUBTOTAL(9,L5:L71)</f>
        <v>405</v>
      </c>
      <c r="M72" s="121">
        <f>SUBTOTAL(9,M5:M71)</f>
        <v>252</v>
      </c>
      <c r="N72" s="75">
        <f>SUBTOTAL(9,N5:N71)</f>
        <v>82</v>
      </c>
      <c r="O72" s="76">
        <f>SUBTOTAL(9,O5:O71)</f>
        <v>53.5</v>
      </c>
      <c r="P72" s="77">
        <f t="shared" ref="P72" si="312">+L72/N72</f>
        <v>4.9390243902439028</v>
      </c>
      <c r="Q72" s="78">
        <f t="shared" ref="Q72" si="313">+M72/O72</f>
        <v>4.7102803738317753</v>
      </c>
      <c r="R72" s="70">
        <f>SUBTOTAL(9,R5:R71)</f>
        <v>1243</v>
      </c>
      <c r="S72" s="74">
        <f>SUBTOTAL(9,S5:S71)</f>
        <v>712</v>
      </c>
      <c r="T72" s="108">
        <f>SUBTOTAL(9,T5:T71)</f>
        <v>17732.900000000001</v>
      </c>
      <c r="U72" s="109">
        <f>SUBTOTAL(9,U5:U71)</f>
        <v>8703.36</v>
      </c>
      <c r="V72" s="77">
        <f t="shared" ref="V72" si="314">T72/R72</f>
        <v>14.266210780370074</v>
      </c>
      <c r="W72" s="78">
        <f t="shared" ref="W72" si="315">+U72/S72</f>
        <v>12.223820224719102</v>
      </c>
      <c r="X72" s="108">
        <f>SUBTOTAL(9,X5:X71)</f>
        <v>6735</v>
      </c>
      <c r="Y72" s="109">
        <f>SUBTOTAL(9,Y5:Y71)</f>
        <v>6172</v>
      </c>
      <c r="Z72" s="81">
        <f t="shared" ref="Z72" si="316">+X72/R72</f>
        <v>5.4183427192276747</v>
      </c>
      <c r="AA72" s="82">
        <f t="shared" ref="AA72" si="317">+Y72/S72</f>
        <v>8.6685393258426959</v>
      </c>
      <c r="AB72" s="79">
        <f>SUBTOTAL(9,AB5:AB71)</f>
        <v>24467.9</v>
      </c>
      <c r="AC72" s="80">
        <f>SUBTOTAL(9,AC5:AC71)</f>
        <v>14875.36</v>
      </c>
      <c r="AD72" s="83">
        <f>SUBTOTAL(9,AD5:AD71)</f>
        <v>24469</v>
      </c>
      <c r="AE72" s="84">
        <f>SUBTOTAL(9,AE5:AE71)</f>
        <v>14876</v>
      </c>
      <c r="AF72" s="85">
        <f>SUBTOTAL(9,AF5:AF71)</f>
        <v>9593</v>
      </c>
      <c r="AG72" s="86">
        <f>SUBTOTAL(9,AG5:AG71)</f>
        <v>16529</v>
      </c>
      <c r="AH72" s="86">
        <f>SUBTOTAL(9,AH5:AH71)</f>
        <v>7017</v>
      </c>
      <c r="AI72" s="86">
        <f>SUBTOTAL(9,AI5:AI71)</f>
        <v>460</v>
      </c>
      <c r="AJ72" s="86">
        <f>SUBTOTAL(9,AJ5:AJ71)</f>
        <v>463</v>
      </c>
      <c r="AK72" s="87" t="s">
        <v>256</v>
      </c>
    </row>
    <row r="74" spans="1:37">
      <c r="V74" s="47"/>
    </row>
    <row r="75" spans="1:37">
      <c r="AE75" s="47"/>
    </row>
  </sheetData>
  <autoFilter ref="A3:AK71" xr:uid="{30A7F6E5-C7BF-4F04-81AD-5E6E7E3DEBC6}"/>
  <mergeCells count="3">
    <mergeCell ref="L2:AC2"/>
    <mergeCell ref="AG2:AJ2"/>
    <mergeCell ref="AD2:A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</vt:i4>
      </vt:variant>
      <vt:variant>
        <vt:lpstr>Pomenované rozsahy</vt:lpstr>
      </vt:variant>
      <vt:variant>
        <vt:i4>1</vt:i4>
      </vt:variant>
    </vt:vector>
  </HeadingPairs>
  <TitlesOfParts>
    <vt:vector size="3" baseType="lpstr">
      <vt:lpstr>db zriaďovateľ</vt:lpstr>
      <vt:lpstr>db školy</vt:lpstr>
      <vt:lpstr>'db zriaďovateľ'!Oblasť_tlače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Polónyiová Laura</dc:creator>
  <cp:lastModifiedBy>Hambálková Katarína</cp:lastModifiedBy>
  <cp:lastPrinted>2025-04-24T08:30:52Z</cp:lastPrinted>
  <dcterms:created xsi:type="dcterms:W3CDTF">2015-06-05T18:19:34Z</dcterms:created>
  <dcterms:modified xsi:type="dcterms:W3CDTF">2025-05-07T07:41:19Z</dcterms:modified>
</cp:coreProperties>
</file>