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M\Desktop\Pracovne OIP\"/>
    </mc:Choice>
  </mc:AlternateContent>
  <xr:revisionPtr revIDLastSave="0" documentId="8_{AABFED20-55C5-4580-ACE1-6542F90DFF4D}" xr6:coauthVersionLast="47" xr6:coauthVersionMax="47" xr10:uidLastSave="{00000000-0000-0000-0000-000000000000}"/>
  <bookViews>
    <workbookView xWindow="-120" yWindow="-120" windowWidth="29040" windowHeight="15840" tabRatio="868" xr2:uid="{00000000-000D-0000-FFFF-FFFF00000000}"/>
  </bookViews>
  <sheets>
    <sheet name="Pracovný výkaz" sheetId="4" r:id="rId1"/>
  </sheets>
  <definedNames>
    <definedName name="_xlnm.Print_Area" localSheetId="0">'Pracovný výkaz'!$A$4:$AH$44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0" i="4" l="1"/>
  <c r="AH13" i="4"/>
  <c r="AH14" i="4"/>
  <c r="AH15" i="4"/>
  <c r="AH16" i="4" l="1"/>
  <c r="B40" i="4" l="1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AC22" i="4"/>
  <c r="AD22" i="4"/>
  <c r="AE22" i="4"/>
  <c r="AF22" i="4"/>
  <c r="AG22" i="4"/>
  <c r="C22" i="4"/>
  <c r="AH20" i="4"/>
  <c r="AH18" i="4"/>
  <c r="AH21" i="4"/>
  <c r="AH12" i="4"/>
  <c r="C25" i="4"/>
  <c r="C26" i="4" s="1"/>
  <c r="D25" i="4"/>
  <c r="D26" i="4" s="1"/>
  <c r="E25" i="4"/>
  <c r="E26" i="4" s="1"/>
  <c r="F25" i="4"/>
  <c r="F26" i="4" s="1"/>
  <c r="G25" i="4"/>
  <c r="G26" i="4" s="1"/>
  <c r="H25" i="4"/>
  <c r="H26" i="4" s="1"/>
  <c r="I25" i="4"/>
  <c r="I26" i="4" s="1"/>
  <c r="J25" i="4"/>
  <c r="J26" i="4" s="1"/>
  <c r="K25" i="4"/>
  <c r="K26" i="4" s="1"/>
  <c r="L25" i="4"/>
  <c r="L26" i="4" s="1"/>
  <c r="M25" i="4"/>
  <c r="M26" i="4" s="1"/>
  <c r="N25" i="4"/>
  <c r="N26" i="4" s="1"/>
  <c r="O25" i="4"/>
  <c r="O26" i="4" s="1"/>
  <c r="P25" i="4"/>
  <c r="P26" i="4" s="1"/>
  <c r="Q25" i="4"/>
  <c r="Q26" i="4" s="1"/>
  <c r="R25" i="4"/>
  <c r="R26" i="4" s="1"/>
  <c r="S25" i="4"/>
  <c r="S26" i="4" s="1"/>
  <c r="T25" i="4"/>
  <c r="T26" i="4" s="1"/>
  <c r="U25" i="4"/>
  <c r="U26" i="4" s="1"/>
  <c r="V25" i="4"/>
  <c r="V26" i="4" s="1"/>
  <c r="W25" i="4"/>
  <c r="W26" i="4" s="1"/>
  <c r="X25" i="4"/>
  <c r="X26" i="4" s="1"/>
  <c r="Y25" i="4"/>
  <c r="Y26" i="4" s="1"/>
  <c r="Z25" i="4"/>
  <c r="Z26" i="4" s="1"/>
  <c r="AA25" i="4"/>
  <c r="AA26" i="4" s="1"/>
  <c r="AB25" i="4"/>
  <c r="AB26" i="4" s="1"/>
  <c r="AC25" i="4"/>
  <c r="AC26" i="4" s="1"/>
  <c r="AD25" i="4"/>
  <c r="AD26" i="4" s="1"/>
  <c r="AE25" i="4"/>
  <c r="AE26" i="4" s="1"/>
  <c r="AF25" i="4"/>
  <c r="AF26" i="4" s="1"/>
  <c r="AG25" i="4"/>
  <c r="AG26" i="4" s="1"/>
  <c r="AU30" i="4"/>
  <c r="S8" i="4" s="1"/>
  <c r="BA30" i="4"/>
  <c r="BA31" i="4"/>
  <c r="BA33" i="4"/>
  <c r="BA32" i="4" s="1"/>
  <c r="BA34" i="4"/>
  <c r="BA35" i="4"/>
  <c r="BA36" i="4"/>
  <c r="BA37" i="4"/>
  <c r="BA38" i="4"/>
  <c r="BA39" i="4"/>
  <c r="BA40" i="4"/>
  <c r="BA41" i="4"/>
  <c r="BA42" i="4"/>
  <c r="BA43" i="4"/>
  <c r="BA44" i="4"/>
  <c r="AH22" i="4" l="1"/>
  <c r="AE7" i="4"/>
  <c r="AE8" i="4" s="1"/>
  <c r="Z8" i="4"/>
  <c r="I8" i="4"/>
  <c r="N8" i="4"/>
  <c r="J8" i="4"/>
  <c r="C8" i="4"/>
  <c r="Y8" i="4"/>
  <c r="P8" i="4"/>
  <c r="R8" i="4"/>
  <c r="W8" i="4"/>
  <c r="M8" i="4"/>
  <c r="F8" i="4"/>
  <c r="H8" i="4"/>
  <c r="AG7" i="4"/>
  <c r="AG8" i="4" s="1"/>
  <c r="AF7" i="4"/>
  <c r="AF8" i="4" s="1"/>
  <c r="O8" i="4"/>
  <c r="E8" i="4"/>
  <c r="AC8" i="4"/>
  <c r="L8" i="4"/>
  <c r="U8" i="4"/>
  <c r="K8" i="4"/>
  <c r="AA8" i="4"/>
  <c r="T8" i="4"/>
  <c r="X8" i="4"/>
  <c r="D8" i="4"/>
  <c r="Q8" i="4"/>
  <c r="AB8" i="4"/>
  <c r="AD8" i="4"/>
  <c r="V8" i="4"/>
  <c r="G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Motyľ Rastislav</author>
    <author>Trnovská Kamila</author>
    <author>Zuzana Kyselová</author>
    <author>Branislav Horák</author>
  </authors>
  <commentList>
    <comment ref="A10" authorId="0" shapeId="0" xr:uid="{00000000-0006-0000-0000-000001000000}">
      <text>
        <r>
          <rPr>
            <sz val="9"/>
            <color indexed="81"/>
            <rFont val="Segoe UI"/>
            <family val="2"/>
            <charset val="238"/>
          </rPr>
          <t>Uvádzajú sa pracovné pozície v rámci EŠIF za zamestnávateľa identifikovaného o riadok vyššie</t>
        </r>
      </text>
    </comment>
    <comment ref="A12" authorId="1" shapeId="0" xr:uid="{00000000-0006-0000-0000-000002000000}">
      <text>
        <r>
          <rPr>
            <sz val="9"/>
            <color indexed="81"/>
            <rFont val="Segoe UI"/>
            <family val="2"/>
            <charset val="238"/>
          </rPr>
          <t xml:space="preserve">
V prípade, ak zamestnanec vykonáva viac ako je počet preddefinovaných pracovných pozícií v riadkoch nižšie, môže vložiť a skopírovať ďalšie riadky podľa potreby.</t>
        </r>
      </text>
    </comment>
    <comment ref="B18" authorId="0" shapeId="0" xr:uid="{00000000-0006-0000-0000-000003000000}">
      <text>
        <r>
          <rPr>
            <b/>
            <sz val="9"/>
            <color indexed="81"/>
            <rFont val="Segoe UI"/>
            <family val="2"/>
            <charset val="238"/>
          </rPr>
          <t>Motyľ Rastislav:</t>
        </r>
        <r>
          <rPr>
            <sz val="9"/>
            <color indexed="81"/>
            <rFont val="Segoe UI"/>
            <family val="2"/>
            <charset val="238"/>
          </rPr>
          <t xml:space="preserve">
Uviesť pracovnú pozíciu - napr. učiteľ</t>
        </r>
      </text>
    </comment>
    <comment ref="N18" authorId="0" shapeId="0" xr:uid="{00000000-0006-0000-0000-000004000000}">
      <text>
        <r>
          <rPr>
            <b/>
            <sz val="9"/>
            <color indexed="81"/>
            <rFont val="Segoe UI"/>
            <family val="2"/>
            <charset val="238"/>
          </rPr>
          <t>Motyľ Rastislav:</t>
        </r>
        <r>
          <rPr>
            <sz val="9"/>
            <color indexed="81"/>
            <rFont val="Segoe UI"/>
            <family val="2"/>
            <charset val="238"/>
          </rPr>
          <t xml:space="preserve">
Skutočný počet odpracovaných hodín bez dovolenky
</t>
        </r>
      </text>
    </comment>
    <comment ref="A20" authorId="1" shapeId="0" xr:uid="{00000000-0006-0000-0000-000005000000}">
      <text>
        <r>
          <rPr>
            <b/>
            <sz val="9"/>
            <color indexed="81"/>
            <rFont val="Segoe UI"/>
            <family val="2"/>
            <charset val="238"/>
          </rPr>
          <t>tu prijímateľ uvedie vo formáte: identifikácia operačného programu/číslo projektu/číslo položky rozpočtu ostatné pracovné pomery v ďalších projektoch v rámci EŠIF(TPP). V prípade potreby môže prijímateľ doplniť ďalšie riadky tak aby povinne uviedol všetky pracovné pomery v rámci projektov EŠIF</t>
        </r>
      </text>
    </comment>
    <comment ref="A27" authorId="2" shapeId="0" xr:uid="{00000000-0006-0000-0000-000006000000}">
      <text>
        <r>
          <rPr>
            <sz val="9"/>
            <color indexed="81"/>
            <rFont val="Segoe UI"/>
            <family val="2"/>
            <charset val="238"/>
          </rPr>
          <t xml:space="preserve">
 V tejto časti je potrebné uviesť  informácie o dovolenke, lekároch, PN a pod., Uvedené dovolenky, PN a lekár musia byť v súlade s časťou "Počet hodín zamestnanca v danom mesiaci"</t>
        </r>
      </text>
    </comment>
    <comment ref="A28" authorId="2" shapeId="0" xr:uid="{00000000-0006-0000-0000-000007000000}">
      <text>
        <r>
          <rPr>
            <sz val="9"/>
            <color indexed="81"/>
            <rFont val="Segoe UI"/>
            <family val="2"/>
            <charset val="238"/>
          </rPr>
          <t xml:space="preserve">
 V tejto časti je potrebné uviesť  informácie o dovolenke, lekároch, PN a pod., Uvedené dovolenky, PN a lekár musia byť v súlade s časťou "Počet hodín zamestnanca v danom mesiaci"</t>
        </r>
      </text>
    </comment>
    <comment ref="A30" authorId="1" shapeId="0" xr:uid="{00000000-0006-0000-0000-000008000000}">
      <text>
        <r>
          <rPr>
            <sz val="9"/>
            <color indexed="81"/>
            <rFont val="Segoe UI"/>
            <family val="2"/>
            <charset val="238"/>
          </rPr>
          <t xml:space="preserve">
V tejto časti je potrebné vyplniť jednotlivé údaje podľa výplatnej pásky. (dovolenky, sviatky, PN, lekár a pod.)
časy pri dovolenke, sviatku, lekára, PN, náhradné voľno, platený nadčas (neplatený nadčas sa neuvádza) </t>
        </r>
        <r>
          <rPr>
            <b/>
            <sz val="9"/>
            <color indexed="81"/>
            <rFont val="Segoe UI"/>
            <family val="2"/>
            <charset val="238"/>
          </rPr>
          <t>len pri práci na PP, pri DoVP a DOPČ nie je potrenbé vypĺňať. Tabuľku je možné rozšíriť o potrebný počet pracovných zmlúv</t>
        </r>
      </text>
    </comment>
    <comment ref="K31" authorId="3" shapeId="0" xr:uid="{00000000-0006-0000-0000-000009000000}">
      <text>
        <r>
          <rPr>
            <b/>
            <sz val="8"/>
            <color indexed="81"/>
            <rFont val="Segoe UI"/>
            <family val="2"/>
            <charset val="238"/>
          </rPr>
          <t>Opis vykonávaných činností, musí byť vždy orientovaný na konkrétne výstupy tzn. je potrebné konkretizovať k čomu vykonaná činnosť smerovala (napr. uviesť článok, publikáciu, patent). Bez uvedenia konkrétneho výstupu nebude výkaz akceptovaný. Ak bol zamestnanec na služobnej ceste, musí byť uvedený dátum a miesto. Ak zamestnanec zastáva v projekte napr. 2 funkcie reps. pracuje na viacerých projektov v rámci SO je potrebné rozpísať opis činností za obe funkcie tak, aby to projektový manažér vedel odkontrolovať a vedel rozoznať ktorá činnosť bola vykonaná za jednotlivé pozície. Činnosti musia byť v súlade s pracovnou náplňou zamestnanca, v súlade s komentárom rozpočtu projektu a opisom aktivity projektu resp. celého projektu. Pri vykazovaní konzultácií je potrebné presne uviesť s kým prebiehala konzultácia a prečo. Pri štúdiu literatúry je potrebné uviesť zoznam študovanej literatúr ako aj dôvod jej štúdia. Pri tvorbe článkov a publikácií je potrebné uviesť predpokladaný názov alebo tematické zameranie. 
Zároveň je potrebné pri výstupe uviesť stav výstupu napr. či je v príprave alebo je ukončený.</t>
        </r>
        <r>
          <rPr>
            <sz val="8"/>
            <color indexed="81"/>
            <rFont val="Segoe UI"/>
            <family val="2"/>
            <charset val="238"/>
          </rPr>
          <t xml:space="preserve">
Oprávnená činnosť v súlade s opisom projektu:
napr.:
Účasť na:  seminároch, školeniach, konferenciách, workshopoch, odborných stretnutiach, pracovných skupinách a iných.
Oprávnená činnosť:
Názov spracovávaného výstupu/časti výstupu, názov vytváraného administratívneho/odborného dokumentu/časti dokumentu, názvy analyzovaných vstupných materiálov a iné.</t>
        </r>
      </text>
    </comment>
    <comment ref="B32" authorId="1" shapeId="0" xr:uid="{00000000-0006-0000-0000-00000A000000}">
      <text>
        <r>
          <rPr>
            <sz val="9"/>
            <color indexed="81"/>
            <rFont val="Segoe UI"/>
            <family val="2"/>
            <charset val="238"/>
          </rPr>
          <t>V tejto časti sa uvádzajú odpracované hodiny podľa výplatnej pásky.</t>
        </r>
      </text>
    </comment>
    <comment ref="A36" authorId="3" shapeId="0" xr:uid="{00000000-0006-0000-0000-00000B000000}">
      <text>
        <r>
          <rPr>
            <sz val="8"/>
            <color indexed="81"/>
            <rFont val="Segoe UI"/>
            <family val="2"/>
            <charset val="238"/>
          </rPr>
          <t xml:space="preserve">počet hodín v závislosti od počtu dní dočasnej PN, ktorú hradí zamestnávateľ
</t>
        </r>
      </text>
    </comment>
  </commentList>
</comments>
</file>

<file path=xl/sharedStrings.xml><?xml version="1.0" encoding="utf-8"?>
<sst xmlns="http://schemas.openxmlformats.org/spreadsheetml/2006/main" count="81" uniqueCount="74">
  <si>
    <t xml:space="preserve">lekár </t>
  </si>
  <si>
    <t>Dátum:</t>
  </si>
  <si>
    <t>december</t>
  </si>
  <si>
    <t>november</t>
  </si>
  <si>
    <t>október</t>
  </si>
  <si>
    <t>september</t>
  </si>
  <si>
    <t>august</t>
  </si>
  <si>
    <t>2. sviatok vianočný</t>
  </si>
  <si>
    <t>júl</t>
  </si>
  <si>
    <t>Vyššie uvedeným podpisom potvrdzujem, že údaje uvedené v pracovnom výkaze sú pravdivé, reálne a správne a som si vedomá/ý následkov spojených s uvedením/predložením nesprávneho, neúplného alebo falšovaného výkazu.</t>
  </si>
  <si>
    <t>Čestné výhlásenie:</t>
  </si>
  <si>
    <t>1. sviatok vianočný</t>
  </si>
  <si>
    <t>jún</t>
  </si>
  <si>
    <t>Štedrý deň</t>
  </si>
  <si>
    <t>máj</t>
  </si>
  <si>
    <t>Meno, priezvisko, podpis osoby predkladajúcej pracovný výkaz (zamestnanca):</t>
  </si>
  <si>
    <t>Deň boja za slobodu a demokraciu</t>
  </si>
  <si>
    <t>apríl</t>
  </si>
  <si>
    <t>Sviatok Všetkých svätých</t>
  </si>
  <si>
    <t>marec</t>
  </si>
  <si>
    <t>∑ súčet</t>
  </si>
  <si>
    <t>Sedembolestná Panna Mária</t>
  </si>
  <si>
    <t>február</t>
  </si>
  <si>
    <t>ďalšie</t>
  </si>
  <si>
    <t>Deň Ústavy Slovenskej republiky</t>
  </si>
  <si>
    <t>január</t>
  </si>
  <si>
    <t>platený nadčas</t>
  </si>
  <si>
    <t>Výročie SNP</t>
  </si>
  <si>
    <t>náhradné voľno</t>
  </si>
  <si>
    <t>Sviatok svätého Cyrila a Metoda</t>
  </si>
  <si>
    <t>PN</t>
  </si>
  <si>
    <t>Deň víťazstva nad fašizmom</t>
  </si>
  <si>
    <t>Sviatok práce</t>
  </si>
  <si>
    <t>dovolenka</t>
  </si>
  <si>
    <t>Veľkonočný pondelok</t>
  </si>
  <si>
    <t>sviatok</t>
  </si>
  <si>
    <t>Veľký piatok</t>
  </si>
  <si>
    <t>odpracované hodiny</t>
  </si>
  <si>
    <t>Zjavenie Pána (Traja králi)</t>
  </si>
  <si>
    <t>Deň vzniku Slovenskej republiky</t>
  </si>
  <si>
    <t>Počet hodín zamestnanca v danom mesiaci</t>
  </si>
  <si>
    <t>Neprítomnosti (dovolenky, lekár, PN a pod.)</t>
  </si>
  <si>
    <t>Maximálny počet hodín (HH:MM)</t>
  </si>
  <si>
    <t>Ukončenie pracovnej činnosti (HH:MM):</t>
  </si>
  <si>
    <t xml:space="preserve">Začiatok pracovnej  činnosti (HH:MM): </t>
  </si>
  <si>
    <t>∑</t>
  </si>
  <si>
    <t>kód projektu v ITMS 2014+:</t>
  </si>
  <si>
    <t>Názov prijímateľa:</t>
  </si>
  <si>
    <r>
      <rPr>
        <sz val="10"/>
        <color indexed="8"/>
        <rFont val="Calibri"/>
        <family val="2"/>
        <charset val="238"/>
      </rPr>
      <t xml:space="preserve">∑ </t>
    </r>
    <r>
      <rPr>
        <sz val="10"/>
        <color indexed="8"/>
        <rFont val="Calibri"/>
        <family val="2"/>
        <charset val="238"/>
      </rPr>
      <t>odpracovaných hodín:</t>
    </r>
  </si>
  <si>
    <t>deň:</t>
  </si>
  <si>
    <t>Rok:</t>
  </si>
  <si>
    <t>Mesiac:</t>
  </si>
  <si>
    <t>Meno osoby:</t>
  </si>
  <si>
    <t xml:space="preserve">Pracovný výkaz </t>
  </si>
  <si>
    <t xml:space="preserve">Prepočet max. počtu hodín </t>
  </si>
  <si>
    <t xml:space="preserve">Stručný popis oprávnených činností </t>
  </si>
  <si>
    <t xml:space="preserve">p. č. a názov položky rozpočtu-práca na PP: </t>
  </si>
  <si>
    <t xml:space="preserve">p. č. a názov položky rozpočtu- práca mimo PP (DoVP/DoPČ): </t>
  </si>
  <si>
    <t>Príloha č. 2</t>
  </si>
  <si>
    <t>L</t>
  </si>
  <si>
    <t>Základná škola A</t>
  </si>
  <si>
    <t>Pracovné pomery mimo EŠIF v rámci zamestnávateľa za ktorého sa nárokujú výdavky:</t>
  </si>
  <si>
    <t xml:space="preserve">Pracovné pomery u iných zamestnávateľov mimo EŠIF: </t>
  </si>
  <si>
    <t>Pracovné pomery u iných zamestnávateľov v rámci projektov EŠIF:</t>
  </si>
  <si>
    <t>Pracovné pomery v rámci EŠIF</t>
  </si>
  <si>
    <t>Pracovné pozície mimo EŠIF</t>
  </si>
  <si>
    <t>Pracovné pozície u iných zamestnávateľov</t>
  </si>
  <si>
    <t>3.3.1 Finančný manažér</t>
  </si>
  <si>
    <t>3.3.4 Manažér monitoringu</t>
  </si>
  <si>
    <t>D</t>
  </si>
  <si>
    <t>Zamestnanec má uzatvorené 2 pracovné zmluvy na polovičné úväzky so školou ako finančný manažér v rámci projektu 312011XXX A a manažér monitoringu v rámci projektu 312011XXX B.
Dňa 23.12. čerpá v rámci pracovnej zmluvy na manažéra monitoringu dovolenku a 31.12. čerpá v rámci pracovnej zmluvy na finančného manažéra "lekára" 
Odpracované hodiny, dovolenka a lekár za obe pracovné zmluvy uvádza v tabuľke "Počet hodín zamestnanca v danom mesiaci" osobitne v jednotlivých stĺpcoch
Údaje o odpracovanom čase, vykonávanej činnosti a uzatvorených pracovno právnych pomeroch sú čisto ilustratívne a neurčujú podmienky oprávnenosti výdavkov</t>
  </si>
  <si>
    <t>312011XXX A (Projekt č. 1)</t>
  </si>
  <si>
    <t>312011XXX B (Projekt č. 2)</t>
  </si>
  <si>
    <r>
      <rPr>
        <b/>
        <sz val="11"/>
        <rFont val="Calibri"/>
        <family val="2"/>
        <charset val="238"/>
      </rPr>
      <t>Vykonávaná činnosť / Výstupy vykonávanej činnosti: 
(ak mám zamestnanec viac pozícií uvedie činnosť za každú pozíciu samostatne)</t>
    </r>
    <r>
      <rPr>
        <b/>
        <sz val="11"/>
        <color indexed="10"/>
        <rFont val="Calibri"/>
        <family val="2"/>
        <charset val="238"/>
      </rPr>
      <t xml:space="preserve">
3.3.1. Finančný manažér:
</t>
    </r>
    <r>
      <rPr>
        <sz val="11"/>
        <color indexed="10"/>
        <rFont val="Calibri"/>
        <family val="2"/>
        <charset val="238"/>
      </rPr>
      <t>- pracovné stretnutie projektového tímu „dátum“
- sledovanie čerpania rozpočtu s súlade so zmluvou o NFP výdavkov nárokovaných v žop č. ...
- príprava podkladov a výpočet oprávnenej časti mzdy zamestnancov k žop č. ...
- kontrola súladu pracovných výkazov za mesiac ... s výplatnými páskami k žop č. ...
- výpočet zálohovej platby č. ...
- vypracovanie sumárneho prehľadu k žop č. ...
- vypracovanie reportu – príloha 11b k žop č. ...</t>
    </r>
    <r>
      <rPr>
        <b/>
        <sz val="11"/>
        <color indexed="10"/>
        <rFont val="Calibri"/>
        <family val="2"/>
        <charset val="238"/>
      </rPr>
      <t xml:space="preserve">
3.3.4. Manažér monitoringu:
</t>
    </r>
    <r>
      <rPr>
        <sz val="11"/>
        <color indexed="10"/>
        <rFont val="Calibri"/>
        <family val="2"/>
        <charset val="238"/>
      </rPr>
      <t>- kontrola realizácie aktivít projektu,  sledovanie plnenia stanovených cieľov a MU – výstup doplňujúce monitorovacie údaje k žop č. ..., 
- pracovné stretnutie projektového tímu „dátum“, 
- monitorovanie dodržiavania výstupov projektu k monitorovacej správe č.....
- sumarizácia podkladov k MS č. ...
- monitorovanie priebežného stavu projektu a porovnanie s rozpočtom projektu</t>
    </r>
    <r>
      <rPr>
        <b/>
        <sz val="11"/>
        <color indexed="10"/>
        <rFont val="Calibri"/>
        <family val="2"/>
        <charset val="238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</si>
</sst>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F800]dddd\,\ mmmm\ dd\,\ yyyy"/>
    <numFmt numFmtId="165" formatCode="mmmm"/>
    <numFmt numFmtId="166" formatCode="d/m/yy"/>
    <numFmt numFmtId="167" formatCode="#,##0.0"/>
    <numFmt numFmtId="168" formatCode="h:mm;@"/>
    <numFmt numFmtId="169" formatCode="ddd"/>
  </numFmts>
  <fonts count="30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family val="2"/>
      <charset val="238"/>
    </font>
    <font>
      <sz val="8"/>
      <name val="Tahoma"/>
      <family val="2"/>
    </font>
    <font>
      <sz val="8"/>
      <color indexed="8"/>
      <name val="Verdana"/>
      <family val="2"/>
      <charset val="238"/>
    </font>
    <font>
      <sz val="9"/>
      <color indexed="8"/>
      <name val="Verdana"/>
      <family val="2"/>
      <charset val="238"/>
    </font>
    <font>
      <b/>
      <sz val="11"/>
      <color indexed="10"/>
      <name val="Calibri"/>
      <family val="2"/>
      <charset val="238"/>
    </font>
    <font>
      <b/>
      <sz val="9"/>
      <color indexed="8"/>
      <name val="Verdana"/>
      <family val="2"/>
      <charset val="238"/>
    </font>
    <font>
      <sz val="10"/>
      <color indexed="8"/>
      <name val="Calibri"/>
      <family val="2"/>
      <charset val="238"/>
    </font>
    <font>
      <sz val="9"/>
      <color indexed="81"/>
      <name val="Segoe UI"/>
      <family val="2"/>
      <charset val="238"/>
    </font>
    <font>
      <sz val="8"/>
      <color indexed="81"/>
      <name val="Segoe UI"/>
      <family val="2"/>
      <charset val="238"/>
    </font>
    <font>
      <b/>
      <sz val="8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10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17"/>
      <name val="Calibri"/>
      <family val="2"/>
      <charset val="238"/>
    </font>
    <font>
      <sz val="8"/>
      <name val="Calibri"/>
      <family val="2"/>
      <charset val="238"/>
    </font>
    <font>
      <b/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indexed="1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6EFCE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5">
    <xf numFmtId="0" fontId="0" fillId="0" borderId="0"/>
    <xf numFmtId="0" fontId="25" fillId="8" borderId="0" applyNumberFormat="0" applyBorder="0" applyAlignment="0" applyProtection="0"/>
    <xf numFmtId="0" fontId="24" fillId="0" borderId="0"/>
    <xf numFmtId="0" fontId="2" fillId="0" borderId="0"/>
    <xf numFmtId="0" fontId="3" fillId="0" borderId="0"/>
  </cellStyleXfs>
  <cellXfs count="163">
    <xf numFmtId="0" fontId="0" fillId="0" borderId="0" xfId="0"/>
    <xf numFmtId="0" fontId="24" fillId="0" borderId="0" xfId="2"/>
    <xf numFmtId="164" fontId="24" fillId="0" borderId="0" xfId="2" applyNumberFormat="1"/>
    <xf numFmtId="165" fontId="24" fillId="0" borderId="0" xfId="2" applyNumberFormat="1"/>
    <xf numFmtId="0" fontId="24" fillId="0" borderId="0" xfId="2" applyBorder="1"/>
    <xf numFmtId="166" fontId="4" fillId="0" borderId="1" xfId="4" applyNumberFormat="1" applyFont="1" applyFill="1" applyBorder="1" applyAlignment="1" applyProtection="1"/>
    <xf numFmtId="0" fontId="4" fillId="0" borderId="1" xfId="4" applyFont="1" applyFill="1" applyBorder="1" applyAlignment="1" applyProtection="1"/>
    <xf numFmtId="14" fontId="24" fillId="0" borderId="0" xfId="2" applyNumberFormat="1"/>
    <xf numFmtId="166" fontId="4" fillId="0" borderId="2" xfId="4" applyNumberFormat="1" applyFont="1" applyFill="1" applyBorder="1" applyAlignment="1" applyProtection="1"/>
    <xf numFmtId="0" fontId="4" fillId="0" borderId="3" xfId="4" applyFont="1" applyFill="1" applyBorder="1" applyAlignment="1" applyProtection="1"/>
    <xf numFmtId="0" fontId="4" fillId="0" borderId="4" xfId="4" applyFont="1" applyFill="1" applyBorder="1" applyAlignment="1" applyProtection="1"/>
    <xf numFmtId="0" fontId="4" fillId="0" borderId="5" xfId="4" applyFont="1" applyFill="1" applyBorder="1" applyAlignment="1" applyProtection="1"/>
    <xf numFmtId="0" fontId="16" fillId="2" borderId="6" xfId="2" applyFont="1" applyFill="1" applyBorder="1" applyAlignment="1">
      <alignment horizontal="center" vertical="center" wrapText="1"/>
    </xf>
    <xf numFmtId="0" fontId="4" fillId="0" borderId="7" xfId="4" applyFont="1" applyFill="1" applyBorder="1" applyAlignment="1" applyProtection="1"/>
    <xf numFmtId="0" fontId="4" fillId="0" borderId="8" xfId="4" applyFont="1" applyFill="1" applyBorder="1" applyAlignment="1" applyProtection="1"/>
    <xf numFmtId="0" fontId="4" fillId="0" borderId="9" xfId="4" applyFont="1" applyFill="1" applyBorder="1" applyAlignment="1" applyProtection="1"/>
    <xf numFmtId="14" fontId="24" fillId="0" borderId="0" xfId="2" applyNumberFormat="1" applyFill="1"/>
    <xf numFmtId="0" fontId="24" fillId="0" borderId="0" xfId="2" applyFill="1"/>
    <xf numFmtId="0" fontId="5" fillId="0" borderId="0" xfId="2" applyFont="1" applyBorder="1" applyAlignment="1" applyProtection="1">
      <alignment vertical="top" wrapText="1"/>
      <protection locked="0"/>
    </xf>
    <xf numFmtId="0" fontId="5" fillId="0" borderId="10" xfId="2" applyFont="1" applyBorder="1" applyAlignment="1" applyProtection="1">
      <alignment vertical="top" wrapText="1"/>
      <protection locked="0"/>
    </xf>
    <xf numFmtId="0" fontId="5" fillId="3" borderId="11" xfId="2" applyFont="1" applyFill="1" applyBorder="1" applyAlignment="1" applyProtection="1">
      <alignment vertical="center" wrapText="1"/>
      <protection locked="0"/>
    </xf>
    <xf numFmtId="0" fontId="5" fillId="3" borderId="12" xfId="2" applyFont="1" applyFill="1" applyBorder="1" applyAlignment="1" applyProtection="1">
      <alignment vertical="center"/>
      <protection locked="0"/>
    </xf>
    <xf numFmtId="0" fontId="14" fillId="3" borderId="6" xfId="2" applyFont="1" applyFill="1" applyBorder="1"/>
    <xf numFmtId="0" fontId="6" fillId="0" borderId="14" xfId="2" applyFont="1" applyBorder="1" applyAlignment="1"/>
    <xf numFmtId="0" fontId="6" fillId="3" borderId="11" xfId="2" applyFont="1" applyFill="1" applyBorder="1" applyAlignment="1"/>
    <xf numFmtId="0" fontId="6" fillId="3" borderId="9" xfId="2" applyFont="1" applyFill="1" applyBorder="1" applyAlignment="1"/>
    <xf numFmtId="167" fontId="6" fillId="0" borderId="15" xfId="2" applyNumberFormat="1" applyFont="1" applyBorder="1" applyProtection="1">
      <protection locked="0"/>
    </xf>
    <xf numFmtId="0" fontId="6" fillId="3" borderId="16" xfId="2" applyFont="1" applyFill="1" applyBorder="1" applyAlignment="1">
      <alignment vertical="center"/>
    </xf>
    <xf numFmtId="168" fontId="24" fillId="4" borderId="0" xfId="2" applyNumberFormat="1" applyFill="1" applyBorder="1"/>
    <xf numFmtId="0" fontId="24" fillId="0" borderId="0" xfId="2" applyBorder="1" applyAlignment="1"/>
    <xf numFmtId="0" fontId="14" fillId="0" borderId="0" xfId="2" applyFont="1"/>
    <xf numFmtId="0" fontId="24" fillId="3" borderId="18" xfId="2" applyFill="1" applyBorder="1"/>
    <xf numFmtId="0" fontId="24" fillId="3" borderId="19" xfId="2" applyFill="1" applyBorder="1"/>
    <xf numFmtId="0" fontId="24" fillId="3" borderId="20" xfId="2" applyFill="1" applyBorder="1"/>
    <xf numFmtId="0" fontId="24" fillId="3" borderId="21" xfId="2" applyFill="1" applyBorder="1"/>
    <xf numFmtId="0" fontId="24" fillId="3" borderId="22" xfId="2" applyFill="1" applyBorder="1"/>
    <xf numFmtId="0" fontId="24" fillId="3" borderId="23" xfId="2" applyFill="1" applyBorder="1"/>
    <xf numFmtId="0" fontId="24" fillId="0" borderId="24" xfId="2" applyBorder="1"/>
    <xf numFmtId="169" fontId="24" fillId="3" borderId="25" xfId="2" applyNumberFormat="1" applyFill="1" applyBorder="1"/>
    <xf numFmtId="169" fontId="24" fillId="3" borderId="26" xfId="2" applyNumberFormat="1" applyFill="1" applyBorder="1"/>
    <xf numFmtId="169" fontId="24" fillId="3" borderId="18" xfId="2" applyNumberFormat="1" applyFill="1" applyBorder="1"/>
    <xf numFmtId="0" fontId="24" fillId="5" borderId="22" xfId="2" applyFill="1" applyBorder="1"/>
    <xf numFmtId="0" fontId="24" fillId="5" borderId="23" xfId="2" applyFill="1" applyBorder="1"/>
    <xf numFmtId="0" fontId="24" fillId="5" borderId="21" xfId="2" applyFill="1" applyBorder="1"/>
    <xf numFmtId="0" fontId="24" fillId="3" borderId="27" xfId="2" applyFill="1" applyBorder="1"/>
    <xf numFmtId="0" fontId="24" fillId="0" borderId="28" xfId="2" applyBorder="1"/>
    <xf numFmtId="0" fontId="18" fillId="0" borderId="0" xfId="2" applyFont="1"/>
    <xf numFmtId="4" fontId="24" fillId="0" borderId="17" xfId="2" applyNumberFormat="1" applyBorder="1"/>
    <xf numFmtId="4" fontId="24" fillId="3" borderId="17" xfId="2" applyNumberFormat="1" applyFill="1" applyBorder="1"/>
    <xf numFmtId="4" fontId="24" fillId="3" borderId="29" xfId="2" applyNumberFormat="1" applyFill="1" applyBorder="1"/>
    <xf numFmtId="4" fontId="24" fillId="3" borderId="30" xfId="2" applyNumberFormat="1" applyFill="1" applyBorder="1"/>
    <xf numFmtId="4" fontId="24" fillId="6" borderId="17" xfId="2" applyNumberFormat="1" applyFill="1" applyBorder="1"/>
    <xf numFmtId="4" fontId="24" fillId="3" borderId="31" xfId="2" applyNumberFormat="1" applyFill="1" applyBorder="1"/>
    <xf numFmtId="0" fontId="24" fillId="3" borderId="32" xfId="2" applyFill="1" applyBorder="1"/>
    <xf numFmtId="0" fontId="24" fillId="3" borderId="26" xfId="2" applyFill="1" applyBorder="1"/>
    <xf numFmtId="4" fontId="24" fillId="0" borderId="7" xfId="2" applyNumberFormat="1" applyBorder="1"/>
    <xf numFmtId="0" fontId="19" fillId="0" borderId="8" xfId="2" applyFont="1" applyFill="1" applyBorder="1" applyAlignment="1"/>
    <xf numFmtId="4" fontId="24" fillId="0" borderId="30" xfId="2" applyNumberFormat="1" applyBorder="1"/>
    <xf numFmtId="4" fontId="24" fillId="3" borderId="34" xfId="2" applyNumberFormat="1" applyFill="1" applyBorder="1"/>
    <xf numFmtId="4" fontId="24" fillId="3" borderId="27" xfId="2" applyNumberFormat="1" applyFill="1" applyBorder="1"/>
    <xf numFmtId="168" fontId="17" fillId="4" borderId="17" xfId="2" applyNumberFormat="1" applyFont="1" applyFill="1" applyBorder="1"/>
    <xf numFmtId="168" fontId="17" fillId="6" borderId="17" xfId="2" applyNumberFormat="1" applyFont="1" applyFill="1" applyBorder="1" applyProtection="1"/>
    <xf numFmtId="168" fontId="17" fillId="6" borderId="17" xfId="2" applyNumberFormat="1" applyFont="1" applyFill="1" applyBorder="1"/>
    <xf numFmtId="168" fontId="24" fillId="4" borderId="17" xfId="2" applyNumberFormat="1" applyFill="1" applyBorder="1" applyAlignment="1">
      <alignment horizontal="center"/>
    </xf>
    <xf numFmtId="168" fontId="14" fillId="4" borderId="17" xfId="2" applyNumberFormat="1" applyFont="1" applyFill="1" applyBorder="1" applyAlignment="1">
      <alignment horizontal="center"/>
    </xf>
    <xf numFmtId="14" fontId="5" fillId="0" borderId="15" xfId="2" applyNumberFormat="1" applyFont="1" applyBorder="1" applyAlignment="1" applyProtection="1">
      <alignment vertical="center"/>
      <protection locked="0"/>
    </xf>
    <xf numFmtId="168" fontId="0" fillId="4" borderId="17" xfId="2" applyNumberFormat="1" applyFont="1" applyFill="1" applyBorder="1" applyAlignment="1">
      <alignment horizontal="center"/>
    </xf>
    <xf numFmtId="2" fontId="26" fillId="9" borderId="17" xfId="2" applyNumberFormat="1" applyFont="1" applyFill="1" applyBorder="1"/>
    <xf numFmtId="0" fontId="9" fillId="5" borderId="33" xfId="2" applyFont="1" applyFill="1" applyBorder="1" applyAlignment="1">
      <alignment wrapText="1"/>
    </xf>
    <xf numFmtId="0" fontId="9" fillId="10" borderId="33" xfId="2" applyFont="1" applyFill="1" applyBorder="1" applyAlignment="1">
      <alignment wrapText="1"/>
    </xf>
    <xf numFmtId="0" fontId="24" fillId="11" borderId="17" xfId="2" applyFill="1" applyBorder="1"/>
    <xf numFmtId="4" fontId="24" fillId="11" borderId="7" xfId="2" applyNumberFormat="1" applyFill="1" applyBorder="1"/>
    <xf numFmtId="4" fontId="24" fillId="11" borderId="30" xfId="2" applyNumberFormat="1" applyFill="1" applyBorder="1"/>
    <xf numFmtId="4" fontId="24" fillId="11" borderId="17" xfId="2" applyNumberFormat="1" applyFill="1" applyBorder="1"/>
    <xf numFmtId="4" fontId="24" fillId="10" borderId="7" xfId="2" applyNumberFormat="1" applyFill="1" applyBorder="1"/>
    <xf numFmtId="4" fontId="24" fillId="10" borderId="30" xfId="2" applyNumberFormat="1" applyFill="1" applyBorder="1"/>
    <xf numFmtId="4" fontId="24" fillId="10" borderId="17" xfId="2" applyNumberFormat="1" applyFill="1" applyBorder="1"/>
    <xf numFmtId="0" fontId="17" fillId="5" borderId="12" xfId="2" applyFont="1" applyFill="1" applyBorder="1" applyAlignment="1">
      <alignment wrapText="1"/>
    </xf>
    <xf numFmtId="0" fontId="9" fillId="0" borderId="45" xfId="2" applyFont="1" applyFill="1" applyBorder="1" applyAlignment="1"/>
    <xf numFmtId="0" fontId="9" fillId="5" borderId="46" xfId="2" applyFont="1" applyFill="1" applyBorder="1" applyAlignment="1">
      <alignment wrapText="1"/>
    </xf>
    <xf numFmtId="14" fontId="19" fillId="0" borderId="47" xfId="2" applyNumberFormat="1" applyFont="1" applyFill="1" applyBorder="1" applyAlignment="1"/>
    <xf numFmtId="0" fontId="17" fillId="5" borderId="11" xfId="2" applyFont="1" applyFill="1" applyBorder="1" applyAlignment="1">
      <alignment wrapText="1"/>
    </xf>
    <xf numFmtId="0" fontId="19" fillId="0" borderId="10" xfId="2" applyFont="1" applyFill="1" applyBorder="1" applyAlignment="1">
      <alignment wrapText="1"/>
    </xf>
    <xf numFmtId="0" fontId="9" fillId="0" borderId="15" xfId="2" applyFont="1" applyFill="1" applyBorder="1" applyAlignment="1"/>
    <xf numFmtId="0" fontId="9" fillId="0" borderId="49" xfId="2" applyFont="1" applyFill="1" applyBorder="1" applyAlignment="1"/>
    <xf numFmtId="0" fontId="19" fillId="0" borderId="10" xfId="2" applyFont="1" applyFill="1" applyBorder="1" applyAlignment="1"/>
    <xf numFmtId="0" fontId="24" fillId="11" borderId="7" xfId="2" applyFill="1" applyBorder="1"/>
    <xf numFmtId="0" fontId="17" fillId="5" borderId="21" xfId="2" applyFont="1" applyFill="1" applyBorder="1" applyAlignment="1">
      <alignment wrapText="1"/>
    </xf>
    <xf numFmtId="0" fontId="9" fillId="0" borderId="38" xfId="2" applyFont="1" applyFill="1" applyBorder="1" applyAlignment="1"/>
    <xf numFmtId="0" fontId="19" fillId="7" borderId="31" xfId="2" applyFont="1" applyFill="1" applyBorder="1" applyAlignment="1"/>
    <xf numFmtId="168" fontId="1" fillId="4" borderId="17" xfId="2" applyNumberFormat="1" applyFont="1" applyFill="1" applyBorder="1" applyAlignment="1">
      <alignment horizontal="center"/>
    </xf>
    <xf numFmtId="4" fontId="6" fillId="0" borderId="40" xfId="2" applyNumberFormat="1" applyFont="1" applyBorder="1" applyProtection="1">
      <protection locked="0"/>
    </xf>
    <xf numFmtId="4" fontId="6" fillId="0" borderId="40" xfId="2" applyNumberFormat="1" applyFont="1" applyBorder="1" applyAlignment="1" applyProtection="1">
      <protection locked="0"/>
    </xf>
    <xf numFmtId="0" fontId="6" fillId="0" borderId="40" xfId="2" applyFont="1" applyBorder="1" applyAlignment="1"/>
    <xf numFmtId="2" fontId="24" fillId="0" borderId="38" xfId="2" applyNumberFormat="1" applyBorder="1"/>
    <xf numFmtId="2" fontId="24" fillId="0" borderId="2" xfId="2" applyNumberFormat="1" applyBorder="1"/>
    <xf numFmtId="2" fontId="24" fillId="0" borderId="14" xfId="2" applyNumberFormat="1" applyBorder="1"/>
    <xf numFmtId="0" fontId="9" fillId="0" borderId="17" xfId="2" applyFont="1" applyFill="1" applyBorder="1" applyAlignment="1"/>
    <xf numFmtId="0" fontId="8" fillId="3" borderId="37" xfId="2" applyFont="1" applyFill="1" applyBorder="1" applyAlignment="1" applyProtection="1">
      <alignment horizontal="center" vertical="center" wrapText="1"/>
      <protection locked="0"/>
    </xf>
    <xf numFmtId="0" fontId="8" fillId="3" borderId="1" xfId="2" applyFont="1" applyFill="1" applyBorder="1" applyAlignment="1" applyProtection="1">
      <alignment horizontal="center" vertical="center" wrapText="1"/>
      <protection locked="0"/>
    </xf>
    <xf numFmtId="0" fontId="8" fillId="3" borderId="38" xfId="2" applyFont="1" applyFill="1" applyBorder="1" applyAlignment="1" applyProtection="1">
      <alignment horizontal="center" vertical="center" wrapText="1"/>
      <protection locked="0"/>
    </xf>
    <xf numFmtId="0" fontId="8" fillId="3" borderId="39" xfId="2" applyFont="1" applyFill="1" applyBorder="1" applyAlignment="1" applyProtection="1">
      <alignment horizontal="center" vertical="center" wrapText="1"/>
      <protection locked="0"/>
    </xf>
    <xf numFmtId="0" fontId="8" fillId="3" borderId="28" xfId="2" applyFont="1" applyFill="1" applyBorder="1" applyAlignment="1" applyProtection="1">
      <alignment horizontal="center" vertical="center" wrapText="1"/>
      <protection locked="0"/>
    </xf>
    <xf numFmtId="0" fontId="8" fillId="3" borderId="14" xfId="2" applyFont="1" applyFill="1" applyBorder="1" applyAlignment="1" applyProtection="1">
      <alignment horizontal="center" vertical="center" wrapText="1"/>
      <protection locked="0"/>
    </xf>
    <xf numFmtId="0" fontId="20" fillId="0" borderId="35" xfId="2" applyFont="1" applyFill="1" applyBorder="1" applyAlignment="1">
      <alignment horizontal="left" vertical="center" wrapText="1"/>
    </xf>
    <xf numFmtId="0" fontId="20" fillId="0" borderId="36" xfId="2" applyFont="1" applyFill="1" applyBorder="1" applyAlignment="1">
      <alignment horizontal="left" vertical="center" wrapText="1"/>
    </xf>
    <xf numFmtId="0" fontId="4" fillId="0" borderId="9" xfId="4" applyFont="1" applyFill="1" applyBorder="1" applyAlignment="1" applyProtection="1"/>
    <xf numFmtId="0" fontId="4" fillId="0" borderId="8" xfId="4" applyFont="1" applyFill="1" applyBorder="1" applyAlignment="1" applyProtection="1"/>
    <xf numFmtId="0" fontId="4" fillId="0" borderId="7" xfId="4" applyFont="1" applyFill="1" applyBorder="1" applyAlignment="1" applyProtection="1"/>
    <xf numFmtId="0" fontId="15" fillId="3" borderId="6" xfId="2" applyFont="1" applyFill="1" applyBorder="1" applyAlignment="1">
      <alignment horizontal="center"/>
    </xf>
    <xf numFmtId="0" fontId="15" fillId="3" borderId="35" xfId="2" applyFont="1" applyFill="1" applyBorder="1" applyAlignment="1">
      <alignment horizontal="center"/>
    </xf>
    <xf numFmtId="0" fontId="15" fillId="3" borderId="36" xfId="2" applyFont="1" applyFill="1" applyBorder="1" applyAlignment="1">
      <alignment horizontal="center"/>
    </xf>
    <xf numFmtId="0" fontId="7" fillId="0" borderId="37" xfId="2" applyFont="1" applyFill="1" applyBorder="1" applyAlignment="1">
      <alignment horizontal="left" vertical="top" wrapText="1"/>
    </xf>
    <xf numFmtId="0" fontId="24" fillId="0" borderId="1" xfId="2" applyFill="1" applyBorder="1" applyAlignment="1">
      <alignment horizontal="left" vertical="top"/>
    </xf>
    <xf numFmtId="0" fontId="24" fillId="0" borderId="38" xfId="2" applyFill="1" applyBorder="1" applyAlignment="1">
      <alignment horizontal="left" vertical="top"/>
    </xf>
    <xf numFmtId="0" fontId="24" fillId="0" borderId="24" xfId="2" applyFill="1" applyBorder="1" applyAlignment="1">
      <alignment horizontal="left" vertical="top"/>
    </xf>
    <xf numFmtId="0" fontId="24" fillId="0" borderId="0" xfId="2" applyFill="1" applyBorder="1" applyAlignment="1">
      <alignment horizontal="left" vertical="top"/>
    </xf>
    <xf numFmtId="0" fontId="24" fillId="0" borderId="25" xfId="2" applyFill="1" applyBorder="1" applyAlignment="1">
      <alignment horizontal="left" vertical="top"/>
    </xf>
    <xf numFmtId="0" fontId="24" fillId="0" borderId="24" xfId="2" applyFill="1" applyBorder="1" applyAlignment="1"/>
    <xf numFmtId="0" fontId="24" fillId="0" borderId="0" xfId="2" applyFill="1" applyBorder="1" applyAlignment="1"/>
    <xf numFmtId="0" fontId="24" fillId="0" borderId="25" xfId="2" applyFill="1" applyBorder="1" applyAlignment="1"/>
    <xf numFmtId="0" fontId="24" fillId="0" borderId="39" xfId="2" applyFill="1" applyBorder="1" applyAlignment="1"/>
    <xf numFmtId="0" fontId="24" fillId="0" borderId="28" xfId="2" applyFill="1" applyBorder="1" applyAlignment="1"/>
    <xf numFmtId="0" fontId="24" fillId="0" borderId="14" xfId="2" applyFill="1" applyBorder="1" applyAlignment="1"/>
    <xf numFmtId="0" fontId="14" fillId="6" borderId="17" xfId="2" applyFont="1" applyFill="1" applyBorder="1" applyAlignment="1"/>
    <xf numFmtId="0" fontId="24" fillId="6" borderId="17" xfId="2" applyFill="1" applyBorder="1" applyAlignment="1"/>
    <xf numFmtId="0" fontId="24" fillId="3" borderId="37" xfId="2" applyFill="1" applyBorder="1" applyAlignment="1"/>
    <xf numFmtId="0" fontId="24" fillId="0" borderId="38" xfId="2" applyBorder="1" applyAlignment="1"/>
    <xf numFmtId="0" fontId="17" fillId="0" borderId="17" xfId="2" applyFont="1" applyFill="1" applyBorder="1" applyAlignment="1"/>
    <xf numFmtId="0" fontId="17" fillId="0" borderId="30" xfId="2" applyFont="1" applyFill="1" applyBorder="1" applyAlignment="1"/>
    <xf numFmtId="0" fontId="27" fillId="10" borderId="44" xfId="2" applyFont="1" applyFill="1" applyBorder="1" applyAlignment="1">
      <alignment horizontal="center" wrapText="1"/>
    </xf>
    <xf numFmtId="0" fontId="27" fillId="10" borderId="8" xfId="2" applyFont="1" applyFill="1" applyBorder="1" applyAlignment="1">
      <alignment horizontal="center" wrapText="1"/>
    </xf>
    <xf numFmtId="2" fontId="28" fillId="0" borderId="50" xfId="2" applyNumberFormat="1" applyFont="1" applyFill="1" applyBorder="1" applyAlignment="1">
      <alignment horizontal="center" vertical="center" wrapText="1"/>
    </xf>
    <xf numFmtId="2" fontId="28" fillId="0" borderId="51" xfId="2" applyNumberFormat="1" applyFont="1" applyFill="1" applyBorder="1" applyAlignment="1">
      <alignment horizontal="center" vertical="center"/>
    </xf>
    <xf numFmtId="2" fontId="28" fillId="0" borderId="52" xfId="2" applyNumberFormat="1" applyFont="1" applyFill="1" applyBorder="1" applyAlignment="1">
      <alignment horizontal="center" vertical="center"/>
    </xf>
    <xf numFmtId="0" fontId="27" fillId="11" borderId="11" xfId="2" applyFont="1" applyFill="1" applyBorder="1" applyAlignment="1">
      <alignment horizontal="center" wrapText="1"/>
    </xf>
    <xf numFmtId="0" fontId="27" fillId="11" borderId="10" xfId="2" applyFont="1" applyFill="1" applyBorder="1" applyAlignment="1">
      <alignment horizontal="center" wrapText="1"/>
    </xf>
    <xf numFmtId="0" fontId="27" fillId="11" borderId="48" xfId="2" applyFont="1" applyFill="1" applyBorder="1" applyAlignment="1">
      <alignment horizontal="center" wrapText="1"/>
    </xf>
    <xf numFmtId="0" fontId="27" fillId="11" borderId="43" xfId="2" applyFont="1" applyFill="1" applyBorder="1" applyAlignment="1">
      <alignment horizontal="center" wrapText="1"/>
    </xf>
    <xf numFmtId="0" fontId="19" fillId="10" borderId="40" xfId="2" applyFont="1" applyFill="1" applyBorder="1" applyAlignment="1">
      <alignment horizontal="left" wrapText="1"/>
    </xf>
    <xf numFmtId="0" fontId="19" fillId="10" borderId="7" xfId="2" applyFont="1" applyFill="1" applyBorder="1" applyAlignment="1">
      <alignment horizontal="left" wrapText="1"/>
    </xf>
    <xf numFmtId="0" fontId="25" fillId="8" borderId="6" xfId="1" applyBorder="1" applyAlignment="1">
      <alignment horizontal="right"/>
    </xf>
    <xf numFmtId="0" fontId="25" fillId="8" borderId="35" xfId="1" applyBorder="1" applyAlignment="1">
      <alignment horizontal="right"/>
    </xf>
    <xf numFmtId="0" fontId="17" fillId="5" borderId="41" xfId="2" applyFont="1" applyFill="1" applyBorder="1" applyAlignment="1">
      <alignment horizontal="center" vertical="center" wrapText="1"/>
    </xf>
    <xf numFmtId="0" fontId="17" fillId="5" borderId="42" xfId="2" applyFont="1" applyFill="1" applyBorder="1" applyAlignment="1">
      <alignment horizontal="center" vertical="center" wrapText="1"/>
    </xf>
    <xf numFmtId="0" fontId="24" fillId="0" borderId="0" xfId="2" applyAlignment="1">
      <alignment horizontal="center" vertical="center"/>
    </xf>
    <xf numFmtId="0" fontId="25" fillId="8" borderId="35" xfId="1" applyBorder="1" applyAlignment="1"/>
    <xf numFmtId="0" fontId="24" fillId="0" borderId="35" xfId="2" applyBorder="1" applyAlignment="1"/>
    <xf numFmtId="0" fontId="24" fillId="0" borderId="36" xfId="2" applyBorder="1" applyAlignment="1"/>
    <xf numFmtId="0" fontId="25" fillId="8" borderId="6" xfId="1" applyNumberFormat="1" applyBorder="1" applyAlignment="1">
      <alignment horizontal="left"/>
    </xf>
    <xf numFmtId="0" fontId="24" fillId="0" borderId="35" xfId="2" applyNumberFormat="1" applyBorder="1" applyAlignment="1">
      <alignment horizontal="left"/>
    </xf>
    <xf numFmtId="0" fontId="24" fillId="0" borderId="36" xfId="2" applyNumberFormat="1" applyBorder="1" applyAlignment="1">
      <alignment horizontal="left"/>
    </xf>
    <xf numFmtId="0" fontId="21" fillId="8" borderId="6" xfId="1" applyFont="1" applyBorder="1" applyAlignment="1">
      <alignment horizontal="center"/>
    </xf>
    <xf numFmtId="0" fontId="24" fillId="0" borderId="35" xfId="2" applyBorder="1" applyAlignment="1">
      <alignment horizontal="center"/>
    </xf>
    <xf numFmtId="0" fontId="24" fillId="0" borderId="36" xfId="2" applyBorder="1" applyAlignment="1">
      <alignment horizontal="center"/>
    </xf>
    <xf numFmtId="49" fontId="25" fillId="8" borderId="6" xfId="1" applyNumberFormat="1" applyBorder="1" applyAlignment="1">
      <alignment horizontal="center"/>
    </xf>
    <xf numFmtId="49" fontId="24" fillId="0" borderId="35" xfId="2" applyNumberFormat="1" applyBorder="1" applyAlignment="1">
      <alignment horizontal="center"/>
    </xf>
    <xf numFmtId="49" fontId="24" fillId="0" borderId="36" xfId="2" applyNumberFormat="1" applyBorder="1" applyAlignment="1">
      <alignment horizontal="center"/>
    </xf>
    <xf numFmtId="0" fontId="25" fillId="8" borderId="6" xfId="1" applyBorder="1" applyAlignment="1">
      <alignment horizontal="center"/>
    </xf>
    <xf numFmtId="0" fontId="25" fillId="8" borderId="35" xfId="1" applyBorder="1" applyAlignment="1">
      <alignment horizontal="center"/>
    </xf>
    <xf numFmtId="0" fontId="25" fillId="8" borderId="36" xfId="1" applyBorder="1" applyAlignment="1">
      <alignment horizontal="center"/>
    </xf>
    <xf numFmtId="0" fontId="25" fillId="8" borderId="36" xfId="1" applyBorder="1" applyAlignment="1">
      <alignment horizontal="right"/>
    </xf>
    <xf numFmtId="4" fontId="24" fillId="3" borderId="13" xfId="2" applyNumberFormat="1" applyFill="1" applyBorder="1"/>
  </cellXfs>
  <cellStyles count="5">
    <cellStyle name="Dobrá" xfId="1" builtinId="26"/>
    <cellStyle name="Normálna" xfId="0" builtinId="0"/>
    <cellStyle name="Normálna 2" xfId="2" xr:uid="{00000000-0005-0000-0000-000002000000}"/>
    <cellStyle name="Normálne 3" xfId="3" xr:uid="{00000000-0005-0000-0000-000003000000}"/>
    <cellStyle name="normální_Směny plán 2004_II" xfId="4" xr:uid="{00000000-0005-0000-0000-000004000000}"/>
  </cellStyles>
  <dxfs count="8"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1739153</xdr:colOff>
      <xdr:row>3</xdr:row>
      <xdr:rowOff>17929</xdr:rowOff>
    </xdr:from>
    <xdr:to>
      <xdr:col>20</xdr:col>
      <xdr:colOff>338337</xdr:colOff>
      <xdr:row>3</xdr:row>
      <xdr:rowOff>956794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69977" y="197223"/>
          <a:ext cx="7785267" cy="938865"/>
        </a:xfrm>
        <a:prstGeom prst="rect">
          <a:avLst/>
        </a:prstGeom>
      </xdr:spPr>
    </xdr:pic>
    <xdr:clientData/>
  </xdr:twoCellAnchor>
  <xdr:twoCellAnchor>
    <xdr:from>
      <xdr:col>1</xdr:col>
      <xdr:colOff>2063750</xdr:colOff>
      <xdr:row>11</xdr:row>
      <xdr:rowOff>264584</xdr:rowOff>
    </xdr:from>
    <xdr:to>
      <xdr:col>33</xdr:col>
      <xdr:colOff>666750</xdr:colOff>
      <xdr:row>31</xdr:row>
      <xdr:rowOff>39688</xdr:rowOff>
    </xdr:to>
    <xdr:cxnSp macro="">
      <xdr:nvCxnSpPr>
        <xdr:cNvPr id="3" name="Rovná spojovacia šípk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4434417" y="4402667"/>
          <a:ext cx="12319000" cy="4749271"/>
        </a:xfrm>
        <a:prstGeom prst="straightConnector1">
          <a:avLst/>
        </a:prstGeom>
        <a:ln w="28575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605118</xdr:colOff>
      <xdr:row>7</xdr:row>
      <xdr:rowOff>33618</xdr:rowOff>
    </xdr:from>
    <xdr:to>
      <xdr:col>25</xdr:col>
      <xdr:colOff>156883</xdr:colOff>
      <xdr:row>32</xdr:row>
      <xdr:rowOff>112059</xdr:rowOff>
    </xdr:to>
    <xdr:cxnSp macro="">
      <xdr:nvCxnSpPr>
        <xdr:cNvPr id="6" name="Rovná spojovacia šípka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H="1">
          <a:off x="605118" y="2965201"/>
          <a:ext cx="12579848" cy="6195608"/>
        </a:xfrm>
        <a:prstGeom prst="straightConnector1">
          <a:avLst/>
        </a:prstGeom>
        <a:ln w="28575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365126</xdr:colOff>
      <xdr:row>14</xdr:row>
      <xdr:rowOff>116417</xdr:rowOff>
    </xdr:from>
    <xdr:to>
      <xdr:col>33</xdr:col>
      <xdr:colOff>709083</xdr:colOff>
      <xdr:row>31</xdr:row>
      <xdr:rowOff>87313</xdr:rowOff>
    </xdr:to>
    <xdr:cxnSp macro="">
      <xdr:nvCxnSpPr>
        <xdr:cNvPr id="8" name="Rovná spojovacia šípka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H="1">
          <a:off x="4979459" y="5175250"/>
          <a:ext cx="11816291" cy="4024313"/>
        </a:xfrm>
        <a:prstGeom prst="straightConnector1">
          <a:avLst/>
        </a:prstGeom>
        <a:ln w="28575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22412</xdr:colOff>
      <xdr:row>27</xdr:row>
      <xdr:rowOff>89647</xdr:rowOff>
    </xdr:from>
    <xdr:to>
      <xdr:col>24</xdr:col>
      <xdr:colOff>56030</xdr:colOff>
      <xdr:row>33</xdr:row>
      <xdr:rowOff>100853</xdr:rowOff>
    </xdr:to>
    <xdr:cxnSp macro="">
      <xdr:nvCxnSpPr>
        <xdr:cNvPr id="14" name="Rovná spojovacia šípka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 flipH="1">
          <a:off x="5038912" y="8080064"/>
          <a:ext cx="7674785" cy="1260039"/>
        </a:xfrm>
        <a:prstGeom prst="straightConnector1">
          <a:avLst/>
        </a:prstGeom>
        <a:ln w="28575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26</xdr:row>
      <xdr:rowOff>168088</xdr:rowOff>
    </xdr:from>
    <xdr:to>
      <xdr:col>32</xdr:col>
      <xdr:colOff>11206</xdr:colOff>
      <xdr:row>34</xdr:row>
      <xdr:rowOff>112059</xdr:rowOff>
    </xdr:to>
    <xdr:cxnSp macro="">
      <xdr:nvCxnSpPr>
        <xdr:cNvPr id="16" name="Rovná spojovacia šípka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 flipH="1">
          <a:off x="4614333" y="7968005"/>
          <a:ext cx="11070790" cy="1573804"/>
        </a:xfrm>
        <a:prstGeom prst="straightConnector1">
          <a:avLst/>
        </a:prstGeom>
        <a:ln w="28575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249977111117893"/>
    <pageSetUpPr fitToPage="1"/>
  </sheetPr>
  <dimension ref="A1:BB64"/>
  <sheetViews>
    <sheetView tabSelected="1" topLeftCell="A7" zoomScale="90" zoomScaleNormal="90" zoomScaleSheetLayoutView="100" workbookViewId="0">
      <selection activeCell="G36" sqref="G36"/>
    </sheetView>
  </sheetViews>
  <sheetFormatPr defaultColWidth="0" defaultRowHeight="15" x14ac:dyDescent="0.25"/>
  <cols>
    <col min="1" max="1" width="35.5703125" style="1" customWidth="1"/>
    <col min="2" max="2" width="33.5703125" style="1" bestFit="1" customWidth="1"/>
    <col min="3" max="3" width="6" style="1" customWidth="1"/>
    <col min="4" max="10" width="5.42578125" style="1" customWidth="1"/>
    <col min="11" max="12" width="5.85546875" style="1" customWidth="1"/>
    <col min="13" max="17" width="5.42578125" style="1" customWidth="1"/>
    <col min="18" max="18" width="5.7109375" style="1" customWidth="1"/>
    <col min="19" max="19" width="5.42578125" style="1" bestFit="1" customWidth="1"/>
    <col min="20" max="24" width="5.42578125" style="1" customWidth="1"/>
    <col min="25" max="25" width="5.5703125" style="1" customWidth="1"/>
    <col min="26" max="27" width="5.42578125" style="1" customWidth="1"/>
    <col min="28" max="28" width="5.5703125" style="1" customWidth="1"/>
    <col min="29" max="29" width="5.42578125" style="1" customWidth="1"/>
    <col min="30" max="30" width="6.42578125" style="1" customWidth="1"/>
    <col min="31" max="31" width="5.42578125" style="1" customWidth="1"/>
    <col min="32" max="32" width="6" style="1" customWidth="1"/>
    <col min="33" max="33" width="6.140625" style="1" customWidth="1"/>
    <col min="34" max="34" width="15.7109375" style="1" customWidth="1"/>
    <col min="35" max="35" width="7.7109375" style="1" customWidth="1"/>
    <col min="36" max="44" width="7.7109375" style="1" hidden="1" customWidth="1"/>
    <col min="45" max="45" width="10.7109375" style="1" hidden="1" customWidth="1"/>
    <col min="46" max="54" width="0" style="1" hidden="1" customWidth="1"/>
    <col min="55" max="16384" width="7.7109375" style="1" hidden="1"/>
  </cols>
  <sheetData>
    <row r="1" spans="1:35" ht="15.75" thickBot="1" x14ac:dyDescent="0.3"/>
    <row r="2" spans="1:35" ht="103.5" customHeight="1" thickTop="1" thickBot="1" x14ac:dyDescent="0.3">
      <c r="A2" s="132" t="s">
        <v>70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4"/>
    </row>
    <row r="3" spans="1:35" ht="15.75" thickTop="1" x14ac:dyDescent="0.25">
      <c r="A3" s="46" t="s">
        <v>58</v>
      </c>
    </row>
    <row r="4" spans="1:35" ht="81.75" customHeight="1" thickBot="1" x14ac:dyDescent="0.3">
      <c r="A4" s="145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</row>
    <row r="5" spans="1:35" ht="15.75" thickBot="1" x14ac:dyDescent="0.3">
      <c r="A5" s="152" t="s">
        <v>53</v>
      </c>
      <c r="B5" s="153"/>
      <c r="C5" s="153"/>
      <c r="D5" s="153"/>
      <c r="E5" s="153"/>
      <c r="F5" s="153"/>
      <c r="G5" s="154"/>
      <c r="H5" s="158" t="s">
        <v>52</v>
      </c>
      <c r="I5" s="159"/>
      <c r="J5" s="160"/>
      <c r="K5" s="146"/>
      <c r="L5" s="147"/>
      <c r="M5" s="147"/>
      <c r="N5" s="147"/>
      <c r="O5" s="147"/>
      <c r="P5" s="147"/>
      <c r="Q5" s="147"/>
      <c r="R5" s="147"/>
      <c r="S5" s="147"/>
      <c r="T5" s="147"/>
      <c r="U5" s="148"/>
      <c r="V5" s="141" t="s">
        <v>51</v>
      </c>
      <c r="W5" s="142"/>
      <c r="X5" s="155" t="s">
        <v>2</v>
      </c>
      <c r="Y5" s="156"/>
      <c r="Z5" s="156"/>
      <c r="AA5" s="156"/>
      <c r="AB5" s="156"/>
      <c r="AC5" s="157"/>
      <c r="AD5" s="141" t="s">
        <v>50</v>
      </c>
      <c r="AE5" s="161"/>
      <c r="AF5" s="149">
        <v>2021</v>
      </c>
      <c r="AG5" s="150"/>
      <c r="AH5" s="151"/>
    </row>
    <row r="6" spans="1:35" ht="15.75" customHeight="1" thickBot="1" x14ac:dyDescent="0.3">
      <c r="B6" s="45"/>
      <c r="AH6" s="45"/>
    </row>
    <row r="7" spans="1:35" ht="15.75" customHeight="1" thickBot="1" x14ac:dyDescent="0.3">
      <c r="B7" s="44" t="s">
        <v>49</v>
      </c>
      <c r="C7" s="43">
        <v>1</v>
      </c>
      <c r="D7" s="42">
        <v>2</v>
      </c>
      <c r="E7" s="42">
        <v>3</v>
      </c>
      <c r="F7" s="42">
        <v>4</v>
      </c>
      <c r="G7" s="42">
        <v>5</v>
      </c>
      <c r="H7" s="42">
        <v>6</v>
      </c>
      <c r="I7" s="42">
        <v>7</v>
      </c>
      <c r="J7" s="42">
        <v>8</v>
      </c>
      <c r="K7" s="42">
        <v>9</v>
      </c>
      <c r="L7" s="42">
        <v>10</v>
      </c>
      <c r="M7" s="42">
        <v>11</v>
      </c>
      <c r="N7" s="42">
        <v>12</v>
      </c>
      <c r="O7" s="42">
        <v>13</v>
      </c>
      <c r="P7" s="42">
        <v>14</v>
      </c>
      <c r="Q7" s="42">
        <v>15</v>
      </c>
      <c r="R7" s="42">
        <v>16</v>
      </c>
      <c r="S7" s="42">
        <v>17</v>
      </c>
      <c r="T7" s="42">
        <v>18</v>
      </c>
      <c r="U7" s="42">
        <v>19</v>
      </c>
      <c r="V7" s="42">
        <v>20</v>
      </c>
      <c r="W7" s="42">
        <v>21</v>
      </c>
      <c r="X7" s="42">
        <v>22</v>
      </c>
      <c r="Y7" s="42">
        <v>23</v>
      </c>
      <c r="Z7" s="42">
        <v>24</v>
      </c>
      <c r="AA7" s="42">
        <v>25</v>
      </c>
      <c r="AB7" s="42">
        <v>26</v>
      </c>
      <c r="AC7" s="42">
        <v>27</v>
      </c>
      <c r="AD7" s="42">
        <v>28</v>
      </c>
      <c r="AE7" s="42">
        <f>IF(DAY(DATE($AF$5,AU30+1,0))=28,"",29)</f>
        <v>29</v>
      </c>
      <c r="AF7" s="42">
        <f>IF(OR(DAY(DATE($AF$5,$AU$30+1,0))=28,DAY(DATE($AF$5,$AU$30+1,0))=29),"",IF(DAY(DATE($AF$5,$AU$30+1,0))=29,"",30))</f>
        <v>30</v>
      </c>
      <c r="AG7" s="41">
        <f>IF(OR(DAY(DATE($AF$5,$AU$30+1,0))=28,DAY(DATE($AF$5,$AU$30+1,0))=29),"",IF(DAY(DATE($AF$5,$AU$30+1,0))=30,"",31))</f>
        <v>31</v>
      </c>
      <c r="AH7" s="143" t="s">
        <v>48</v>
      </c>
      <c r="AI7" s="37"/>
    </row>
    <row r="8" spans="1:35" ht="15.75" thickBot="1" x14ac:dyDescent="0.3">
      <c r="A8" s="126"/>
      <c r="B8" s="127"/>
      <c r="C8" s="40">
        <f t="shared" ref="C8:AD8" si="0">(DATE($AF$5,$AU$30,C7))</f>
        <v>44531</v>
      </c>
      <c r="D8" s="39">
        <f t="shared" si="0"/>
        <v>44532</v>
      </c>
      <c r="E8" s="39">
        <f t="shared" si="0"/>
        <v>44533</v>
      </c>
      <c r="F8" s="39">
        <f t="shared" si="0"/>
        <v>44534</v>
      </c>
      <c r="G8" s="39">
        <f t="shared" si="0"/>
        <v>44535</v>
      </c>
      <c r="H8" s="39">
        <f t="shared" si="0"/>
        <v>44536</v>
      </c>
      <c r="I8" s="39">
        <f t="shared" si="0"/>
        <v>44537</v>
      </c>
      <c r="J8" s="39">
        <f t="shared" si="0"/>
        <v>44538</v>
      </c>
      <c r="K8" s="39">
        <f t="shared" si="0"/>
        <v>44539</v>
      </c>
      <c r="L8" s="39">
        <f t="shared" si="0"/>
        <v>44540</v>
      </c>
      <c r="M8" s="39">
        <f t="shared" si="0"/>
        <v>44541</v>
      </c>
      <c r="N8" s="39">
        <f t="shared" si="0"/>
        <v>44542</v>
      </c>
      <c r="O8" s="39">
        <f t="shared" si="0"/>
        <v>44543</v>
      </c>
      <c r="P8" s="39">
        <f t="shared" si="0"/>
        <v>44544</v>
      </c>
      <c r="Q8" s="39">
        <f t="shared" si="0"/>
        <v>44545</v>
      </c>
      <c r="R8" s="39">
        <f t="shared" si="0"/>
        <v>44546</v>
      </c>
      <c r="S8" s="39">
        <f t="shared" si="0"/>
        <v>44547</v>
      </c>
      <c r="T8" s="39">
        <f t="shared" si="0"/>
        <v>44548</v>
      </c>
      <c r="U8" s="39">
        <f t="shared" si="0"/>
        <v>44549</v>
      </c>
      <c r="V8" s="39">
        <f t="shared" si="0"/>
        <v>44550</v>
      </c>
      <c r="W8" s="39">
        <f t="shared" si="0"/>
        <v>44551</v>
      </c>
      <c r="X8" s="39">
        <f t="shared" si="0"/>
        <v>44552</v>
      </c>
      <c r="Y8" s="39">
        <f t="shared" si="0"/>
        <v>44553</v>
      </c>
      <c r="Z8" s="39">
        <f t="shared" si="0"/>
        <v>44554</v>
      </c>
      <c r="AA8" s="39">
        <f t="shared" si="0"/>
        <v>44555</v>
      </c>
      <c r="AB8" s="39">
        <f t="shared" si="0"/>
        <v>44556</v>
      </c>
      <c r="AC8" s="39">
        <f t="shared" si="0"/>
        <v>44557</v>
      </c>
      <c r="AD8" s="39">
        <f t="shared" si="0"/>
        <v>44558</v>
      </c>
      <c r="AE8" s="39">
        <f>IF(ISERROR(DATE($AF$5,$AU$30,AE7)),"",(DATE($AF$5,$AU$30,AE7)))</f>
        <v>44559</v>
      </c>
      <c r="AF8" s="39">
        <f>IF(ISERROR(DATE($AF$5,$AU$30,AF7)),"",(DATE($AF$5,$AU$30,AF7)))</f>
        <v>44560</v>
      </c>
      <c r="AG8" s="38">
        <f>IF(ISERROR(DATE($AF$5,$AU$30,AG7)),"",(DATE($AF$5,$AU$30,AG7)))</f>
        <v>44561</v>
      </c>
      <c r="AH8" s="144"/>
      <c r="AI8" s="37"/>
    </row>
    <row r="9" spans="1:35" x14ac:dyDescent="0.25">
      <c r="A9" s="87" t="s">
        <v>47</v>
      </c>
      <c r="B9" s="88" t="s">
        <v>60</v>
      </c>
      <c r="C9" s="53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5"/>
      <c r="AH9" s="34"/>
    </row>
    <row r="10" spans="1:35" ht="15.75" thickBot="1" x14ac:dyDescent="0.3">
      <c r="A10" s="135" t="s">
        <v>64</v>
      </c>
      <c r="B10" s="136"/>
      <c r="C10" s="86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54"/>
    </row>
    <row r="11" spans="1:35" x14ac:dyDescent="0.25">
      <c r="A11" s="77" t="s">
        <v>46</v>
      </c>
      <c r="B11" s="78" t="s">
        <v>71</v>
      </c>
      <c r="C11" s="54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2"/>
      <c r="AH11" s="31"/>
    </row>
    <row r="12" spans="1:35" ht="30.75" customHeight="1" x14ac:dyDescent="0.25">
      <c r="A12" s="79" t="s">
        <v>56</v>
      </c>
      <c r="B12" s="80" t="s">
        <v>67</v>
      </c>
      <c r="C12" s="55">
        <v>7.5</v>
      </c>
      <c r="D12" s="47"/>
      <c r="E12" s="47"/>
      <c r="F12" s="47"/>
      <c r="G12" s="47"/>
      <c r="H12" s="55">
        <v>7.5</v>
      </c>
      <c r="I12" s="55">
        <v>7.5</v>
      </c>
      <c r="J12" s="55">
        <v>7.5</v>
      </c>
      <c r="K12" s="55">
        <v>7.5</v>
      </c>
      <c r="L12" s="55">
        <v>7.5</v>
      </c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55">
        <v>7.5</v>
      </c>
      <c r="AD12" s="55">
        <v>7.5</v>
      </c>
      <c r="AE12" s="55">
        <v>7.5</v>
      </c>
      <c r="AF12" s="55">
        <v>7.5</v>
      </c>
      <c r="AG12" s="55">
        <v>0</v>
      </c>
      <c r="AH12" s="48">
        <f t="shared" ref="AH12:AH21" si="1">SUM(C12:AG12)</f>
        <v>75</v>
      </c>
    </row>
    <row r="13" spans="1:35" ht="27" thickBot="1" x14ac:dyDescent="0.3">
      <c r="A13" s="81" t="s">
        <v>57</v>
      </c>
      <c r="B13" s="82"/>
      <c r="C13" s="55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8">
        <f t="shared" si="1"/>
        <v>0</v>
      </c>
    </row>
    <row r="14" spans="1:35" x14ac:dyDescent="0.25">
      <c r="A14" s="77" t="s">
        <v>46</v>
      </c>
      <c r="B14" s="83" t="s">
        <v>72</v>
      </c>
      <c r="C14" s="55"/>
      <c r="D14" s="57"/>
      <c r="E14" s="57"/>
      <c r="F14" s="57"/>
      <c r="G14" s="57"/>
      <c r="H14" s="47"/>
      <c r="I14" s="47"/>
      <c r="J14" s="57"/>
      <c r="K14" s="57"/>
      <c r="L14" s="57"/>
      <c r="M14" s="57"/>
      <c r="N14" s="57"/>
      <c r="O14" s="47"/>
      <c r="P14" s="47"/>
      <c r="Q14" s="57"/>
      <c r="R14" s="57"/>
      <c r="S14" s="47"/>
      <c r="T14" s="57"/>
      <c r="U14" s="57"/>
      <c r="V14" s="47"/>
      <c r="W14" s="47"/>
      <c r="X14" s="57"/>
      <c r="Y14" s="57"/>
      <c r="Z14" s="57"/>
      <c r="AA14" s="57"/>
      <c r="AB14" s="57"/>
      <c r="AC14" s="47"/>
      <c r="AD14" s="47"/>
      <c r="AE14" s="57"/>
      <c r="AF14" s="57"/>
      <c r="AG14" s="47"/>
      <c r="AH14" s="48">
        <f t="shared" si="1"/>
        <v>0</v>
      </c>
    </row>
    <row r="15" spans="1:35" x14ac:dyDescent="0.25">
      <c r="A15" s="79" t="s">
        <v>56</v>
      </c>
      <c r="B15" s="84" t="s">
        <v>68</v>
      </c>
      <c r="C15" s="55"/>
      <c r="D15" s="55">
        <v>7.5</v>
      </c>
      <c r="E15" s="55">
        <v>7.5</v>
      </c>
      <c r="F15" s="57"/>
      <c r="G15" s="57"/>
      <c r="H15" s="47"/>
      <c r="I15" s="47"/>
      <c r="J15" s="47"/>
      <c r="K15" s="47"/>
      <c r="L15" s="47"/>
      <c r="M15" s="57"/>
      <c r="N15" s="57"/>
      <c r="O15" s="55">
        <v>7.5</v>
      </c>
      <c r="P15" s="55">
        <v>7.5</v>
      </c>
      <c r="Q15" s="55">
        <v>7.5</v>
      </c>
      <c r="R15" s="55">
        <v>7.5</v>
      </c>
      <c r="S15" s="55">
        <v>7.5</v>
      </c>
      <c r="T15" s="47"/>
      <c r="U15" s="57"/>
      <c r="V15" s="55">
        <v>7.5</v>
      </c>
      <c r="W15" s="55">
        <v>7.5</v>
      </c>
      <c r="X15" s="55">
        <v>7.5</v>
      </c>
      <c r="Y15" s="55">
        <v>0</v>
      </c>
      <c r="Z15" s="57"/>
      <c r="AA15" s="47"/>
      <c r="AB15" s="47"/>
      <c r="AC15" s="47"/>
      <c r="AD15" s="47"/>
      <c r="AE15" s="47"/>
      <c r="AF15" s="47"/>
      <c r="AG15" s="47"/>
      <c r="AH15" s="48">
        <f t="shared" si="1"/>
        <v>75</v>
      </c>
    </row>
    <row r="16" spans="1:35" ht="27" thickBot="1" x14ac:dyDescent="0.3">
      <c r="A16" s="81" t="s">
        <v>57</v>
      </c>
      <c r="B16" s="85"/>
      <c r="C16" s="55"/>
      <c r="D16" s="57"/>
      <c r="E16" s="57"/>
      <c r="F16" s="57"/>
      <c r="G16" s="57"/>
      <c r="H16" s="47"/>
      <c r="I16" s="47"/>
      <c r="J16" s="57"/>
      <c r="K16" s="57"/>
      <c r="L16" s="57"/>
      <c r="M16" s="57"/>
      <c r="N16" s="57"/>
      <c r="O16" s="47"/>
      <c r="P16" s="47"/>
      <c r="Q16" s="57"/>
      <c r="R16" s="57"/>
      <c r="S16" s="47"/>
      <c r="T16" s="57"/>
      <c r="U16" s="57"/>
      <c r="V16" s="47"/>
      <c r="W16" s="47"/>
      <c r="X16" s="57"/>
      <c r="Y16" s="57"/>
      <c r="Z16" s="57"/>
      <c r="AA16" s="57"/>
      <c r="AB16" s="57"/>
      <c r="AC16" s="47"/>
      <c r="AD16" s="47"/>
      <c r="AE16" s="57"/>
      <c r="AF16" s="57"/>
      <c r="AG16" s="47"/>
      <c r="AH16" s="48">
        <f t="shared" si="1"/>
        <v>0</v>
      </c>
    </row>
    <row r="17" spans="1:53" x14ac:dyDescent="0.25">
      <c r="A17" s="137" t="s">
        <v>65</v>
      </c>
      <c r="B17" s="138"/>
      <c r="C17" s="71"/>
      <c r="D17" s="72"/>
      <c r="E17" s="72"/>
      <c r="F17" s="72"/>
      <c r="G17" s="72"/>
      <c r="H17" s="73"/>
      <c r="I17" s="73"/>
      <c r="J17" s="72"/>
      <c r="K17" s="72"/>
      <c r="L17" s="72"/>
      <c r="M17" s="72"/>
      <c r="N17" s="72"/>
      <c r="O17" s="73"/>
      <c r="P17" s="73"/>
      <c r="Q17" s="72"/>
      <c r="R17" s="72"/>
      <c r="S17" s="73"/>
      <c r="T17" s="72"/>
      <c r="U17" s="72"/>
      <c r="V17" s="73"/>
      <c r="W17" s="73"/>
      <c r="X17" s="72"/>
      <c r="Y17" s="72"/>
      <c r="Z17" s="72"/>
      <c r="AA17" s="72"/>
      <c r="AB17" s="72"/>
      <c r="AC17" s="73"/>
      <c r="AD17" s="73"/>
      <c r="AE17" s="72"/>
      <c r="AF17" s="72"/>
      <c r="AG17" s="73"/>
      <c r="AH17" s="48"/>
    </row>
    <row r="18" spans="1:53" ht="39" x14ac:dyDescent="0.25">
      <c r="A18" s="68" t="s">
        <v>61</v>
      </c>
      <c r="B18" s="97"/>
      <c r="C18" s="55"/>
      <c r="D18" s="57"/>
      <c r="E18" s="57"/>
      <c r="F18" s="57"/>
      <c r="G18" s="57"/>
      <c r="H18" s="47"/>
      <c r="I18" s="47"/>
      <c r="J18" s="57"/>
      <c r="K18" s="57"/>
      <c r="L18" s="57"/>
      <c r="M18" s="57"/>
      <c r="N18" s="57"/>
      <c r="O18" s="47"/>
      <c r="P18" s="47"/>
      <c r="Q18" s="57"/>
      <c r="R18" s="57"/>
      <c r="S18" s="47"/>
      <c r="T18" s="57"/>
      <c r="U18" s="57"/>
      <c r="V18" s="47"/>
      <c r="W18" s="47"/>
      <c r="X18" s="57"/>
      <c r="Y18" s="57"/>
      <c r="Z18" s="57"/>
      <c r="AA18" s="57"/>
      <c r="AB18" s="57"/>
      <c r="AC18" s="47"/>
      <c r="AD18" s="47"/>
      <c r="AE18" s="57"/>
      <c r="AF18" s="57"/>
      <c r="AG18" s="47"/>
      <c r="AH18" s="48">
        <f t="shared" si="1"/>
        <v>0</v>
      </c>
    </row>
    <row r="19" spans="1:53" x14ac:dyDescent="0.25">
      <c r="A19" s="130" t="s">
        <v>66</v>
      </c>
      <c r="B19" s="131"/>
      <c r="C19" s="74"/>
      <c r="D19" s="75"/>
      <c r="E19" s="75"/>
      <c r="F19" s="75"/>
      <c r="G19" s="75"/>
      <c r="H19" s="76"/>
      <c r="I19" s="76"/>
      <c r="J19" s="75"/>
      <c r="K19" s="75"/>
      <c r="L19" s="75"/>
      <c r="M19" s="75"/>
      <c r="N19" s="75"/>
      <c r="O19" s="76"/>
      <c r="P19" s="76"/>
      <c r="Q19" s="75"/>
      <c r="R19" s="75"/>
      <c r="S19" s="76"/>
      <c r="T19" s="75"/>
      <c r="U19" s="75"/>
      <c r="V19" s="76"/>
      <c r="W19" s="76"/>
      <c r="X19" s="75"/>
      <c r="Y19" s="75"/>
      <c r="Z19" s="75"/>
      <c r="AA19" s="75"/>
      <c r="AB19" s="75"/>
      <c r="AC19" s="76"/>
      <c r="AD19" s="76"/>
      <c r="AE19" s="75"/>
      <c r="AF19" s="75"/>
      <c r="AG19" s="76"/>
      <c r="AH19" s="48"/>
    </row>
    <row r="20" spans="1:53" ht="26.25" x14ac:dyDescent="0.25">
      <c r="A20" s="69" t="s">
        <v>63</v>
      </c>
      <c r="B20" s="56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8">
        <f t="shared" si="1"/>
        <v>0</v>
      </c>
    </row>
    <row r="21" spans="1:53" ht="28.9" customHeight="1" thickBot="1" x14ac:dyDescent="0.3">
      <c r="A21" s="139" t="s">
        <v>62</v>
      </c>
      <c r="B21" s="140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48">
        <f t="shared" si="1"/>
        <v>0</v>
      </c>
    </row>
    <row r="22" spans="1:53" ht="15.75" thickBot="1" x14ac:dyDescent="0.3">
      <c r="B22" s="30" t="s">
        <v>45</v>
      </c>
      <c r="C22" s="58">
        <f t="shared" ref="C22:AH22" si="2">SUM(C12:C21)</f>
        <v>7.5</v>
      </c>
      <c r="D22" s="58">
        <f t="shared" si="2"/>
        <v>7.5</v>
      </c>
      <c r="E22" s="58">
        <f t="shared" si="2"/>
        <v>7.5</v>
      </c>
      <c r="F22" s="58">
        <f t="shared" si="2"/>
        <v>0</v>
      </c>
      <c r="G22" s="58">
        <f t="shared" si="2"/>
        <v>0</v>
      </c>
      <c r="H22" s="58">
        <f t="shared" si="2"/>
        <v>7.5</v>
      </c>
      <c r="I22" s="58">
        <f t="shared" si="2"/>
        <v>7.5</v>
      </c>
      <c r="J22" s="58">
        <f t="shared" si="2"/>
        <v>7.5</v>
      </c>
      <c r="K22" s="58">
        <f t="shared" si="2"/>
        <v>7.5</v>
      </c>
      <c r="L22" s="58">
        <f t="shared" si="2"/>
        <v>7.5</v>
      </c>
      <c r="M22" s="58">
        <f t="shared" si="2"/>
        <v>0</v>
      </c>
      <c r="N22" s="58">
        <f t="shared" si="2"/>
        <v>0</v>
      </c>
      <c r="O22" s="58">
        <f t="shared" si="2"/>
        <v>7.5</v>
      </c>
      <c r="P22" s="58">
        <f t="shared" si="2"/>
        <v>7.5</v>
      </c>
      <c r="Q22" s="58">
        <f t="shared" si="2"/>
        <v>7.5</v>
      </c>
      <c r="R22" s="58">
        <f t="shared" si="2"/>
        <v>7.5</v>
      </c>
      <c r="S22" s="58">
        <f t="shared" si="2"/>
        <v>7.5</v>
      </c>
      <c r="T22" s="58">
        <f t="shared" si="2"/>
        <v>0</v>
      </c>
      <c r="U22" s="58">
        <f t="shared" si="2"/>
        <v>0</v>
      </c>
      <c r="V22" s="58">
        <f t="shared" si="2"/>
        <v>7.5</v>
      </c>
      <c r="W22" s="58">
        <f t="shared" si="2"/>
        <v>7.5</v>
      </c>
      <c r="X22" s="58">
        <f t="shared" si="2"/>
        <v>7.5</v>
      </c>
      <c r="Y22" s="58">
        <f t="shared" si="2"/>
        <v>0</v>
      </c>
      <c r="Z22" s="58">
        <f t="shared" si="2"/>
        <v>0</v>
      </c>
      <c r="AA22" s="58">
        <f t="shared" si="2"/>
        <v>0</v>
      </c>
      <c r="AB22" s="58">
        <f t="shared" si="2"/>
        <v>0</v>
      </c>
      <c r="AC22" s="58">
        <f t="shared" si="2"/>
        <v>7.5</v>
      </c>
      <c r="AD22" s="58">
        <f t="shared" si="2"/>
        <v>7.5</v>
      </c>
      <c r="AE22" s="58">
        <f t="shared" si="2"/>
        <v>7.5</v>
      </c>
      <c r="AF22" s="58">
        <f t="shared" si="2"/>
        <v>7.5</v>
      </c>
      <c r="AG22" s="59">
        <f t="shared" si="2"/>
        <v>0</v>
      </c>
      <c r="AH22" s="49">
        <f t="shared" si="2"/>
        <v>150</v>
      </c>
    </row>
    <row r="23" spans="1:53" x14ac:dyDescent="0.25">
      <c r="A23" s="128" t="s">
        <v>44</v>
      </c>
      <c r="B23" s="128"/>
      <c r="C23" s="60">
        <v>0.3125</v>
      </c>
      <c r="D23" s="60">
        <v>0.3125</v>
      </c>
      <c r="E23" s="60">
        <v>0.3125</v>
      </c>
      <c r="F23" s="60"/>
      <c r="G23" s="60"/>
      <c r="H23" s="60">
        <v>0.3125</v>
      </c>
      <c r="I23" s="60">
        <v>0.3125</v>
      </c>
      <c r="J23" s="60">
        <v>0.3125</v>
      </c>
      <c r="K23" s="60">
        <v>0.3125</v>
      </c>
      <c r="L23" s="60">
        <v>0.3125</v>
      </c>
      <c r="M23" s="60"/>
      <c r="N23" s="60"/>
      <c r="O23" s="60">
        <v>0.3125</v>
      </c>
      <c r="P23" s="60">
        <v>0.3125</v>
      </c>
      <c r="Q23" s="60">
        <v>0.3125</v>
      </c>
      <c r="R23" s="60">
        <v>0.3125</v>
      </c>
      <c r="S23" s="60">
        <v>0.3125</v>
      </c>
      <c r="T23" s="60"/>
      <c r="U23" s="60"/>
      <c r="V23" s="60">
        <v>0.3125</v>
      </c>
      <c r="W23" s="60">
        <v>0.3125</v>
      </c>
      <c r="X23" s="60">
        <v>0.3125</v>
      </c>
      <c r="Y23" s="60"/>
      <c r="Z23" s="60"/>
      <c r="AA23" s="60"/>
      <c r="AB23" s="60"/>
      <c r="AC23" s="60">
        <v>0.3125</v>
      </c>
      <c r="AD23" s="60">
        <v>0.3125</v>
      </c>
      <c r="AE23" s="60">
        <v>0.3125</v>
      </c>
      <c r="AF23" s="60">
        <v>0.3125</v>
      </c>
      <c r="AG23" s="60"/>
      <c r="AH23" s="48"/>
    </row>
    <row r="24" spans="1:53" x14ac:dyDescent="0.25">
      <c r="A24" s="129" t="s">
        <v>43</v>
      </c>
      <c r="B24" s="129"/>
      <c r="C24" s="60">
        <v>0.64583333333333337</v>
      </c>
      <c r="D24" s="60">
        <v>0.64583333333333337</v>
      </c>
      <c r="E24" s="60">
        <v>0.64583333333333337</v>
      </c>
      <c r="F24" s="60"/>
      <c r="G24" s="60"/>
      <c r="H24" s="60">
        <v>0.64583333333333337</v>
      </c>
      <c r="I24" s="60">
        <v>0.64583333333333337</v>
      </c>
      <c r="J24" s="60">
        <v>0.77083333333333337</v>
      </c>
      <c r="K24" s="60">
        <v>0.64583333333333337</v>
      </c>
      <c r="L24" s="60">
        <v>0.64583333333333337</v>
      </c>
      <c r="M24" s="60"/>
      <c r="N24" s="60"/>
      <c r="O24" s="60">
        <v>0.64583333333333337</v>
      </c>
      <c r="P24" s="60">
        <v>0.64583333333333337</v>
      </c>
      <c r="Q24" s="60">
        <v>0.64583333333333337</v>
      </c>
      <c r="R24" s="60">
        <v>0.64583333333333337</v>
      </c>
      <c r="S24" s="60">
        <v>0.64583333333333337</v>
      </c>
      <c r="T24" s="60"/>
      <c r="U24" s="60"/>
      <c r="V24" s="60">
        <v>0.64583333333333337</v>
      </c>
      <c r="W24" s="60">
        <v>0.64583333333333337</v>
      </c>
      <c r="X24" s="60">
        <v>0.77083333333333337</v>
      </c>
      <c r="Y24" s="60"/>
      <c r="Z24" s="60"/>
      <c r="AA24" s="60"/>
      <c r="AB24" s="60"/>
      <c r="AC24" s="60">
        <v>0.64583333333333337</v>
      </c>
      <c r="AD24" s="60">
        <v>0.64583333333333337</v>
      </c>
      <c r="AE24" s="60">
        <v>0.64583333333333337</v>
      </c>
      <c r="AF24" s="60">
        <v>0.64583333333333337</v>
      </c>
      <c r="AG24" s="60"/>
      <c r="AH24" s="50"/>
    </row>
    <row r="25" spans="1:53" x14ac:dyDescent="0.25">
      <c r="A25" s="125" t="s">
        <v>42</v>
      </c>
      <c r="B25" s="125"/>
      <c r="C25" s="61">
        <f>C24-C23</f>
        <v>0.33333333333333337</v>
      </c>
      <c r="D25" s="61">
        <f t="shared" ref="D25:AG25" si="3">D24-D23</f>
        <v>0.33333333333333337</v>
      </c>
      <c r="E25" s="61">
        <f>E24-E23</f>
        <v>0.33333333333333337</v>
      </c>
      <c r="F25" s="61">
        <f>F24-F23</f>
        <v>0</v>
      </c>
      <c r="G25" s="61">
        <f t="shared" si="3"/>
        <v>0</v>
      </c>
      <c r="H25" s="61">
        <f t="shared" si="3"/>
        <v>0.33333333333333337</v>
      </c>
      <c r="I25" s="61">
        <f t="shared" si="3"/>
        <v>0.33333333333333337</v>
      </c>
      <c r="J25" s="61">
        <f t="shared" si="3"/>
        <v>0.45833333333333337</v>
      </c>
      <c r="K25" s="61">
        <f t="shared" si="3"/>
        <v>0.33333333333333337</v>
      </c>
      <c r="L25" s="61">
        <f t="shared" si="3"/>
        <v>0.33333333333333337</v>
      </c>
      <c r="M25" s="61">
        <f t="shared" si="3"/>
        <v>0</v>
      </c>
      <c r="N25" s="61">
        <f t="shared" si="3"/>
        <v>0</v>
      </c>
      <c r="O25" s="61">
        <f t="shared" si="3"/>
        <v>0.33333333333333337</v>
      </c>
      <c r="P25" s="61">
        <f t="shared" si="3"/>
        <v>0.33333333333333337</v>
      </c>
      <c r="Q25" s="61">
        <f t="shared" si="3"/>
        <v>0.33333333333333337</v>
      </c>
      <c r="R25" s="61">
        <f t="shared" si="3"/>
        <v>0.33333333333333337</v>
      </c>
      <c r="S25" s="61">
        <f t="shared" si="3"/>
        <v>0.33333333333333337</v>
      </c>
      <c r="T25" s="61">
        <f t="shared" si="3"/>
        <v>0</v>
      </c>
      <c r="U25" s="61">
        <f t="shared" si="3"/>
        <v>0</v>
      </c>
      <c r="V25" s="61">
        <f t="shared" si="3"/>
        <v>0.33333333333333337</v>
      </c>
      <c r="W25" s="61">
        <f t="shared" si="3"/>
        <v>0.33333333333333337</v>
      </c>
      <c r="X25" s="61">
        <f t="shared" si="3"/>
        <v>0.45833333333333337</v>
      </c>
      <c r="Y25" s="61">
        <f t="shared" si="3"/>
        <v>0</v>
      </c>
      <c r="Z25" s="61">
        <f t="shared" si="3"/>
        <v>0</v>
      </c>
      <c r="AA25" s="61">
        <f t="shared" si="3"/>
        <v>0</v>
      </c>
      <c r="AB25" s="61">
        <f t="shared" si="3"/>
        <v>0</v>
      </c>
      <c r="AC25" s="61">
        <f t="shared" si="3"/>
        <v>0.33333333333333337</v>
      </c>
      <c r="AD25" s="61">
        <f t="shared" si="3"/>
        <v>0.33333333333333337</v>
      </c>
      <c r="AE25" s="61">
        <f t="shared" si="3"/>
        <v>0.33333333333333337</v>
      </c>
      <c r="AF25" s="61">
        <f t="shared" si="3"/>
        <v>0.33333333333333337</v>
      </c>
      <c r="AG25" s="61">
        <f t="shared" si="3"/>
        <v>0</v>
      </c>
      <c r="AH25" s="51"/>
    </row>
    <row r="26" spans="1:53" x14ac:dyDescent="0.25">
      <c r="A26" s="124" t="s">
        <v>54</v>
      </c>
      <c r="B26" s="125"/>
      <c r="C26" s="62">
        <f>(C25-INT(C25))*24</f>
        <v>8</v>
      </c>
      <c r="D26" s="67">
        <f>(D25-INT(D25))*24</f>
        <v>8</v>
      </c>
      <c r="E26" s="67">
        <f t="shared" ref="E26:AF26" si="4">(E25-INT(E25))*24</f>
        <v>8</v>
      </c>
      <c r="F26" s="67">
        <f t="shared" si="4"/>
        <v>0</v>
      </c>
      <c r="G26" s="67">
        <f t="shared" si="4"/>
        <v>0</v>
      </c>
      <c r="H26" s="67">
        <f t="shared" si="4"/>
        <v>8</v>
      </c>
      <c r="I26" s="67">
        <f t="shared" si="4"/>
        <v>8</v>
      </c>
      <c r="J26" s="67">
        <f t="shared" si="4"/>
        <v>11</v>
      </c>
      <c r="K26" s="67">
        <f t="shared" si="4"/>
        <v>8</v>
      </c>
      <c r="L26" s="67">
        <f t="shared" si="4"/>
        <v>8</v>
      </c>
      <c r="M26" s="67">
        <f t="shared" si="4"/>
        <v>0</v>
      </c>
      <c r="N26" s="67">
        <f t="shared" si="4"/>
        <v>0</v>
      </c>
      <c r="O26" s="67">
        <f t="shared" si="4"/>
        <v>8</v>
      </c>
      <c r="P26" s="67">
        <f t="shared" si="4"/>
        <v>8</v>
      </c>
      <c r="Q26" s="67">
        <f t="shared" si="4"/>
        <v>8</v>
      </c>
      <c r="R26" s="67">
        <f t="shared" si="4"/>
        <v>8</v>
      </c>
      <c r="S26" s="67">
        <f t="shared" si="4"/>
        <v>8</v>
      </c>
      <c r="T26" s="67">
        <f t="shared" si="4"/>
        <v>0</v>
      </c>
      <c r="U26" s="67">
        <f t="shared" si="4"/>
        <v>0</v>
      </c>
      <c r="V26" s="67">
        <f t="shared" si="4"/>
        <v>8</v>
      </c>
      <c r="W26" s="67">
        <f t="shared" si="4"/>
        <v>8</v>
      </c>
      <c r="X26" s="67">
        <f t="shared" si="4"/>
        <v>11</v>
      </c>
      <c r="Y26" s="67">
        <f t="shared" si="4"/>
        <v>0</v>
      </c>
      <c r="Z26" s="67">
        <f t="shared" si="4"/>
        <v>0</v>
      </c>
      <c r="AA26" s="67">
        <f t="shared" si="4"/>
        <v>0</v>
      </c>
      <c r="AB26" s="67">
        <f t="shared" si="4"/>
        <v>0</v>
      </c>
      <c r="AC26" s="67">
        <f t="shared" si="4"/>
        <v>8</v>
      </c>
      <c r="AD26" s="67">
        <f t="shared" si="4"/>
        <v>8</v>
      </c>
      <c r="AE26" s="67">
        <f t="shared" si="4"/>
        <v>8</v>
      </c>
      <c r="AF26" s="67">
        <f t="shared" si="4"/>
        <v>8</v>
      </c>
      <c r="AG26" s="62">
        <f t="shared" ref="AG26" si="5">(AG25-INT(AG25))*24</f>
        <v>0</v>
      </c>
      <c r="AH26" s="51"/>
    </row>
    <row r="27" spans="1:53" x14ac:dyDescent="0.25">
      <c r="A27" s="89" t="s">
        <v>41</v>
      </c>
      <c r="B27" s="89" t="s">
        <v>67</v>
      </c>
      <c r="C27" s="64"/>
      <c r="D27" s="63"/>
      <c r="E27" s="63"/>
      <c r="F27" s="63"/>
      <c r="G27" s="64"/>
      <c r="H27" s="63"/>
      <c r="I27" s="63"/>
      <c r="J27" s="63"/>
      <c r="K27" s="64"/>
      <c r="L27" s="63"/>
      <c r="M27" s="64"/>
      <c r="N27" s="66"/>
      <c r="O27" s="63"/>
      <c r="P27" s="64"/>
      <c r="Q27" s="63"/>
      <c r="R27" s="63"/>
      <c r="S27" s="64"/>
      <c r="T27" s="63"/>
      <c r="U27" s="64"/>
      <c r="V27" s="64"/>
      <c r="W27" s="63"/>
      <c r="X27" s="63"/>
      <c r="Y27" s="63"/>
      <c r="Z27" s="63"/>
      <c r="AA27" s="64"/>
      <c r="AB27" s="66"/>
      <c r="AC27" s="90"/>
      <c r="AD27" s="63"/>
      <c r="AE27" s="63"/>
      <c r="AF27" s="63"/>
      <c r="AG27" s="90" t="s">
        <v>59</v>
      </c>
      <c r="AH27" s="52"/>
    </row>
    <row r="28" spans="1:53" x14ac:dyDescent="0.25">
      <c r="A28" s="89" t="s">
        <v>41</v>
      </c>
      <c r="B28" s="89" t="s">
        <v>68</v>
      </c>
      <c r="C28" s="64"/>
      <c r="D28" s="63"/>
      <c r="E28" s="63"/>
      <c r="F28" s="63"/>
      <c r="G28" s="64"/>
      <c r="H28" s="63"/>
      <c r="I28" s="63"/>
      <c r="J28" s="63"/>
      <c r="K28" s="64"/>
      <c r="L28" s="63"/>
      <c r="M28" s="64"/>
      <c r="N28" s="66"/>
      <c r="O28" s="63"/>
      <c r="P28" s="64"/>
      <c r="Q28" s="63"/>
      <c r="R28" s="63"/>
      <c r="S28" s="64"/>
      <c r="T28" s="63"/>
      <c r="U28" s="64"/>
      <c r="V28" s="64"/>
      <c r="W28" s="63"/>
      <c r="X28" s="63"/>
      <c r="Y28" s="90" t="s">
        <v>69</v>
      </c>
      <c r="Z28" s="63"/>
      <c r="AA28" s="64"/>
      <c r="AB28" s="66"/>
      <c r="AC28" s="63"/>
      <c r="AD28" s="63"/>
      <c r="AE28" s="63"/>
      <c r="AF28" s="63"/>
      <c r="AG28" s="63"/>
      <c r="AH28" s="48"/>
    </row>
    <row r="29" spans="1:53" ht="15.75" thickBot="1" x14ac:dyDescent="0.3">
      <c r="A29" s="29"/>
      <c r="B29" s="29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53" ht="15.75" customHeight="1" thickBot="1" x14ac:dyDescent="0.3">
      <c r="A30" s="98" t="s">
        <v>40</v>
      </c>
      <c r="B30" s="99"/>
      <c r="C30" s="100"/>
      <c r="K30" s="109" t="s">
        <v>55</v>
      </c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1"/>
      <c r="AS30" s="1">
        <v>2016</v>
      </c>
      <c r="AU30" s="1">
        <f>MONTH(DATEVALUE(X5&amp;" 1"))</f>
        <v>12</v>
      </c>
      <c r="AV30" s="106" t="s">
        <v>39</v>
      </c>
      <c r="AW30" s="107"/>
      <c r="AX30" s="107"/>
      <c r="AY30" s="107"/>
      <c r="AZ30" s="108"/>
      <c r="BA30" s="8">
        <f>DATE($AF$5,1,1)</f>
        <v>44197</v>
      </c>
    </row>
    <row r="31" spans="1:53" ht="15.75" thickBot="1" x14ac:dyDescent="0.3">
      <c r="A31" s="101"/>
      <c r="B31" s="102"/>
      <c r="C31" s="103"/>
      <c r="K31" s="112" t="s">
        <v>73</v>
      </c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4"/>
      <c r="AS31" s="1">
        <v>2017</v>
      </c>
      <c r="AV31" s="106" t="s">
        <v>38</v>
      </c>
      <c r="AW31" s="107"/>
      <c r="AX31" s="107"/>
      <c r="AY31" s="107"/>
      <c r="AZ31" s="108"/>
      <c r="BA31" s="8">
        <f>DATE($AF$5,1,6)</f>
        <v>44202</v>
      </c>
    </row>
    <row r="32" spans="1:53" ht="21" customHeight="1" x14ac:dyDescent="0.25">
      <c r="A32" s="27" t="s">
        <v>37</v>
      </c>
      <c r="B32" s="26">
        <v>75</v>
      </c>
      <c r="C32" s="94">
        <v>75</v>
      </c>
      <c r="K32" s="115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7"/>
      <c r="AS32" s="1">
        <v>2018</v>
      </c>
      <c r="AV32" s="15" t="s">
        <v>36</v>
      </c>
      <c r="AW32" s="14"/>
      <c r="AX32" s="14"/>
      <c r="AY32" s="14"/>
      <c r="AZ32" s="13"/>
      <c r="BA32" s="8">
        <f>BA33-3</f>
        <v>44288</v>
      </c>
    </row>
    <row r="33" spans="1:53" x14ac:dyDescent="0.25">
      <c r="A33" s="25" t="s">
        <v>35</v>
      </c>
      <c r="B33" s="91">
        <v>3.75</v>
      </c>
      <c r="C33" s="95">
        <v>3.75</v>
      </c>
      <c r="K33" s="115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7"/>
      <c r="AS33" s="1">
        <v>2019</v>
      </c>
      <c r="AV33" s="15" t="s">
        <v>34</v>
      </c>
      <c r="AW33" s="14"/>
      <c r="AX33" s="14"/>
      <c r="AY33" s="14"/>
      <c r="AZ33" s="13"/>
      <c r="BA33" s="8">
        <f>DOLLAR(("4/"&amp;AF5)/7+MOD(19*MOD($AF$5,19)-7,30)*14%,)*7-5</f>
        <v>44291</v>
      </c>
    </row>
    <row r="34" spans="1:53" x14ac:dyDescent="0.25">
      <c r="A34" s="25" t="s">
        <v>33</v>
      </c>
      <c r="B34" s="91">
        <v>0</v>
      </c>
      <c r="C34" s="95">
        <v>7.5</v>
      </c>
      <c r="K34" s="115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7"/>
      <c r="AS34" s="1">
        <v>2020</v>
      </c>
      <c r="AV34" s="15" t="s">
        <v>32</v>
      </c>
      <c r="AW34" s="14"/>
      <c r="AX34" s="14"/>
      <c r="AY34" s="14"/>
      <c r="AZ34" s="13"/>
      <c r="BA34" s="8">
        <f>DATE($AF$5,5,1)</f>
        <v>44317</v>
      </c>
    </row>
    <row r="35" spans="1:53" x14ac:dyDescent="0.25">
      <c r="A35" s="25" t="s">
        <v>0</v>
      </c>
      <c r="B35" s="91">
        <v>7.5</v>
      </c>
      <c r="C35" s="95">
        <v>0</v>
      </c>
      <c r="K35" s="115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7"/>
      <c r="AS35" s="1">
        <v>2021</v>
      </c>
      <c r="AV35" s="15" t="s">
        <v>31</v>
      </c>
      <c r="AW35" s="14"/>
      <c r="AX35" s="14"/>
      <c r="AY35" s="14"/>
      <c r="AZ35" s="13"/>
      <c r="BA35" s="8">
        <f>DATE($AF$5,5,8)</f>
        <v>44324</v>
      </c>
    </row>
    <row r="36" spans="1:53" x14ac:dyDescent="0.25">
      <c r="A36" s="25" t="s">
        <v>30</v>
      </c>
      <c r="B36" s="92">
        <v>0</v>
      </c>
      <c r="C36" s="95">
        <v>0</v>
      </c>
      <c r="K36" s="115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7"/>
      <c r="AS36" s="1">
        <v>2022</v>
      </c>
      <c r="AV36" s="15" t="s">
        <v>29</v>
      </c>
      <c r="AW36" s="14"/>
      <c r="AX36" s="14"/>
      <c r="AY36" s="14"/>
      <c r="AZ36" s="13"/>
      <c r="BA36" s="8">
        <f>DATE($AF$5,7,5)</f>
        <v>44382</v>
      </c>
    </row>
    <row r="37" spans="1:53" x14ac:dyDescent="0.25">
      <c r="A37" s="25" t="s">
        <v>28</v>
      </c>
      <c r="B37" s="92">
        <v>0</v>
      </c>
      <c r="C37" s="95">
        <v>0</v>
      </c>
      <c r="K37" s="118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20"/>
      <c r="AS37" s="1">
        <v>2023</v>
      </c>
      <c r="AV37" s="15" t="s">
        <v>27</v>
      </c>
      <c r="AW37" s="14"/>
      <c r="AX37" s="14"/>
      <c r="AY37" s="14"/>
      <c r="AZ37" s="13"/>
      <c r="BA37" s="8">
        <f>DATE($AF$5,8,29)</f>
        <v>44437</v>
      </c>
    </row>
    <row r="38" spans="1:53" x14ac:dyDescent="0.25">
      <c r="A38" s="25" t="s">
        <v>26</v>
      </c>
      <c r="B38" s="93">
        <v>0</v>
      </c>
      <c r="C38" s="95">
        <v>0</v>
      </c>
      <c r="K38" s="118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20"/>
      <c r="AS38" s="3" t="s">
        <v>25</v>
      </c>
      <c r="AV38" s="15" t="s">
        <v>24</v>
      </c>
      <c r="AW38" s="14"/>
      <c r="AX38" s="14"/>
      <c r="AY38" s="14"/>
      <c r="AZ38" s="13"/>
      <c r="BA38" s="8">
        <f>DATE($AF$5,9,1)</f>
        <v>44440</v>
      </c>
    </row>
    <row r="39" spans="1:53" ht="15.75" thickBot="1" x14ac:dyDescent="0.3">
      <c r="A39" s="24" t="s">
        <v>23</v>
      </c>
      <c r="B39" s="23">
        <v>0</v>
      </c>
      <c r="C39" s="96">
        <v>0</v>
      </c>
      <c r="K39" s="118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  <c r="AH39" s="120"/>
      <c r="AS39" s="3" t="s">
        <v>22</v>
      </c>
      <c r="AV39" s="15" t="s">
        <v>21</v>
      </c>
      <c r="AW39" s="14"/>
      <c r="AX39" s="14"/>
      <c r="AY39" s="14"/>
      <c r="AZ39" s="13"/>
      <c r="BA39" s="8">
        <f>DATE($AF$5,9,15)</f>
        <v>44454</v>
      </c>
    </row>
    <row r="40" spans="1:53" ht="15.75" thickBot="1" x14ac:dyDescent="0.3">
      <c r="A40" s="22" t="s">
        <v>20</v>
      </c>
      <c r="B40" s="162">
        <f>SUM(B32:B39)</f>
        <v>86.25</v>
      </c>
      <c r="C40" s="162">
        <f>SUM(C32:C39)</f>
        <v>86.25</v>
      </c>
      <c r="K40" s="118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20"/>
      <c r="AS40" s="3" t="s">
        <v>19</v>
      </c>
      <c r="AV40" s="15" t="s">
        <v>18</v>
      </c>
      <c r="AW40" s="14"/>
      <c r="AX40" s="14"/>
      <c r="AY40" s="14"/>
      <c r="AZ40" s="13"/>
      <c r="BA40" s="8">
        <f>DATE($AF$5,11,1)</f>
        <v>44501</v>
      </c>
    </row>
    <row r="41" spans="1:53" s="17" customFormat="1" ht="21" customHeight="1" x14ac:dyDescent="0.25">
      <c r="A41" s="21" t="s">
        <v>1</v>
      </c>
      <c r="B41" s="65">
        <v>44530</v>
      </c>
      <c r="C41" s="1"/>
      <c r="D41" s="1"/>
      <c r="E41" s="1"/>
      <c r="F41" s="1"/>
      <c r="G41" s="1"/>
      <c r="K41" s="118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20"/>
      <c r="AS41" s="3" t="s">
        <v>17</v>
      </c>
      <c r="AT41" s="1"/>
      <c r="AU41" s="7"/>
      <c r="AV41" s="15" t="s">
        <v>16</v>
      </c>
      <c r="AW41" s="14"/>
      <c r="AX41" s="14"/>
      <c r="AY41" s="14"/>
      <c r="AZ41" s="13"/>
      <c r="BA41" s="8">
        <f>DATE($AF$5,11,17)</f>
        <v>44517</v>
      </c>
    </row>
    <row r="42" spans="1:53" ht="76.150000000000006" customHeight="1" thickBot="1" x14ac:dyDescent="0.3">
      <c r="A42" s="20" t="s">
        <v>15</v>
      </c>
      <c r="B42" s="19"/>
      <c r="K42" s="121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3"/>
      <c r="AS42" s="3" t="s">
        <v>14</v>
      </c>
      <c r="AU42" s="7"/>
      <c r="AV42" s="15" t="s">
        <v>13</v>
      </c>
      <c r="AW42" s="14"/>
      <c r="AX42" s="14"/>
      <c r="AY42" s="14"/>
      <c r="AZ42" s="13"/>
      <c r="BA42" s="8">
        <f>DATE($AF$5,12,24)</f>
        <v>44554</v>
      </c>
    </row>
    <row r="43" spans="1:53" ht="15.75" thickBot="1" x14ac:dyDescent="0.3">
      <c r="A43" s="18"/>
      <c r="B43" s="18"/>
      <c r="AS43" s="3" t="s">
        <v>12</v>
      </c>
      <c r="AT43" s="17"/>
      <c r="AU43" s="16"/>
      <c r="AV43" s="15" t="s">
        <v>11</v>
      </c>
      <c r="AW43" s="14"/>
      <c r="AX43" s="14"/>
      <c r="AY43" s="14"/>
      <c r="AZ43" s="13"/>
      <c r="BA43" s="8">
        <f>DATE($AF$5,12,25)</f>
        <v>44555</v>
      </c>
    </row>
    <row r="44" spans="1:53" ht="100.5" customHeight="1" thickBot="1" x14ac:dyDescent="0.3">
      <c r="A44" s="12" t="s">
        <v>10</v>
      </c>
      <c r="B44" s="104" t="s">
        <v>9</v>
      </c>
      <c r="C44" s="104"/>
      <c r="D44" s="104"/>
      <c r="E44" s="105"/>
      <c r="AS44" s="3" t="s">
        <v>8</v>
      </c>
      <c r="AU44" s="7"/>
      <c r="AV44" s="11" t="s">
        <v>7</v>
      </c>
      <c r="AW44" s="10"/>
      <c r="AX44" s="10"/>
      <c r="AY44" s="10"/>
      <c r="AZ44" s="9"/>
      <c r="BA44" s="8">
        <f>DATE($AF$5,12,26)</f>
        <v>44556</v>
      </c>
    </row>
    <row r="45" spans="1:53" x14ac:dyDescent="0.25">
      <c r="AS45" s="3" t="s">
        <v>6</v>
      </c>
      <c r="AU45" s="7"/>
      <c r="AV45" s="6"/>
      <c r="AW45" s="6"/>
      <c r="AX45" s="6"/>
      <c r="AY45" s="6"/>
      <c r="AZ45" s="6"/>
      <c r="BA45" s="5"/>
    </row>
    <row r="46" spans="1:53" x14ac:dyDescent="0.25">
      <c r="AS46" s="3" t="s">
        <v>5</v>
      </c>
      <c r="AW46" s="4"/>
      <c r="BA46" s="4"/>
    </row>
    <row r="47" spans="1:53" x14ac:dyDescent="0.25">
      <c r="AS47" s="3" t="s">
        <v>4</v>
      </c>
    </row>
    <row r="48" spans="1:53" x14ac:dyDescent="0.25">
      <c r="AS48" s="3" t="s">
        <v>3</v>
      </c>
    </row>
    <row r="49" spans="6:45" x14ac:dyDescent="0.25">
      <c r="AS49" s="3" t="s">
        <v>2</v>
      </c>
    </row>
    <row r="64" spans="6:45" x14ac:dyDescent="0.25">
      <c r="F64" s="2"/>
    </row>
  </sheetData>
  <sheetProtection formatCells="0" formatColumns="0" formatRows="0" insertRows="0" insertHyperlinks="0"/>
  <dataConsolidate/>
  <mergeCells count="25">
    <mergeCell ref="A2:AH2"/>
    <mergeCell ref="A10:B10"/>
    <mergeCell ref="A17:B17"/>
    <mergeCell ref="A21:B21"/>
    <mergeCell ref="V5:W5"/>
    <mergeCell ref="AH7:AH8"/>
    <mergeCell ref="A4:AH4"/>
    <mergeCell ref="K5:U5"/>
    <mergeCell ref="AF5:AH5"/>
    <mergeCell ref="A5:G5"/>
    <mergeCell ref="X5:AC5"/>
    <mergeCell ref="H5:J5"/>
    <mergeCell ref="AD5:AE5"/>
    <mergeCell ref="A26:B26"/>
    <mergeCell ref="A8:B8"/>
    <mergeCell ref="A23:B23"/>
    <mergeCell ref="A24:B24"/>
    <mergeCell ref="A25:B25"/>
    <mergeCell ref="A19:B19"/>
    <mergeCell ref="A30:C31"/>
    <mergeCell ref="B44:E44"/>
    <mergeCell ref="AV30:AZ30"/>
    <mergeCell ref="AV31:AZ31"/>
    <mergeCell ref="K30:AH30"/>
    <mergeCell ref="K31:AH42"/>
  </mergeCells>
  <phoneticPr fontId="22" type="noConversion"/>
  <conditionalFormatting sqref="C22:AG22">
    <cfRule type="cellIs" dxfId="7" priority="10" operator="greaterThan">
      <formula>12</formula>
    </cfRule>
  </conditionalFormatting>
  <conditionalFormatting sqref="C29:AG29 AH25:AH26 C23:AG24">
    <cfRule type="cellIs" dxfId="6" priority="9" operator="greaterThan">
      <formula>12</formula>
    </cfRule>
  </conditionalFormatting>
  <conditionalFormatting sqref="C27:F28 H27:M28 O27:T28 V27:AG28">
    <cfRule type="cellIs" dxfId="5" priority="5" operator="greaterThan">
      <formula>12</formula>
    </cfRule>
  </conditionalFormatting>
  <conditionalFormatting sqref="G27:G28">
    <cfRule type="cellIs" dxfId="4" priority="3" operator="greaterThan">
      <formula>12</formula>
    </cfRule>
  </conditionalFormatting>
  <conditionalFormatting sqref="N27:N28">
    <cfRule type="cellIs" dxfId="3" priority="2" operator="greaterThan">
      <formula>12</formula>
    </cfRule>
  </conditionalFormatting>
  <conditionalFormatting sqref="U27:U28">
    <cfRule type="cellIs" dxfId="2" priority="1" operator="greaterThan">
      <formula>12</formula>
    </cfRule>
  </conditionalFormatting>
  <conditionalFormatting sqref="C7:AG8 C12:AG21">
    <cfRule type="expression" dxfId="1" priority="45">
      <formula>OR(WEEKDAY(C$8,2)=6,WEEKDAY(C$8,2)=7)</formula>
    </cfRule>
    <cfRule type="expression" dxfId="0" priority="46">
      <formula>VLOOKUP(C$8,$BA$30:$BA$44,1,0)</formula>
    </cfRule>
  </conditionalFormatting>
  <dataValidations count="3">
    <dataValidation type="list" allowBlank="1" showInputMessage="1" showErrorMessage="1" sqref="AF5:AH5" xr:uid="{00000000-0002-0000-0000-000000000000}">
      <formula1>$AS$30:$AS$37</formula1>
    </dataValidation>
    <dataValidation type="list" allowBlank="1" showInputMessage="1" showErrorMessage="1" sqref="X5:AC5" xr:uid="{00000000-0002-0000-0000-000001000000}">
      <formula1>$AS$38:$AS$49</formula1>
    </dataValidation>
    <dataValidation type="time" allowBlank="1" showInputMessage="1" showErrorMessage="1" errorTitle="Pozor" error="Chybné zadané údaje." sqref="C23:AG24" xr:uid="{00000000-0002-0000-0000-000002000000}">
      <formula1>0.0000115740740740741</formula1>
      <formula2>0.999988425925926</formula2>
    </dataValidation>
  </dataValidations>
  <pageMargins left="0.25" right="0.25" top="0.75" bottom="0.75" header="0.3" footer="0.3"/>
  <pageSetup paperSize="9" scale="49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40FE2B67A364C8B7F0C7E5FB292DF" ma:contentTypeVersion="13" ma:contentTypeDescription="Create a new document." ma:contentTypeScope="" ma:versionID="b7320db420bfb2175cb9d52d9f158731">
  <xsd:schema xmlns:xsd="http://www.w3.org/2001/XMLSchema" xmlns:xs="http://www.w3.org/2001/XMLSchema" xmlns:p="http://schemas.microsoft.com/office/2006/metadata/properties" xmlns:ns3="4df98e89-9149-47c9-8644-c080fb08dea2" xmlns:ns4="c92fa147-5974-48f6-8cbf-140acaebc9b7" targetNamespace="http://schemas.microsoft.com/office/2006/metadata/properties" ma:root="true" ma:fieldsID="c467d10b8801903a3eaaf1ef76ab9438" ns3:_="" ns4:_="">
    <xsd:import namespace="4df98e89-9149-47c9-8644-c080fb08dea2"/>
    <xsd:import namespace="c92fa147-5974-48f6-8cbf-140acaebc9b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f98e89-9149-47c9-8644-c080fb08de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2fa147-5974-48f6-8cbf-140acaebc9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3F14F9-D199-4C08-912E-58B3AE2E7717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c92fa147-5974-48f6-8cbf-140acaebc9b7"/>
    <ds:schemaRef ds:uri="4df98e89-9149-47c9-8644-c080fb08dea2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363CBB6-42D0-48C8-BCBE-E521CE79A6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f98e89-9149-47c9-8644-c080fb08dea2"/>
    <ds:schemaRef ds:uri="c92fa147-5974-48f6-8cbf-140acaebc9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6F3ABA-667B-4361-B5D7-9A1AA1048C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Pracovný výkaz</vt:lpstr>
      <vt:lpstr>'Pracovný výkaz'!Oblasť_tlače</vt:lpstr>
    </vt:vector>
  </TitlesOfParts>
  <Company>Ministerstvo školstva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Kulla Stanislav</dc:creator>
  <cp:lastModifiedBy>RM</cp:lastModifiedBy>
  <cp:lastPrinted>2021-11-21T12:41:29Z</cp:lastPrinted>
  <dcterms:created xsi:type="dcterms:W3CDTF">2008-05-10T21:07:40Z</dcterms:created>
  <dcterms:modified xsi:type="dcterms:W3CDTF">2022-04-04T07:29:21Z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0x01010024340FE2B67A364C8B7F0C7E5FB292DF</vt:lpwstr>
  </property>
</Properties>
</file>