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580"/>
  </bookViews>
  <sheets>
    <sheet name="Prioritná os 3" sheetId="4" r:id="rId1"/>
  </sheets>
  <externalReferences>
    <externalReference r:id="rId2"/>
  </externalReferences>
  <definedNames>
    <definedName name="_xlnm.Print_Titles" localSheetId="0">'Prioritná os 3'!$1:$2</definedName>
    <definedName name="_xlnm.Print_Area" localSheetId="0">'Prioritná os 3'!$A$1:$C$123</definedName>
  </definedNames>
  <calcPr calcId="191029"/>
</workbook>
</file>

<file path=xl/calcChain.xml><?xml version="1.0" encoding="utf-8"?>
<calcChain xmlns="http://schemas.openxmlformats.org/spreadsheetml/2006/main">
  <c r="X114" i="4" l="1"/>
  <c r="X113" i="4"/>
  <c r="X109" i="4"/>
  <c r="X108" i="4"/>
  <c r="X112" i="4"/>
  <c r="X77" i="4"/>
  <c r="X71" i="4"/>
  <c r="X72" i="4"/>
  <c r="X69" i="4"/>
  <c r="X70" i="4"/>
  <c r="T69" i="4"/>
  <c r="F117" i="4"/>
  <c r="F110" i="4"/>
  <c r="F109" i="4"/>
  <c r="T96" i="4"/>
  <c r="U82" i="4"/>
  <c r="T74" i="4"/>
  <c r="T71" i="4"/>
  <c r="U71" i="4"/>
  <c r="U72" i="4"/>
  <c r="U77" i="4"/>
  <c r="T77" i="4"/>
  <c r="L114" i="4"/>
  <c r="F108" i="4"/>
  <c r="L106" i="4"/>
  <c r="L113" i="4"/>
  <c r="L112" i="4"/>
  <c r="L117" i="4"/>
  <c r="L109" i="4"/>
  <c r="L108" i="4"/>
  <c r="C109" i="4"/>
  <c r="C108" i="4"/>
  <c r="C106" i="4"/>
  <c r="I106" i="4"/>
  <c r="F106" i="4"/>
  <c r="I117" i="4"/>
  <c r="I108" i="4"/>
  <c r="I110" i="4"/>
  <c r="I109" i="4"/>
</calcChain>
</file>

<file path=xl/sharedStrings.xml><?xml version="1.0" encoding="utf-8"?>
<sst xmlns="http://schemas.openxmlformats.org/spreadsheetml/2006/main" count="1809" uniqueCount="314">
  <si>
    <t>29.2.1</t>
  </si>
  <si>
    <t>32.1</t>
  </si>
  <si>
    <t>36.1</t>
  </si>
  <si>
    <t>36.2</t>
  </si>
  <si>
    <t>37.1</t>
  </si>
  <si>
    <t>37.2</t>
  </si>
  <si>
    <t>38.1</t>
  </si>
  <si>
    <t>38.2</t>
  </si>
  <si>
    <t>38.2.1</t>
  </si>
  <si>
    <t>38.2.2</t>
  </si>
  <si>
    <t>38.3</t>
  </si>
  <si>
    <t>38.3.1</t>
  </si>
  <si>
    <t>38.3.2</t>
  </si>
  <si>
    <t>39.1</t>
  </si>
  <si>
    <t>39.2</t>
  </si>
  <si>
    <t>41.1</t>
  </si>
  <si>
    <t>41.2</t>
  </si>
  <si>
    <t xml:space="preserve">II. </t>
  </si>
  <si>
    <t xml:space="preserve">I. </t>
  </si>
  <si>
    <t>11.1.1</t>
  </si>
  <si>
    <t>11.1.2</t>
  </si>
  <si>
    <t>14</t>
  </si>
  <si>
    <t>14.1</t>
  </si>
  <si>
    <t>15</t>
  </si>
  <si>
    <t>15.1</t>
  </si>
  <si>
    <t>15.1.1</t>
  </si>
  <si>
    <t>15.1.2</t>
  </si>
  <si>
    <t>15.1.3</t>
  </si>
  <si>
    <t>15.1.4</t>
  </si>
  <si>
    <t>15.1.5</t>
  </si>
  <si>
    <t>15.2</t>
  </si>
  <si>
    <t>15.2.1</t>
  </si>
  <si>
    <t>15.2.2</t>
  </si>
  <si>
    <t>16</t>
  </si>
  <si>
    <t>17</t>
  </si>
  <si>
    <t>17.1</t>
  </si>
  <si>
    <t>17.2</t>
  </si>
  <si>
    <t>18</t>
  </si>
  <si>
    <t>19</t>
  </si>
  <si>
    <t>20</t>
  </si>
  <si>
    <t>21</t>
  </si>
  <si>
    <t>22</t>
  </si>
  <si>
    <t>23</t>
  </si>
  <si>
    <t>24</t>
  </si>
  <si>
    <t>24.1</t>
  </si>
  <si>
    <t>25</t>
  </si>
  <si>
    <t>25.1</t>
  </si>
  <si>
    <t>25.1.1</t>
  </si>
  <si>
    <t>25.1.2</t>
  </si>
  <si>
    <t>25.1.3</t>
  </si>
  <si>
    <t>25.1.4</t>
  </si>
  <si>
    <t>25.1.5</t>
  </si>
  <si>
    <t>25.2</t>
  </si>
  <si>
    <t>25.3</t>
  </si>
  <si>
    <t>26</t>
  </si>
  <si>
    <t>27</t>
  </si>
  <si>
    <t>28</t>
  </si>
  <si>
    <t>29</t>
  </si>
  <si>
    <t>29.1</t>
  </si>
  <si>
    <t>29.2</t>
  </si>
  <si>
    <t>29.3</t>
  </si>
  <si>
    <t>29.4</t>
  </si>
  <si>
    <t>29.4.1</t>
  </si>
  <si>
    <t>35</t>
  </si>
  <si>
    <t>36</t>
  </si>
  <si>
    <t>37</t>
  </si>
  <si>
    <t>38</t>
  </si>
  <si>
    <t>39</t>
  </si>
  <si>
    <t>40</t>
  </si>
  <si>
    <t>1.1</t>
  </si>
  <si>
    <t>2</t>
  </si>
  <si>
    <t>3</t>
  </si>
  <si>
    <t>4</t>
  </si>
  <si>
    <t>4.1</t>
  </si>
  <si>
    <t>7</t>
  </si>
  <si>
    <t>7.1</t>
  </si>
  <si>
    <t>7.1.1</t>
  </si>
  <si>
    <t>7.2</t>
  </si>
  <si>
    <t>8.1</t>
  </si>
  <si>
    <t>8.2</t>
  </si>
  <si>
    <t>8.2.1</t>
  </si>
  <si>
    <t>9</t>
  </si>
  <si>
    <t>9.1</t>
  </si>
  <si>
    <t>9.2</t>
  </si>
  <si>
    <t>10</t>
  </si>
  <si>
    <t>11</t>
  </si>
  <si>
    <t>11.1</t>
  </si>
  <si>
    <t>12</t>
  </si>
  <si>
    <t>12.1</t>
  </si>
  <si>
    <t>13</t>
  </si>
  <si>
    <r>
      <t>III.</t>
    </r>
    <r>
      <rPr>
        <b/>
        <sz val="7"/>
        <color rgb="FF000000"/>
        <rFont val="Times New Roman"/>
        <family val="1"/>
        <charset val="238"/>
      </rPr>
      <t xml:space="preserve">        </t>
    </r>
  </si>
  <si>
    <r>
      <t>V.</t>
    </r>
    <r>
      <rPr>
        <b/>
        <sz val="7"/>
        <color rgb="FF000000"/>
        <rFont val="Times New Roman"/>
        <family val="1"/>
        <charset val="238"/>
      </rPr>
      <t xml:space="preserve">          </t>
    </r>
  </si>
  <si>
    <r>
      <t>IV.</t>
    </r>
    <r>
      <rPr>
        <b/>
        <sz val="7"/>
        <color rgb="FF000000"/>
        <rFont val="Times New Roman"/>
        <family val="1"/>
        <charset val="238"/>
      </rPr>
      <t xml:space="preserve">        </t>
    </r>
  </si>
  <si>
    <r>
      <t>VI.</t>
    </r>
    <r>
      <rPr>
        <b/>
        <sz val="7"/>
        <color rgb="FF000000"/>
        <rFont val="Times New Roman"/>
        <family val="1"/>
        <charset val="238"/>
      </rPr>
      <t xml:space="preserve">        </t>
    </r>
  </si>
  <si>
    <r>
      <t>VII.</t>
    </r>
    <r>
      <rPr>
        <b/>
        <sz val="7"/>
        <color rgb="FF000000"/>
        <rFont val="Times New Roman"/>
        <family val="1"/>
        <charset val="238"/>
      </rPr>
      <t xml:space="preserve">      </t>
    </r>
  </si>
  <si>
    <r>
      <t>VIII.</t>
    </r>
    <r>
      <rPr>
        <b/>
        <sz val="7"/>
        <color rgb="FF000000"/>
        <rFont val="Times New Roman"/>
        <family val="1"/>
        <charset val="238"/>
      </rPr>
      <t xml:space="preserve">    </t>
    </r>
  </si>
  <si>
    <t>Číslo</t>
  </si>
  <si>
    <t>Informácie požadované pre každý finančný nástroj</t>
  </si>
  <si>
    <t>Tematický cieľ, resp. ciele uvedené v článku 9 prvom odseku nariadenia (EÚ) č. 1303/2013 podporované prostredníctvom finančných nástrojov</t>
  </si>
  <si>
    <t>Iné programy EŠIF, prostredníctvom ktorých sa poskytujú príspevky na finančný nástroj</t>
  </si>
  <si>
    <t>Číslo CCI všetkých ostatných programov EŠIF, prostredníctvom ktorých sa poskytujú príspevky na finančný nástroj</t>
  </si>
  <si>
    <t>Názov finančného nástroja</t>
  </si>
  <si>
    <t>Oficiálna adresa/miesto podnikania týkajúce sa finančného nástroja (názov krajiny a mesto)</t>
  </si>
  <si>
    <t>Vykonávacie opatrenia</t>
  </si>
  <si>
    <t>Finančný nástroj zriadený na úrovni Únie, ktorý priamo alebo nepriamo spravuje Komisia, ako sa uvádza v článku 38 ods. 1 písm. a) nariadenia (EÚ) č. 1303/2013, podporovaný z príspevkov z programu EŠIF</t>
  </si>
  <si>
    <t>Názov finančného nástroja na úrovni Únie</t>
  </si>
  <si>
    <t>Finančný nástroj zriadený na vnútroštátnej, regionálnej, nadnárodnej alebo cezhraničnej úrovni, ktorý spravuje riadiaci orgán alebo zaň zodpovedá, ako sa uvádza v článku 38 ods. 1 písm. b), podporovaný z príspevkov z programu EŠIF podľa článku 38 ods. 4 písm. a), b) a c) nariadenia (EÚ) č. 1303/2013.</t>
  </si>
  <si>
    <t>Druh finančného nástroja</t>
  </si>
  <si>
    <t>Individuálne prispôsobené nástroje alebo finančné nástroje, ktoré spĺňajú štandardné podmienky</t>
  </si>
  <si>
    <t>Finančný nástroj organizovaný prostredníctvom fondu fondov alebo bez fondu fondov</t>
  </si>
  <si>
    <t>Názov fondu fondov zriadeného na účely vykonávania finančných nástrojov</t>
  </si>
  <si>
    <t>Opis iného finančného produktu</t>
  </si>
  <si>
    <t>Iná podpora kombinovaná s finančným nástrojom: grant, bonifikácia úrokovej sadzby, dotácia záručných poplatkov podľa článku 37 ods. 7 nariadenia (EÚ) č. 1303/2013</t>
  </si>
  <si>
    <t>Orgán vykonávajúci finančný nástroj</t>
  </si>
  <si>
    <t>Názov orgánu vykonávajúceho finančný nástroj</t>
  </si>
  <si>
    <t>Úradná adresa/miesto podnikania (názov krajiny a mesta) orgánu vykonávajúceho finančný nástroj</t>
  </si>
  <si>
    <t>Postup výberu orgánu vykonávajúceho finančný nástroj: postup zadávania verejnej zákazky, iný postup</t>
  </si>
  <si>
    <t>Opis ďalších postupov výberu orgánu vykonávajúceho finančný nástroj</t>
  </si>
  <si>
    <t>z toho príspevky z EŠIF (v EUR)</t>
  </si>
  <si>
    <t>z toho výška príspevkov z EŠIF (v EUR)</t>
  </si>
  <si>
    <t>z toho príspevky z EFRR (v EUR)</t>
  </si>
  <si>
    <t>z toho príspevky z Kohézneho fondu (v EUR)</t>
  </si>
  <si>
    <t>z toho príspevky z ESF (v EUR)</t>
  </si>
  <si>
    <t>z toho príspevky z EPFRV (v EUR)</t>
  </si>
  <si>
    <t>z toho príspevky z ENRF (v EUR)</t>
  </si>
  <si>
    <t>z toho celková výška vnútroštátneho spolufinancovania (v EUR)</t>
  </si>
  <si>
    <t>z toho celková výška vnútroštátneho verejného financovania (v EUR)</t>
  </si>
  <si>
    <t>z toho celková výška vnútroštátneho súkromného financovania (v EUR)</t>
  </si>
  <si>
    <t>z toho príspevky na základné odmeňovanie (v EUR)</t>
  </si>
  <si>
    <t>z toho príspevky na odmeňovanie na základe výkonnosti (v EUR)</t>
  </si>
  <si>
    <t>Kapitalizované náklady na riadenie alebo poplatky za riadenie podľa článku 42 ods. 2 nariadenia (EÚ) č. 1303/2013 (týka sa len záverečnej správy) (v EUR)</t>
  </si>
  <si>
    <t>Kapitalizované úrokové dotácie alebo dotácie záručných poplatkov podľa článku 42 ods. 1 písm. c) nariadenia (EÚ) č. 1303/2013 (týka sa len záverečnej správy) (v EUR)</t>
  </si>
  <si>
    <t>Príspevky vo forme pozemkov a/alebo nehnuteľností v rámci finančného nástroja podľa článku 37 ods. 10 nariadenia (EÚ) č. 1303/2013 (týka sa len záverečnej správy) (v EUR)</t>
  </si>
  <si>
    <t>Názov každého finančného produktu ponúkaného prostredníctvom finančného nástroja</t>
  </si>
  <si>
    <t>z toho celková výška príspevkov z EŠIF (v EUR)</t>
  </si>
  <si>
    <t>z toho celková výška vnútroštátneho verejného spolufinancovania (v EUR)</t>
  </si>
  <si>
    <t>z toho celková výška vnútroštátneho súkromného spolufinancovania (v EUR)</t>
  </si>
  <si>
    <t>Celková výška úverov skutočne vyplatených konečným prijímateľom v súvislosti s podpísanými záručnými zmluvami (v EUR)</t>
  </si>
  <si>
    <t>Počet zmlúv týkajúcich sa úveru/záruky/kapitálu alebo kvázikapitálu/iných finančných produktov podpísaných s konečnými prijímateľmi podľa produktu</t>
  </si>
  <si>
    <t>Počet konečných prijímateľov, ktorým sa poskytuje podpora prostredníctvom finančného produktu</t>
  </si>
  <si>
    <t>z toho veľké podniky</t>
  </si>
  <si>
    <t>z toho MSP</t>
  </si>
  <si>
    <t>z toho mikropodniky</t>
  </si>
  <si>
    <t>z toho jednotlivci</t>
  </si>
  <si>
    <t>z toho iný typ konečných prijímateľov, ktorým sa poskytuje podpora</t>
  </si>
  <si>
    <t>opis iného typu konečných prijímateľov, ktorým sa poskytuje podpora</t>
  </si>
  <si>
    <t>Počet investícií vo forme úverov/záruk/kapitálu alebo kvázikapitálu/iných finančných produktov uskutočnených v prospech konečných prijímateľov podľa produktu</t>
  </si>
  <si>
    <t>Výber orgánov vykonávajúcich finančný nástroj</t>
  </si>
  <si>
    <t>počet už začatých výberových postupov</t>
  </si>
  <si>
    <t>Informácie o tom, či tento finančný nástroj bol ešte stále funkčný na konci vykazovaného roka</t>
  </si>
  <si>
    <t>Ak finančný nástroj nebol funkčný na konci vykazovaného roka, dátum jeho ukončenia</t>
  </si>
  <si>
    <t>Celkový počet vyplatených zlyhaných úverov alebo celkový počet poskytnutých záruk, ktoré je potrebné zaplatiť v dôsledku zlyhaní úverov</t>
  </si>
  <si>
    <t>Celková výška vyplatených zlyhaných úverov (v EUR) alebo celková suma vyčlenená na záruky, ktoré je potrebné zaplatiť v dôsledku zlyhaní úveru (v EUR)</t>
  </si>
  <si>
    <t>Úroky a iné výnosy z platieb z EŠIF určených pre finančný nástroj (v EUR)</t>
  </si>
  <si>
    <t>Sumy, ktoré sa finančnému nástroju spätne vyplatili z investícií a ktoré možno pripísať podpore z EŠIF do konca vykazovaného roka (v EUR)</t>
  </si>
  <si>
    <t>z toho splácanie istiny (v EUR)</t>
  </si>
  <si>
    <t>z toho výnosy a iné príjmy (v EUR)</t>
  </si>
  <si>
    <t>Sumy zo zdrojov opätovne použité, ktoré sa spätne vyplatili a ktoré možno pripísať EŠIF</t>
  </si>
  <si>
    <t>z toho sumy vyplatené na preferenčné odmeňovanie súkromných investorov alebo verejných investorov pôsobiacich v súlade so zásadou trhového hospodárstva, ktorí poskytujú prostriedky na podporu finančného nástroja z EŠIF alebo ktorí spoluinvestujú na úrovni konečných prijímateľov (v EUR)</t>
  </si>
  <si>
    <t>z toho sumy vyplatené na náhradu vzniknutých nákladov na riadenie a na úhradu poplatkov za riadenie finančného nástroja (v EUR)</t>
  </si>
  <si>
    <t>Celková výška iných príspevkov získaných pomocou finančného nástroja okrem EŠIF (v EUR)</t>
  </si>
  <si>
    <t>Celková výška iných príspevkov vyplatená finančnému nástroju okrem EŠIF (v EUR)</t>
  </si>
  <si>
    <t>z toho verejné príspevky (v EUR)</t>
  </si>
  <si>
    <t>z toho súkromné príspevky (v EUR)</t>
  </si>
  <si>
    <t>Celková výška iných príspevkov uvoľnených na úrovni konečných prijímateľov okrem EŠIF (v EUR)</t>
  </si>
  <si>
    <t>Dosiahnutý pákový efekt na konci vykazovaného roka pre úvery/záruky/kapitálové alebo kvázikapitálové investície/iné finančné produkty podľa produktov</t>
  </si>
  <si>
    <t>Hodnota investícií a účastí v porovnaní s predchádzajúcimi rokmi (v EUR)</t>
  </si>
  <si>
    <t>Ukazovateľ výstupu (číselný kód a názov), ku ktorému finančný nástroj prispieva</t>
  </si>
  <si>
    <t>Cieľová hodnota ukazovateľa výstupov</t>
  </si>
  <si>
    <t>Hodnota, ktorá sa v súvislosti s cieľovou hodnotou ukazovateľa výstupov dosiahla prostredníctvom finančného nástroja</t>
  </si>
  <si>
    <t>Druh produktov poskytovaných finančným nástrojom: úvery, mikroúvery, záruky, kapitálové alebo kvázikapitálové investície, iný finančný produkt alebo iná podpora kombinovaná s finančným nástrojom podľa článku 37 ods. 7 nariadenia (EÚ) č. 1303/2013</t>
  </si>
  <si>
    <r>
      <t>IX.</t>
    </r>
    <r>
      <rPr>
        <b/>
        <sz val="7"/>
        <color rgb="FF000000"/>
        <rFont val="Times New Roman"/>
        <family val="1"/>
        <charset val="238"/>
      </rPr>
      <t xml:space="preserve">         </t>
    </r>
  </si>
  <si>
    <t>Vstupné údaje</t>
  </si>
  <si>
    <t>Prioritné osi na podporu finančného nástroja vrátane fondu fondov v rámci programu EŠIF</t>
  </si>
  <si>
    <t>Názov EŠIF, z ktorého, resp. ktorých sa podporuje finančný nástroj v rámci prioritnej osi</t>
  </si>
  <si>
    <t>Druh vykonávacieho orgánu podľa článku 38 ods. 4 nariadenia (EÚ) č. 1303/2013: existujúci alebo novovytvorený právny subjekt, ktorý má vykonávať finančné nástroje; Európska investičná banka, Európsky investičný fond, medzinárodná finančná inštitúcia, ktorej akcionárom je členský štát, finančná inštitúcia zriadená v členskom štáte, ktorej účelom je plniť verejný záujem pod kontrolou orgánu verejnej moci, verejnoprávny alebo súkromnoprávny subjekt, riadiaci orgán, ktorý priamo plní vykonávacie úkony (len v prípade úverov alebo záruk)</t>
  </si>
  <si>
    <t>31.1</t>
  </si>
  <si>
    <t>Nie</t>
  </si>
  <si>
    <t>n/a</t>
  </si>
  <si>
    <t>-</t>
  </si>
  <si>
    <t>Odkaz (číslo a názov) na každú prioritnú os na podporu finančného nástroja v rámci programu EŠIF</t>
  </si>
  <si>
    <t>Opis finančného nástroja a vykonávacích opatrení [článok 46 ods. 2 písm. b) nariadenia (EÚ) č. 1303/2013]</t>
  </si>
  <si>
    <t xml:space="preserve">Právny status finančného nástroja podľa článku 38 ods. 6 nariadenia (EÚ) č. 1303/2013 [len v prípade finančných nástrojov uvedených v článku 38 ods. 1 písm. b)]: zverenecký účet zriadený na meno vykonávacieho  subjektu a v mene riadiaceho orgánu alebo samostatný blok finančných prostriedkov v rámci finančnej inštitúcie </t>
  </si>
  <si>
    <t>Určenie orgánu vykonávajúceho finančný nástroj, ako sa uvádza v článku 38 ods. 1 písm. a), článku 38 ods. 4) písm. a), b) a c) nariadenia (EÚ) č. 1303/2013 a finančných sprostredkovateľov uvedených v článku 38 ods. 5 nariadenia (EÚ) č. 1303/2013 [článok 46 ods. 2 písm. c) nariadenia (EÚ) č. 1303/2013]</t>
  </si>
  <si>
    <t>Výkonnosť finančného nástroja vrátane pokroku v jeho zriaďovaní a vo výbere orgánov vykonávajúcich finančný nástroj (vrátane orgánu vykonávajúceho fond fondov) [článok 46 ods. 2 písm. f) nariadenia (EÚ) č. 1303/2013]</t>
  </si>
  <si>
    <t>Úroky a ďalšie výnosy získané z podpory poskytnutej finančnému nástroju z EŠIF a programové prostriedky, ktoré sa finančnému nástroju spätne vyplatili z investícií, ako sa uvádza v článkoch 43 a 44, a hodnota kapitálových investícií v porovnaní s predchádzajúcimi rokmi [článok 46 ods. 2 písm. g) a i) nariadenia (EÚ) č. 1303/2013]</t>
  </si>
  <si>
    <t>Pokrok pri dosahovaní očakávaného pákového efektu investícií realizovaných finančným nástrojom a hodnota investícií a účastí [článok 46 ods. 2 písm. h) nariadenia (EÚ) č. 1303/2013]</t>
  </si>
  <si>
    <t>Európsky sociálny fond</t>
  </si>
  <si>
    <t>3 Zamestnanosť</t>
  </si>
  <si>
    <t>8 Podpora udržateľnosti a kvality zamestnanosti a mobility pracovnej sily</t>
  </si>
  <si>
    <t>Vymedzenie programu a priority, v rámci ktorých sa poskytuje podpora z EŠIF [článok 46 ods. 2 písm. a) nariadenia (EÚ) č. 1303/2013]</t>
  </si>
  <si>
    <t>Dátum podpísania zmluvy o financovaní s orgánom vykonávajúcim finančný nástroj</t>
  </si>
  <si>
    <t>Celková suma príspevkov na finančný nástroj vyplatených finančnému nástroju podľa priority alebo opatrenia a vzniknuté náklady na riadenie alebo vyplatené poplatky za riadenie [článok 46 ods. 2 písm. d) a e) nariadenia (EÚ) č. 1303/2013]</t>
  </si>
  <si>
    <t>Celková suma príspevkov na finančný nástroj vyčlenených v zmluve o financovaní (v EUR)</t>
  </si>
  <si>
    <t>Celková suma príspevkov na finančný nástroj vyplatených finančnému nástroju (v EUR)</t>
  </si>
  <si>
    <r>
      <t xml:space="preserve">Celková suma príspevkov na finančný nástroj vyplatených finančnému nástroju v rámci iniciatívy na podporu zamestnanosti mladých ľudí </t>
    </r>
    <r>
      <rPr>
        <vertAlign val="superscript"/>
        <sz val="8.5"/>
        <color rgb="FF000000"/>
        <rFont val="Sylfaen"/>
        <family val="1"/>
        <charset val="238"/>
      </rPr>
      <t>(1)</t>
    </r>
    <r>
      <rPr>
        <sz val="8.5"/>
        <color rgb="FF000000"/>
        <rFont val="Sylfaen"/>
        <family val="1"/>
        <charset val="238"/>
      </rPr>
      <t xml:space="preserve"> (v EUR)</t>
    </r>
  </si>
  <si>
    <t>Celková suma nákladov na riadenie a poplatkov vyplatených z príspevkov na finančný nástroj (v EUR)</t>
  </si>
  <si>
    <t>Výška príspevkov na finančný nástroj na pokračovanie investícií konečným prijímateľom podľa článku 42 ods. 3 nariadenia (EÚ) č. 1303/2013 (týka sa len záverečnej správy) (v EUR)</t>
  </si>
  <si>
    <t>Celková výška podpory poskytnutej konečným prijímateľom alebo v ich prospech alebo viazanej v záruč¬ných zmluvách z finančného nástroja na investície konečných prijímateľov podľa programu EŠIF a priority [článok 46 ods. 2 písm. e) nariadenia (EÚ) č. 1303/2013]</t>
  </si>
  <si>
    <t>Dátum podpísania zmluvy o financovaní v súvislosti s finančným nástrojom</t>
  </si>
  <si>
    <t>Celková výška príspevkov na finančný nástroj viazaných prostredníctvom úverov, záruk, kapitálu, kvázikapitálu alebo iných zmlúv o finančných produktoch s konečnými prijímateľmi (v EUR)</t>
  </si>
  <si>
    <t>Celková suma príspevkov na finančný nástroj vyplatená konečným prijímateľom prostredníctvom úverov, mikroúverov, kapitálu alebo iných produktov, alebo v prípade záruk vyčlenených v podobe úverov, ktoré sa majú vyplatiť konečným prijímateľom, podľa produktu (v EUR)</t>
  </si>
  <si>
    <t>Celková výška iných príspevkov okrem EŠIF, vyčlenených v zmluve o financovaní uzatvorenej so subjektom vykonávajúcim finančný nástroj (v EUR)</t>
  </si>
  <si>
    <t>Predpokladaný a dosiahnutý pákový efekt s odkazom na zmluvu o financovaní</t>
  </si>
  <si>
    <t>Očakávaný pákový efekt na úver/záruku/kapitálové alebo kvázikapitálové investície/iné finančné produkty s odkazom na zmluvu o financovaní podľa produktu</t>
  </si>
  <si>
    <t>Príspevok finančného nástroja k dosiahnutiu ukazovateľov príslušnej priority [článok 46 ods. 2 písm. j) nariadenia (EÚ) č. 1303/2013]</t>
  </si>
  <si>
    <t>Slovenská republika, Bratislava</t>
  </si>
  <si>
    <t>(b) Poverenie vykonávaním</t>
  </si>
  <si>
    <t>1 - Fond fondov</t>
  </si>
  <si>
    <t>(a) Finančný nástroj organizovaný prostredníctvom fondu fondov</t>
  </si>
  <si>
    <t>National Development Fund II., a.s. (NDF II.)</t>
  </si>
  <si>
    <t>1 - Zverenecký účet</t>
  </si>
  <si>
    <t>(b4) Finančné inštitúcie, ktorých účelom je plniť verejný záujem pod kontrolou orgánu verejnej moci</t>
  </si>
  <si>
    <t>Áno</t>
  </si>
  <si>
    <t>Finančé nástroje implementované v rámci prioritnej osi 3 Operačného programu Ľudské zdroje v programovom obodbí 2014 - 2020</t>
  </si>
  <si>
    <t>4.3.2015, 20.8.2018</t>
  </si>
  <si>
    <t>1 - Podpora výskumu, vývoja a inovácií</t>
  </si>
  <si>
    <t>EFRR</t>
  </si>
  <si>
    <t>01 - Posilnenie výskumu, technologického vývoja a inovácií</t>
  </si>
  <si>
    <t>3.1</t>
  </si>
  <si>
    <t>Výška finančných prostriedkov EŠIF viazaných v dohodách o financovaní z jednotlivých tematických cieľov vybraných v poli 3 (nepovinné)</t>
  </si>
  <si>
    <t>2014SK16M1OP001
2014SK16RFOP002
2014SK16M1OP002
2014SK05M0OP001</t>
  </si>
  <si>
    <t>7.3</t>
  </si>
  <si>
    <t>Financial instrument combining financial contribution from MA with EIB financial products under European Fund for Strategic Investment in accordance with Article 39a, referred to in Article 38(1)(c)</t>
  </si>
  <si>
    <t>2 - Fond fondov – osobitný fond</t>
  </si>
  <si>
    <t>Prispôsobený</t>
  </si>
  <si>
    <t>2 - Osobitný blok financovania</t>
  </si>
  <si>
    <r>
      <t>III.</t>
    </r>
    <r>
      <rPr>
        <b/>
        <sz val="7"/>
        <rFont val="Times New Roman"/>
        <family val="1"/>
        <charset val="238"/>
      </rPr>
      <t xml:space="preserve">        </t>
    </r>
  </si>
  <si>
    <t>b5 - Verejnoprávny alebo súkromnoprávny subjekt</t>
  </si>
  <si>
    <t>1 - Výber v súlade s ustanoveniami smernice o verejnom obstarávaní</t>
  </si>
  <si>
    <t>Dátum podpísania dohody o financovaní s orgánom vykonávajúcim finančný nástroj</t>
  </si>
  <si>
    <r>
      <t>IV.</t>
    </r>
    <r>
      <rPr>
        <b/>
        <sz val="7"/>
        <rFont val="Times New Roman"/>
        <family val="1"/>
        <charset val="238"/>
      </rPr>
      <t xml:space="preserve">        </t>
    </r>
  </si>
  <si>
    <r>
      <t xml:space="preserve">Celková suma príspevkov na finančný nástroj vyplatených finančnému nástroju v rámci iniciatívy na podporu zamestnanosti mladých ľudí </t>
    </r>
    <r>
      <rPr>
        <vertAlign val="superscript"/>
        <sz val="8.5"/>
        <rFont val="Sylfaen"/>
        <family val="1"/>
        <charset val="238"/>
      </rPr>
      <t>(1)</t>
    </r>
    <r>
      <rPr>
        <sz val="8.5"/>
        <rFont val="Sylfaen"/>
        <family val="1"/>
        <charset val="238"/>
      </rPr>
      <t xml:space="preserve"> (v EUR)</t>
    </r>
  </si>
  <si>
    <r>
      <t>V.</t>
    </r>
    <r>
      <rPr>
        <b/>
        <sz val="7"/>
        <rFont val="Times New Roman"/>
        <family val="1"/>
        <charset val="238"/>
      </rPr>
      <t xml:space="preserve">          </t>
    </r>
  </si>
  <si>
    <t>Celková výška podpory poskytnutej konečným prijímateľom alebo v ich prospech alebo viazanej v záručných zmluvách z finančného nástroja na investície konečných prijímateľov podľa programu EŠIF a priority [článok 46 ods. 2 písm. e) nariadenia (EÚ) č. 1303/2013]</t>
  </si>
  <si>
    <t>22.1</t>
  </si>
  <si>
    <t>Typ finančného produktu ponúkaného finančným nástrojom</t>
  </si>
  <si>
    <t>Počet zaručených úverov podpísaných s konečnými prijímateľmi</t>
  </si>
  <si>
    <t>Počet zaručených úverov vyplatených konečným prijímateľom</t>
  </si>
  <si>
    <t>Počet prijímateľov financií, ktorým sa poskytuje podpora prostredníctvom finančného produktu</t>
  </si>
  <si>
    <r>
      <t>VI.</t>
    </r>
    <r>
      <rPr>
        <b/>
        <sz val="7"/>
        <rFont val="Times New Roman"/>
        <family val="1"/>
        <charset val="238"/>
      </rPr>
      <t xml:space="preserve">        </t>
    </r>
  </si>
  <si>
    <r>
      <t>VII.</t>
    </r>
    <r>
      <rPr>
        <b/>
        <sz val="7"/>
        <rFont val="Times New Roman"/>
        <family val="1"/>
        <charset val="238"/>
      </rPr>
      <t xml:space="preserve">      </t>
    </r>
  </si>
  <si>
    <t xml:space="preserve">37.3 </t>
  </si>
  <si>
    <t>out of which amounts to cover losses in the nominal amount of the ESI Funds contribution to the financial instrument resulting from negative interest, if such losses occur despite active treasury management by the bodies implementing financial instruments (in EUR)</t>
  </si>
  <si>
    <r>
      <t>VIII.</t>
    </r>
    <r>
      <rPr>
        <b/>
        <sz val="7"/>
        <rFont val="Times New Roman"/>
        <family val="1"/>
        <charset val="238"/>
      </rPr>
      <t xml:space="preserve">    </t>
    </r>
  </si>
  <si>
    <t>38.1A</t>
  </si>
  <si>
    <t>Contributions under EIB financial product committed in the funding agreement with the body implementing the financial instrument (only for the instruments under Article 38(1)(c)) (in EUR)</t>
  </si>
  <si>
    <t>38.2A</t>
  </si>
  <si>
    <t>Contribution under EIB financial product paid to FI (only for the instruments under Article 38(1)(c)) (in EUR)</t>
  </si>
  <si>
    <t>39.3</t>
  </si>
  <si>
    <t>Investície mobilizované prostredníctvom finančných nástrojov EŠIF na úver (v EUR) (nepovinné)</t>
  </si>
  <si>
    <r>
      <t>IX.</t>
    </r>
    <r>
      <rPr>
        <b/>
        <sz val="7"/>
        <rFont val="Times New Roman"/>
        <family val="1"/>
        <charset val="238"/>
      </rPr>
      <t xml:space="preserve">         </t>
    </r>
  </si>
  <si>
    <r>
      <rPr>
        <vertAlign val="superscript"/>
        <sz val="8.5"/>
        <rFont val="Sylfaen"/>
        <family val="1"/>
        <charset val="238"/>
      </rPr>
      <t>(1)</t>
    </r>
    <r>
      <rPr>
        <sz val="8.5"/>
        <rFont val="Sylfaen"/>
        <family val="1"/>
        <charset val="238"/>
      </rPr>
      <t xml:space="preserve"> To zahŕňa osobitne pridelené rozpočtové prostriedky z iniciatívy na podporu zamestnanosti mladých ľudí a zodpovedajúcu podporu z ESF.</t>
    </r>
  </si>
  <si>
    <t>Záručný nástroj pre sociálnu ekonomiku</t>
  </si>
  <si>
    <t>Poľsko, Varšava</t>
  </si>
  <si>
    <t>bonifikácia úrokovej sadzby, technická podpora</t>
  </si>
  <si>
    <t>FLPG SE_SLSP</t>
  </si>
  <si>
    <t>FLPG SE_TISE</t>
  </si>
  <si>
    <t>Záruky
Iná pomoc kombinovaná s finančnými nástrojmi</t>
  </si>
  <si>
    <t>(b) Záruka
(d) Iná pomoc komibinovaná s finančnými nástrojmi</t>
  </si>
  <si>
    <r>
      <t xml:space="preserve">Dátum ukončenia posúdenia </t>
    </r>
    <r>
      <rPr>
        <i/>
        <sz val="8"/>
        <rFont val="Sylfaen"/>
        <family val="1"/>
        <charset val="238"/>
      </rPr>
      <t>ex ante</t>
    </r>
  </si>
  <si>
    <t>4 - Spolupráca medzi správnymi orgánmi</t>
  </si>
  <si>
    <t>Slovak Investment Holding, a. s. (SIH) ako správca NDF II.</t>
  </si>
  <si>
    <t>14.1.1</t>
  </si>
  <si>
    <t>z toho príspevky z EFRR (v EUR) (nepovinné)</t>
  </si>
  <si>
    <t>14.1.2</t>
  </si>
  <si>
    <t>z toho príspevky z Kohézneho fondu (v EUR) (nepovinné)</t>
  </si>
  <si>
    <t>14.1.3</t>
  </si>
  <si>
    <t>z toho príspevky z ESF (v EUR) (nepovinné)</t>
  </si>
  <si>
    <t>14.1.4</t>
  </si>
  <si>
    <t>z toho príspevky z EPFRV (v EUR) (nepovinné)</t>
  </si>
  <si>
    <t>14.1.5</t>
  </si>
  <si>
    <t>z toho príspevky z ENRF (v EUR) (nepovinné)</t>
  </si>
  <si>
    <t>38.3A</t>
  </si>
  <si>
    <t>Contribution under EIB financial product mobilised at the level of final recipient (only for the instruments under Article 38(1)(c)) (in EUR)</t>
  </si>
  <si>
    <t>Towarzystwo Inwestycji Społeczno-Ekonomicznych SA (TISE)</t>
  </si>
  <si>
    <t>Slovenská sporiteľňa, a.s. (SLSP)</t>
  </si>
  <si>
    <t>P0037:8
P0097: 18
P0107: 5
P0109: 7
P0635: 4
P0638: 6
P0641: 0
P0683: 2
CO23- : 20
R0196: 15</t>
  </si>
  <si>
    <t>P0037 Dlhodobo nezamestnané osoby
P0097 Nezamestnané osoby vrátane dlhodobo nezamestnaných
P0107 Osoby so základným (ISCED 1) alebo nižším sekundárnym (ISCED 2) vzdelaním
P0109 Osoby vo veku nad 50 rokov
P0635 Účastníci, ktorí si udržali pracovné miesto šesť mesiacov po odchode
P0638 Účastníci, ktorí sú v čase odchodu zamestnaní, a to aj samostatne zárobkovo činní
P0641 Účastníci, ktorí využili príspevok na založenie/udržanie pracovného miesta vrátane samostatnej zárobkovej činnosti a sú v čase odchodu zamestnaní, a to aj samostatne zárobkovo činní
P0683 Zamestnané osoby vrátane samostatne zárobkovo činných osôb
CO23  Počet podporených mikropodnikov, malých a stredných podnikov (vrátane družstevných podnikov, podnikov sociálneho hospodárstva)
R0196 Počet podporených mikropodnikov, malých a stredných podnikov (vrátane družstevných podnikov, podnikov sociálneho hospodárstva), ktoré fungujú rok po poskytnutí podpory</t>
  </si>
  <si>
    <t>P0037 Dlhodobo nezamestnané osoby
P0097 Nezamestnané osoby vrátane dlhodobo nezamestnaných
P0107 Osoby so základným (ISCED 1) alebo nižším sekundárnym (ISCED 2) vzdelaním
P0109 Osoby vo veku nad 50 rokov
P0635 Účastníci, ktorí si udržali pracovné miesto šesť mesiacov po odchode
P0638 Účastníci, ktorí sú v čase odchodu zamestnaní, a to aj samostatne zárobkovo činní
P0641 Účastníci, ktorí využili príspevok na založenie/udržanie pracovného miesta vrátane samostatnej zárobkovej činnosti a sú v čase odchodu zamestnaní, a to aj samostatne zárobkovo činní
P0683 Zamestnané osoby vrátane samostatne zárobkovo činných osôb
CO23 Počet podporených mikropodnikov, malých a stredných podnikov (vrátane družstevných podnikov, podnikov sociálneho hospodárstva)
R0196 Počet podporených mikropodnikov, malých a stredných podnikov (vrátane družstevných podnikov, podnikov sociálneho hospodárstva), ktoré fungujú rok po poskytnutí podpory</t>
  </si>
  <si>
    <t>Kapitál</t>
  </si>
  <si>
    <t>5 - Iné</t>
  </si>
  <si>
    <t>Priame investície bez využitia finančného sprostredkovateľa</t>
  </si>
  <si>
    <t xml:space="preserve">Kapitál
</t>
  </si>
  <si>
    <t>2.5.2016, 19.5.2016, 17.1.2017, 11.7.2018</t>
  </si>
  <si>
    <t xml:space="preserve">P0037 Dlhodobo nezamestnané osoby
P0097 Nezamestnané osoby vrátane dlhodobo nezamestnaných
P0107 Osoby so základným (ISCED 1) alebo nižším sekundárnym (ISCED 2) vzdelaním
P0109 Osoby vo veku nad 50 rokov
P0635 Účastníci, ktorí si udržali pracovné miesto šesť mesiacov po odchode
P0638 Účastníci, ktorí sú v čase odchodu zamestnaní, a to aj samostatne zárobkovo činní
P0683 Zamestnané osoby vrátane samostatne zárobkovo činných osôb
</t>
  </si>
  <si>
    <t xml:space="preserve">P0037: 18
P0097: 36
P0107: 38
P0109: 10
P0635: 4
P0638: 8
P0683: 10
</t>
  </si>
  <si>
    <t>Priame investície PO 3 OP ĽZ</t>
  </si>
  <si>
    <t>P0037: 30
P0097: 100
P0107: 0
P0109: 25
P0635: 0
P0638: 50
P0641:0
P0683: 10
CO23 : 100
R0196: 80</t>
  </si>
  <si>
    <t>P0037: 0
P0097: 0
P0107: 0
P0109: 0
P0635: 0
P0638: 0
P0641:0
P0683: 0
CO23 : 0
R0196: 0</t>
  </si>
  <si>
    <t>Priame investície_PO 3 OP ĽZ (Dostupný domov)</t>
  </si>
  <si>
    <t xml:space="preserve">2014SK16M1OP001
2014SK16RFOP002
2014SK16M1OP002
</t>
  </si>
  <si>
    <t xml:space="preserve">P0037: 0
P0097: 1
P0107: 3
P0109: 1
P0635: 0
P0638: 0
P0683: 20
</t>
  </si>
  <si>
    <t>P0037 Dlhodobo nezamestnané osoby
P0097 Nezamestnané osoby vrátane dlhodobo nezamestnaných
P0107 Osoby so základným (ISCED 1) alebo nižším sekundárnym (ISCED 2) vzdelaním
P0109 Osoby vo veku nad 50 rokov
P0635 Účastníci, ktorí si udržali pracovné miesto šesť mesiacov po odchode
P0638 Účastníci, ktorí sú v čase odchodu zamestnaní, a to aj samostatne zárobkovo činní
P0641 Účastníci, ktorí využili príspevok na založenie/udržanie pracovného miesta vrátane samostatnej zárobkovej činnosti a sú v čase odchodu zamestnaní, a to aj samostatne zárobkovo činní
P0683 Zamestnané osoby vrátane samostatne zárobkovo činných osôb
- Počet podporených mikropodnikov, malých a stredných podnikov (vrátane družstevných podnikov, podnikov sociálneho hospodárstva)
R0196 Počet podporených mikropodnikov, malých a stredných podnikov (vrátane družstevných podnikov, podnikov sociálneho hospodárstva), ktoré fungujú rok po poskytnutí podpory</t>
  </si>
  <si>
    <t>P0037: 238
P0097: 661
P0107: 77
P0109:203
P0635: 0
P0638: 284
P0641: 0
P0683: 69
CO23 :239
R0196: 39</t>
  </si>
  <si>
    <t xml:space="preserve">CB ESPRI Impact One s.r.o. </t>
  </si>
  <si>
    <t xml:space="preserve">Capital Fund - CB ESPRI Impact One s.r.o. </t>
  </si>
  <si>
    <t>Capital Fund - SIIC Fund, s.r.o.</t>
  </si>
  <si>
    <t>grant</t>
  </si>
  <si>
    <t>SIIC Fund, s.r.o.</t>
  </si>
  <si>
    <t>O - Iná podpora kombinovaná s finnačným nástrojom</t>
  </si>
  <si>
    <t xml:space="preserve"> Technická podpora</t>
  </si>
  <si>
    <t>P0097 Nezamestnané osoby vrátane dlhodobo nezamestnaných
P0037 Dlhodobo nezamestnané osoby
P0109 Osoby vo veku nad 50 rokov
P0107 Osoby so základným (ISCED 1) alebo nižším sekundárnym (ISCED 2) vzdelaním
P0683 Zamestnané osoby vrátane samostatne zárobkovo činných osôb
P0638 Účastníci, ktorí sú v čase odchodu zamestnaní, a to aj samostatne zárobkovo činní</t>
  </si>
  <si>
    <t>P0097: 4 756 počet
P0037: 3 329 počet
P0109: 1 189 počet
P0107: 1 427 počet
P0683: 1 866 počet
P0638: 3 793 počet</t>
  </si>
  <si>
    <t>P0097: 0 počet
P0037: 0 počet
P0109: 0 počet
P0107: 0 počet
P0683: 0 počet
P0638: 0 počet</t>
  </si>
  <si>
    <t>P0097: 35 počet
P0037: 24 počet
P0109: 17 počet
P0107: 5 počet
P0683: 80 počet
P0638:  0 počet</t>
  </si>
  <si>
    <t>Úvery</t>
  </si>
  <si>
    <t>(b5) Verejnoprávny alebo súkromnoprávny subjekt</t>
  </si>
  <si>
    <t>Úver</t>
  </si>
  <si>
    <t>22.11.2021, 22.11.2021</t>
  </si>
  <si>
    <t>Finančný nástroj pre PO 3 OP ĽZ</t>
  </si>
  <si>
    <t>PRSL SE_SLSP</t>
  </si>
  <si>
    <t>P0037: 10
P0097: 10
P0107: 0
P0109: 0
P0635: 0
P0638: 10
P0641:0
P0683: 0
CO23 : 8
R0196: 8</t>
  </si>
  <si>
    <t>P0037: 14
P0097: 28
P0107: 3
P0109: 19
P0635: 0
P0638: 0
P0641:0
P0683: 14
CO23 : 9
R0196: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</si>
</sst>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_);_(* \(#,##0.00\);_(* &quot;-&quot;??_);_(@_)"/>
    <numFmt numFmtId="165" formatCode="_-* #,##0_-;\-* #,##0_-;_-* &quot;-&quot;??_-;_-@_-"/>
    <numFmt numFmtId="166" formatCode="_-* #,##0.0000_-;\-* #,##0.0000_-;_-* &quot;-&quot;??_-;_-@_-"/>
    <numFmt numFmtId="167" formatCode="_-* #,##0.00\ _€_-;\-* #,##0.00\ _€_-;_-* &quot;-&quot;??\ _€_-;_-@_-"/>
    <numFmt numFmtId="168" formatCode="_-* #,##0.00\ _E_U_R_-;\-* #,##0.00\ _E_U_R_-;_-* &quot;-&quot;??\ _E_U_R_-;_-@_-"/>
    <numFmt numFmtId="169" formatCode="#,##0.00_ ;\-#,##0.00\ "/>
  </numFmts>
  <fonts count="1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8.5"/>
      <color rgb="FF000000"/>
      <name val="Sylfaen"/>
      <family val="1"/>
      <charset val="238"/>
    </font>
    <font>
      <sz val="8.5"/>
      <color rgb="FF000000"/>
      <name val="Sylfaen"/>
      <family val="1"/>
      <charset val="238"/>
    </font>
    <font>
      <b/>
      <sz val="7"/>
      <color rgb="FF000000"/>
      <name val="Times New Roman"/>
      <family val="1"/>
      <charset val="238"/>
    </font>
    <font>
      <vertAlign val="superscript"/>
      <sz val="8.5"/>
      <color rgb="FF000000"/>
      <name val="Sylfaen"/>
      <family val="1"/>
      <charset val="238"/>
    </font>
    <font>
      <sz val="8.5"/>
      <name val="Sylfaen"/>
      <family val="1"/>
      <charset val="238"/>
    </font>
    <font>
      <b/>
      <sz val="8.5"/>
      <name val="Sylfaen"/>
      <family val="1"/>
      <charset val="238"/>
    </font>
    <font>
      <sz val="8.5"/>
      <color theme="0"/>
      <name val="Sylfaen"/>
      <family val="1"/>
      <charset val="238"/>
    </font>
    <font>
      <b/>
      <sz val="7"/>
      <name val="Times New Roman"/>
      <family val="1"/>
      <charset val="238"/>
    </font>
    <font>
      <vertAlign val="superscript"/>
      <sz val="8.5"/>
      <name val="Sylfaen"/>
      <family val="1"/>
      <charset val="238"/>
    </font>
    <font>
      <sz val="11"/>
      <name val="Calibri"/>
      <family val="2"/>
      <scheme val="minor"/>
    </font>
    <font>
      <i/>
      <sz val="8"/>
      <name val="Sylfaen"/>
      <family val="1"/>
      <charset val="238"/>
    </font>
    <font>
      <sz val="11"/>
      <color theme="1"/>
      <name val="Calibri"/>
      <family val="2"/>
      <scheme val="minor"/>
    </font>
    <font>
      <sz val="10"/>
      <color theme="1"/>
      <name val="Arial"/>
      <family val="2"/>
      <charset val="238"/>
    </font>
    <font>
      <sz val="10"/>
      <name val="Arial"/>
      <family val="2"/>
      <charset val="238"/>
    </font>
    <font>
      <sz val="11"/>
      <color indexed="8"/>
      <name val="Calibri"/>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5">
    <xf numFmtId="0" fontId="0" fillId="0" borderId="0"/>
    <xf numFmtId="0" fontId="2" fillId="0" borderId="0"/>
    <xf numFmtId="164" fontId="14" fillId="0" borderId="0" applyFont="0" applyFill="0" applyBorder="0" applyAlignment="0" applyProtection="0"/>
    <xf numFmtId="0" fontId="1" fillId="0" borderId="0"/>
    <xf numFmtId="0" fontId="14" fillId="0" borderId="0"/>
    <xf numFmtId="0" fontId="1" fillId="0" borderId="0"/>
    <xf numFmtId="43" fontId="1" fillId="0" borderId="0" applyFont="0" applyFill="0" applyBorder="0" applyAlignment="0" applyProtection="0"/>
    <xf numFmtId="0" fontId="14" fillId="0" borderId="0"/>
    <xf numFmtId="0" fontId="1" fillId="0" borderId="0"/>
    <xf numFmtId="0" fontId="1" fillId="0" borderId="0"/>
    <xf numFmtId="167" fontId="1" fillId="0" borderId="0" applyFont="0" applyFill="0" applyBorder="0" applyAlignment="0" applyProtection="0"/>
    <xf numFmtId="168" fontId="14" fillId="0" borderId="0" applyFont="0" applyFill="0" applyBorder="0" applyAlignment="0" applyProtection="0"/>
    <xf numFmtId="0" fontId="1" fillId="0" borderId="0"/>
    <xf numFmtId="0" fontId="1" fillId="0" borderId="0"/>
    <xf numFmtId="0" fontId="1" fillId="0" borderId="0"/>
    <xf numFmtId="167" fontId="1" fillId="0" borderId="0" applyFont="0" applyFill="0" applyBorder="0" applyAlignment="0" applyProtection="0"/>
    <xf numFmtId="0" fontId="14" fillId="0" borderId="0"/>
    <xf numFmtId="167" fontId="14" fillId="0" borderId="0" applyFont="0" applyFill="0" applyBorder="0" applyAlignment="0" applyProtection="0"/>
    <xf numFmtId="0" fontId="14" fillId="0" borderId="0"/>
    <xf numFmtId="43" fontId="14" fillId="0" borderId="0" applyFont="0" applyFill="0" applyBorder="0" applyAlignment="0" applyProtection="0"/>
    <xf numFmtId="167" fontId="14"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6" fillId="0" borderId="0" applyNumberFormat="0" applyFont="0" applyFill="0" applyBorder="0" applyAlignment="0" applyProtection="0"/>
    <xf numFmtId="0" fontId="16" fillId="0" borderId="0"/>
    <xf numFmtId="0" fontId="1" fillId="0" borderId="0"/>
    <xf numFmtId="43" fontId="1" fillId="0" borderId="0" applyFont="0" applyFill="0" applyBorder="0" applyAlignment="0" applyProtection="0"/>
    <xf numFmtId="0" fontId="16" fillId="0" borderId="0"/>
    <xf numFmtId="43" fontId="16" fillId="0" borderId="0" applyFont="0" applyFill="0" applyBorder="0" applyAlignment="0" applyProtection="0"/>
    <xf numFmtId="0" fontId="15" fillId="0" borderId="0"/>
    <xf numFmtId="0" fontId="1" fillId="0" borderId="0"/>
    <xf numFmtId="0" fontId="16" fillId="0" borderId="0"/>
    <xf numFmtId="0" fontId="16" fillId="0" borderId="0"/>
    <xf numFmtId="9" fontId="16" fillId="0" borderId="0" applyFont="0" applyFill="0" applyBorder="0" applyAlignment="0" applyProtection="0"/>
    <xf numFmtId="9" fontId="14" fillId="0" borderId="0" applyFont="0" applyFill="0" applyBorder="0" applyAlignment="0" applyProtection="0"/>
    <xf numFmtId="0" fontId="1" fillId="0" borderId="0"/>
    <xf numFmtId="0" fontId="1" fillId="0" borderId="0"/>
    <xf numFmtId="0" fontId="14" fillId="0" borderId="0"/>
    <xf numFmtId="0" fontId="16" fillId="0" borderId="0"/>
    <xf numFmtId="43" fontId="16"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cellStyleXfs>
  <cellXfs count="233">
    <xf numFmtId="0" fontId="0" fillId="0" borderId="0" xfId="0"/>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0" fontId="4" fillId="2" borderId="1" xfId="0" applyFont="1" applyFill="1" applyBorder="1" applyAlignment="1">
      <alignment horizontal="left" vertical="center" wrapText="1"/>
    </xf>
    <xf numFmtId="49" fontId="4" fillId="2" borderId="1" xfId="0" applyNumberFormat="1" applyFont="1" applyFill="1" applyBorder="1" applyAlignment="1">
      <alignment vertical="center" wrapText="1"/>
    </xf>
    <xf numFmtId="49" fontId="4" fillId="2" borderId="4"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vertical="center" wrapText="1"/>
    </xf>
    <xf numFmtId="4" fontId="4" fillId="3" borderId="1" xfId="0" applyNumberFormat="1" applyFont="1" applyFill="1" applyBorder="1" applyAlignment="1">
      <alignment horizontal="justify" vertical="center" wrapText="1"/>
    </xf>
    <xf numFmtId="0" fontId="4" fillId="2" borderId="3" xfId="0" applyFont="1" applyFill="1" applyBorder="1" applyAlignment="1">
      <alignment vertical="center" wrapText="1"/>
    </xf>
    <xf numFmtId="0" fontId="7" fillId="2" borderId="5" xfId="0" applyFont="1" applyFill="1" applyBorder="1" applyAlignment="1">
      <alignment vertical="center" wrapText="1"/>
    </xf>
    <xf numFmtId="14" fontId="7" fillId="2" borderId="1" xfId="0" applyNumberFormat="1" applyFont="1" applyFill="1" applyBorder="1" applyAlignment="1">
      <alignment horizontal="justify" vertical="center" wrapText="1"/>
    </xf>
    <xf numFmtId="0" fontId="7" fillId="2" borderId="1" xfId="0" applyFont="1" applyFill="1" applyBorder="1" applyAlignment="1">
      <alignment horizontal="justify" vertical="center"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7" fillId="2" borderId="4" xfId="0" applyFont="1" applyFill="1" applyBorder="1" applyAlignment="1">
      <alignment horizontal="center" vertical="center" wrapText="1"/>
    </xf>
    <xf numFmtId="49" fontId="8" fillId="4" borderId="1" xfId="0" applyNumberFormat="1" applyFont="1" applyFill="1" applyBorder="1" applyAlignment="1">
      <alignment horizontal="left" vertical="center" wrapText="1" shrinkToFit="1"/>
    </xf>
    <xf numFmtId="49" fontId="9" fillId="2" borderId="6" xfId="0" applyNumberFormat="1" applyFont="1" applyFill="1" applyBorder="1" applyAlignment="1">
      <alignment vertical="center" wrapText="1"/>
    </xf>
    <xf numFmtId="49" fontId="9" fillId="2" borderId="9" xfId="0" applyNumberFormat="1" applyFont="1" applyFill="1" applyBorder="1" applyAlignment="1">
      <alignment vertical="center" wrapText="1"/>
    </xf>
    <xf numFmtId="0" fontId="9" fillId="2" borderId="0" xfId="0" applyFont="1" applyFill="1" applyAlignment="1">
      <alignment horizontal="left" vertical="center" wrapText="1"/>
    </xf>
    <xf numFmtId="0" fontId="9" fillId="2" borderId="10" xfId="0" applyFont="1" applyFill="1" applyBorder="1" applyAlignment="1">
      <alignment horizontal="justify" vertical="center" wrapText="1"/>
    </xf>
    <xf numFmtId="49" fontId="9" fillId="2" borderId="11" xfId="0" applyNumberFormat="1" applyFont="1" applyFill="1" applyBorder="1" applyAlignment="1">
      <alignment vertical="center" wrapText="1"/>
    </xf>
    <xf numFmtId="0" fontId="9" fillId="2" borderId="12" xfId="0" applyFont="1" applyFill="1" applyBorder="1" applyAlignment="1">
      <alignment horizontal="left" vertical="center" wrapText="1"/>
    </xf>
    <xf numFmtId="0" fontId="9" fillId="2" borderId="13" xfId="0" applyFont="1" applyFill="1" applyBorder="1" applyAlignment="1">
      <alignment horizontal="justify" vertical="center" wrapText="1"/>
    </xf>
    <xf numFmtId="0" fontId="9" fillId="2" borderId="0" xfId="0" applyFont="1" applyFill="1" applyAlignment="1">
      <alignment horizontal="justify" vertical="center" wrapText="1"/>
    </xf>
    <xf numFmtId="0" fontId="9" fillId="2" borderId="12" xfId="0" applyFont="1" applyFill="1" applyBorder="1" applyAlignment="1">
      <alignment horizontal="justify" vertical="center" wrapText="1"/>
    </xf>
    <xf numFmtId="49" fontId="7" fillId="4" borderId="1" xfId="0" applyNumberFormat="1" applyFont="1" applyFill="1" applyBorder="1" applyAlignment="1">
      <alignment vertical="center" wrapText="1"/>
    </xf>
    <xf numFmtId="49" fontId="8" fillId="4" borderId="1" xfId="0" applyNumberFormat="1" applyFont="1" applyFill="1" applyBorder="1" applyAlignment="1">
      <alignment vertical="center"/>
    </xf>
    <xf numFmtId="49" fontId="7" fillId="0" borderId="0" xfId="0" applyNumberFormat="1" applyFont="1" applyAlignment="1">
      <alignment horizontal="left" vertical="center"/>
    </xf>
    <xf numFmtId="49" fontId="7" fillId="2" borderId="1" xfId="0" applyNumberFormat="1" applyFont="1" applyFill="1" applyBorder="1" applyAlignment="1">
      <alignment vertical="center" wrapText="1"/>
    </xf>
    <xf numFmtId="49" fontId="3" fillId="4" borderId="1" xfId="0" applyNumberFormat="1" applyFont="1" applyFill="1" applyBorder="1" applyAlignment="1">
      <alignment horizontal="left" vertical="center" wrapText="1" shrinkToFit="1"/>
    </xf>
    <xf numFmtId="49" fontId="4" fillId="4" borderId="1" xfId="0" applyNumberFormat="1" applyFont="1" applyFill="1" applyBorder="1" applyAlignment="1">
      <alignment vertical="center" wrapText="1"/>
    </xf>
    <xf numFmtId="49" fontId="3" fillId="4" borderId="1" xfId="0" applyNumberFormat="1" applyFont="1" applyFill="1" applyBorder="1" applyAlignment="1">
      <alignment vertical="center"/>
    </xf>
    <xf numFmtId="0" fontId="7" fillId="0" borderId="1" xfId="0" applyFont="1" applyBorder="1" applyAlignment="1">
      <alignment horizontal="justify" vertical="center" wrapText="1"/>
    </xf>
    <xf numFmtId="0" fontId="7" fillId="4" borderId="2" xfId="0" applyFont="1" applyFill="1" applyBorder="1" applyAlignment="1">
      <alignment horizontal="justify" vertical="center" wrapText="1"/>
    </xf>
    <xf numFmtId="0" fontId="9" fillId="2" borderId="7" xfId="0" applyFont="1" applyFill="1" applyBorder="1" applyAlignment="1">
      <alignment horizontal="justify" vertical="center" wrapText="1"/>
    </xf>
    <xf numFmtId="0" fontId="9" fillId="2" borderId="8" xfId="0" applyFont="1" applyFill="1" applyBorder="1" applyAlignment="1">
      <alignment horizontal="justify" vertical="center" wrapText="1"/>
    </xf>
    <xf numFmtId="0" fontId="7" fillId="2" borderId="2" xfId="0" applyFont="1" applyFill="1" applyBorder="1" applyAlignment="1">
      <alignment horizontal="left" vertical="center" wrapText="1"/>
    </xf>
    <xf numFmtId="0" fontId="12" fillId="4" borderId="3" xfId="0" applyFont="1" applyFill="1" applyBorder="1"/>
    <xf numFmtId="0" fontId="7" fillId="2" borderId="1" xfId="0" applyFont="1" applyFill="1" applyBorder="1" applyAlignment="1">
      <alignment horizontal="left" vertical="center" wrapText="1"/>
    </xf>
    <xf numFmtId="14" fontId="7" fillId="0" borderId="1" xfId="0" applyNumberFormat="1" applyFont="1" applyBorder="1" applyAlignment="1">
      <alignment horizontal="justify" vertical="center" wrapText="1"/>
    </xf>
    <xf numFmtId="0" fontId="4" fillId="2" borderId="1" xfId="0" applyFont="1" applyFill="1" applyBorder="1" applyAlignment="1">
      <alignment vertical="center" wrapText="1"/>
    </xf>
    <xf numFmtId="49" fontId="9" fillId="3" borderId="6" xfId="0" applyNumberFormat="1" applyFont="1" applyFill="1" applyBorder="1" applyAlignment="1">
      <alignment vertical="center" wrapText="1"/>
    </xf>
    <xf numFmtId="0" fontId="9" fillId="3" borderId="7" xfId="0" applyFont="1" applyFill="1" applyBorder="1" applyAlignment="1">
      <alignment horizontal="justify" vertical="center" wrapText="1"/>
    </xf>
    <xf numFmtId="0" fontId="9" fillId="3" borderId="8" xfId="0" applyFont="1" applyFill="1" applyBorder="1" applyAlignment="1">
      <alignment horizontal="justify" vertical="center" wrapText="1"/>
    </xf>
    <xf numFmtId="49" fontId="9" fillId="3" borderId="9" xfId="0" applyNumberFormat="1" applyFont="1" applyFill="1" applyBorder="1" applyAlignment="1">
      <alignment vertical="center" wrapText="1"/>
    </xf>
    <xf numFmtId="0" fontId="9" fillId="3" borderId="0" xfId="0" applyFont="1" applyFill="1" applyAlignment="1">
      <alignment horizontal="justify" vertical="center" wrapText="1"/>
    </xf>
    <xf numFmtId="0" fontId="9" fillId="3" borderId="10" xfId="0" applyFont="1" applyFill="1" applyBorder="1" applyAlignment="1">
      <alignment horizontal="justify" vertical="center" wrapText="1"/>
    </xf>
    <xf numFmtId="49" fontId="9" fillId="3" borderId="11" xfId="0" applyNumberFormat="1" applyFont="1" applyFill="1" applyBorder="1" applyAlignment="1">
      <alignment vertical="center" wrapText="1"/>
    </xf>
    <xf numFmtId="0" fontId="9" fillId="3" borderId="12" xfId="0" applyFont="1" applyFill="1" applyBorder="1" applyAlignment="1">
      <alignment horizontal="justify" vertical="center" wrapText="1"/>
    </xf>
    <xf numFmtId="0" fontId="9" fillId="3" borderId="13" xfId="0" applyFont="1" applyFill="1" applyBorder="1" applyAlignment="1">
      <alignment horizontal="justify" vertical="center" wrapText="1"/>
    </xf>
    <xf numFmtId="49" fontId="7" fillId="3" borderId="1" xfId="0" applyNumberFormat="1" applyFont="1" applyFill="1" applyBorder="1" applyAlignment="1">
      <alignment vertical="center" wrapText="1"/>
    </xf>
    <xf numFmtId="0" fontId="7" fillId="3" borderId="1" xfId="0" applyFont="1" applyFill="1" applyBorder="1" applyAlignment="1">
      <alignment horizontal="justify" vertical="center" wrapText="1"/>
    </xf>
    <xf numFmtId="49" fontId="9" fillId="3" borderId="2" xfId="0" applyNumberFormat="1" applyFont="1" applyFill="1" applyBorder="1" applyAlignment="1">
      <alignment vertical="center" wrapText="1"/>
    </xf>
    <xf numFmtId="0" fontId="9" fillId="3" borderId="4" xfId="0" applyFont="1" applyFill="1" applyBorder="1" applyAlignment="1">
      <alignment horizontal="justify" vertical="center" wrapText="1"/>
    </xf>
    <xf numFmtId="2" fontId="9" fillId="3" borderId="3" xfId="0" applyNumberFormat="1" applyFont="1" applyFill="1" applyBorder="1" applyAlignment="1">
      <alignment horizontal="justify" vertical="center" wrapText="1"/>
    </xf>
    <xf numFmtId="0" fontId="4" fillId="3" borderId="1" xfId="0" applyFont="1" applyFill="1" applyBorder="1" applyAlignment="1">
      <alignment horizontal="justify" vertical="center" wrapText="1"/>
    </xf>
    <xf numFmtId="0" fontId="7" fillId="3" borderId="2" xfId="0" applyFont="1" applyFill="1" applyBorder="1" applyAlignment="1">
      <alignment horizontal="left" vertical="center" wrapText="1"/>
    </xf>
    <xf numFmtId="4" fontId="7" fillId="3" borderId="1" xfId="0" applyNumberFormat="1" applyFont="1" applyFill="1" applyBorder="1" applyAlignment="1">
      <alignment horizontal="justify" vertical="center" wrapText="1"/>
    </xf>
    <xf numFmtId="0" fontId="7" fillId="0" borderId="1" xfId="0" applyFont="1" applyBorder="1" applyAlignment="1">
      <alignment horizontal="left" vertical="center" wrapText="1"/>
    </xf>
    <xf numFmtId="49" fontId="7" fillId="2" borderId="1" xfId="0" applyNumberFormat="1" applyFont="1" applyFill="1" applyBorder="1" applyAlignment="1">
      <alignment horizontal="right" vertical="center" wrapText="1"/>
    </xf>
    <xf numFmtId="0" fontId="7" fillId="2" borderId="1" xfId="0" applyFont="1" applyFill="1" applyBorder="1" applyAlignment="1">
      <alignment horizontal="right" vertical="center" wrapText="1"/>
    </xf>
    <xf numFmtId="49" fontId="7" fillId="2" borderId="4" xfId="0" applyNumberFormat="1" applyFont="1" applyFill="1" applyBorder="1" applyAlignment="1">
      <alignment horizontal="right" vertical="center" wrapText="1"/>
    </xf>
    <xf numFmtId="0" fontId="7" fillId="2" borderId="4" xfId="0" applyFont="1" applyFill="1" applyBorder="1" applyAlignment="1">
      <alignment horizontal="right" vertical="center" wrapText="1"/>
    </xf>
    <xf numFmtId="49" fontId="8" fillId="4" borderId="1" xfId="0" applyNumberFormat="1" applyFont="1" applyFill="1" applyBorder="1" applyAlignment="1">
      <alignment horizontal="right" vertical="center" wrapText="1" shrinkToFit="1"/>
    </xf>
    <xf numFmtId="0" fontId="8" fillId="4" borderId="1" xfId="0" applyFont="1" applyFill="1" applyBorder="1" applyAlignment="1">
      <alignment horizontal="right" vertical="center" wrapText="1" shrinkToFit="1"/>
    </xf>
    <xf numFmtId="49" fontId="7" fillId="3" borderId="9" xfId="0" applyNumberFormat="1" applyFont="1" applyFill="1" applyBorder="1" applyAlignment="1">
      <alignment horizontal="right" vertical="center" wrapText="1"/>
    </xf>
    <xf numFmtId="0" fontId="7" fillId="3" borderId="1" xfId="0" applyFont="1" applyFill="1" applyBorder="1" applyAlignment="1">
      <alignment horizontal="right" vertical="center" wrapText="1"/>
    </xf>
    <xf numFmtId="0" fontId="7" fillId="3" borderId="5" xfId="0" applyFont="1" applyFill="1" applyBorder="1" applyAlignment="1">
      <alignment horizontal="right" vertical="center" wrapText="1"/>
    </xf>
    <xf numFmtId="49" fontId="7" fillId="3" borderId="1" xfId="0" applyNumberFormat="1" applyFont="1" applyFill="1" applyBorder="1" applyAlignment="1">
      <alignment horizontal="right" vertical="center" wrapText="1"/>
    </xf>
    <xf numFmtId="49" fontId="7" fillId="0" borderId="0" xfId="0" applyNumberFormat="1" applyFont="1" applyAlignment="1">
      <alignment horizontal="right" vertical="center"/>
    </xf>
    <xf numFmtId="0" fontId="12" fillId="0" borderId="0" xfId="0" applyFont="1" applyAlignment="1">
      <alignment horizontal="right"/>
    </xf>
    <xf numFmtId="0" fontId="7" fillId="3" borderId="0" xfId="0" applyFont="1" applyFill="1" applyAlignment="1">
      <alignment horizontal="right" vertical="center" wrapText="1"/>
    </xf>
    <xf numFmtId="0" fontId="7" fillId="3" borderId="10" xfId="0" applyFont="1" applyFill="1" applyBorder="1" applyAlignment="1">
      <alignment horizontal="right" vertical="center" wrapText="1"/>
    </xf>
    <xf numFmtId="2" fontId="8" fillId="4" borderId="1" xfId="2" applyNumberFormat="1" applyFont="1" applyFill="1" applyBorder="1" applyAlignment="1">
      <alignment horizontal="right" vertical="center" wrapText="1" shrinkToFit="1"/>
    </xf>
    <xf numFmtId="0" fontId="8" fillId="4" borderId="3" xfId="0" applyFont="1" applyFill="1" applyBorder="1" applyAlignment="1">
      <alignment horizontal="right" vertical="center" wrapText="1"/>
    </xf>
    <xf numFmtId="0" fontId="0" fillId="0" borderId="0" xfId="0" applyAlignment="1">
      <alignment horizontal="right"/>
    </xf>
    <xf numFmtId="49" fontId="7" fillId="2" borderId="5" xfId="0" applyNumberFormat="1" applyFont="1" applyFill="1" applyBorder="1" applyAlignment="1">
      <alignment horizontal="right" vertical="center" wrapText="1"/>
    </xf>
    <xf numFmtId="49" fontId="7" fillId="2" borderId="14" xfId="0" applyNumberFormat="1" applyFont="1" applyFill="1" applyBorder="1" applyAlignment="1">
      <alignment horizontal="right" vertical="center" wrapText="1"/>
    </xf>
    <xf numFmtId="49" fontId="7" fillId="2" borderId="15" xfId="0" applyNumberFormat="1" applyFont="1" applyFill="1" applyBorder="1" applyAlignment="1">
      <alignment horizontal="right" vertical="center" wrapText="1"/>
    </xf>
    <xf numFmtId="164" fontId="8" fillId="4" borderId="1" xfId="2" applyFont="1" applyFill="1" applyBorder="1" applyAlignment="1">
      <alignment horizontal="right" vertical="center" wrapText="1" shrinkToFit="1"/>
    </xf>
    <xf numFmtId="49" fontId="7" fillId="2" borderId="1" xfId="0" applyNumberFormat="1" applyFont="1" applyFill="1" applyBorder="1" applyAlignment="1">
      <alignment horizontal="left" vertical="center" wrapText="1"/>
    </xf>
    <xf numFmtId="49" fontId="7" fillId="2" borderId="9" xfId="0" applyNumberFormat="1" applyFont="1" applyFill="1" applyBorder="1" applyAlignment="1">
      <alignment horizontal="left" vertical="center" wrapText="1"/>
    </xf>
    <xf numFmtId="49" fontId="7" fillId="2" borderId="0" xfId="0" applyNumberFormat="1" applyFont="1" applyFill="1" applyAlignment="1">
      <alignment horizontal="left" vertical="center" wrapText="1"/>
    </xf>
    <xf numFmtId="49" fontId="7" fillId="2" borderId="10" xfId="0" applyNumberFormat="1" applyFont="1" applyFill="1" applyBorder="1" applyAlignment="1">
      <alignment horizontal="left" vertical="center" wrapText="1"/>
    </xf>
    <xf numFmtId="49" fontId="7" fillId="2" borderId="11" xfId="0" applyNumberFormat="1" applyFont="1" applyFill="1" applyBorder="1" applyAlignment="1">
      <alignment horizontal="left" vertical="center" wrapText="1"/>
    </xf>
    <xf numFmtId="49" fontId="7" fillId="2" borderId="12" xfId="0" applyNumberFormat="1" applyFont="1" applyFill="1" applyBorder="1" applyAlignment="1">
      <alignment horizontal="left" vertical="center" wrapText="1"/>
    </xf>
    <xf numFmtId="49" fontId="7" fillId="2" borderId="13" xfId="0" applyNumberFormat="1" applyFont="1" applyFill="1" applyBorder="1" applyAlignment="1">
      <alignment horizontal="left" vertical="center" wrapText="1"/>
    </xf>
    <xf numFmtId="49" fontId="7" fillId="3" borderId="2" xfId="0" applyNumberFormat="1" applyFont="1" applyFill="1" applyBorder="1" applyAlignment="1">
      <alignment horizontal="left" vertical="center" wrapText="1"/>
    </xf>
    <xf numFmtId="0" fontId="7" fillId="3" borderId="4" xfId="0" applyFont="1" applyFill="1" applyBorder="1" applyAlignment="1">
      <alignment horizontal="left" vertical="center" wrapText="1"/>
    </xf>
    <xf numFmtId="2" fontId="7" fillId="3" borderId="3" xfId="0" applyNumberFormat="1" applyFont="1" applyFill="1" applyBorder="1" applyAlignment="1">
      <alignment horizontal="left" vertical="center" wrapText="1"/>
    </xf>
    <xf numFmtId="49" fontId="8" fillId="4" borderId="1" xfId="0" applyNumberFormat="1" applyFont="1" applyFill="1" applyBorder="1" applyAlignment="1">
      <alignment horizontal="left" vertical="center"/>
    </xf>
    <xf numFmtId="0" fontId="4" fillId="0" borderId="0" xfId="0" applyFont="1" applyAlignment="1">
      <alignment horizontal="right" vertical="center" wrapText="1"/>
    </xf>
    <xf numFmtId="0" fontId="7"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9" fillId="3" borderId="0" xfId="0" applyFont="1" applyFill="1" applyAlignment="1">
      <alignment horizontal="left" vertical="center" wrapText="1"/>
    </xf>
    <xf numFmtId="0" fontId="7" fillId="3" borderId="5" xfId="0" applyFont="1" applyFill="1" applyBorder="1" applyAlignment="1">
      <alignment vertical="center" wrapText="1"/>
    </xf>
    <xf numFmtId="0" fontId="0" fillId="3" borderId="1" xfId="0" applyFill="1" applyBorder="1"/>
    <xf numFmtId="49" fontId="7" fillId="3" borderId="1" xfId="0" applyNumberFormat="1"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1" xfId="0" applyFont="1" applyFill="1" applyBorder="1" applyAlignment="1">
      <alignment horizontal="left" vertical="center" wrapText="1"/>
    </xf>
    <xf numFmtId="49" fontId="9" fillId="3" borderId="7" xfId="0" applyNumberFormat="1" applyFont="1" applyFill="1" applyBorder="1" applyAlignment="1">
      <alignment vertical="center" wrapText="1"/>
    </xf>
    <xf numFmtId="49" fontId="9" fillId="3" borderId="8" xfId="0" applyNumberFormat="1" applyFont="1" applyFill="1" applyBorder="1" applyAlignment="1">
      <alignment vertical="center" wrapText="1"/>
    </xf>
    <xf numFmtId="49" fontId="7" fillId="3" borderId="14" xfId="0" applyNumberFormat="1" applyFont="1" applyFill="1" applyBorder="1" applyAlignment="1">
      <alignment horizontal="right" vertical="center" wrapText="1"/>
    </xf>
    <xf numFmtId="49" fontId="9" fillId="3" borderId="0" xfId="0" applyNumberFormat="1" applyFont="1" applyFill="1" applyAlignment="1">
      <alignment vertical="center" wrapText="1"/>
    </xf>
    <xf numFmtId="49" fontId="9" fillId="3" borderId="10"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9" fillId="3" borderId="13" xfId="0" applyNumberFormat="1" applyFont="1" applyFill="1" applyBorder="1" applyAlignment="1">
      <alignment horizontal="center" vertical="center" wrapText="1"/>
    </xf>
    <xf numFmtId="49" fontId="7" fillId="3" borderId="15" xfId="0" applyNumberFormat="1" applyFont="1" applyFill="1" applyBorder="1" applyAlignment="1">
      <alignment horizontal="right" vertical="center" wrapText="1"/>
    </xf>
    <xf numFmtId="0" fontId="7" fillId="3" borderId="1" xfId="0" applyFont="1" applyFill="1" applyBorder="1" applyAlignment="1">
      <alignment vertical="center" wrapText="1"/>
    </xf>
    <xf numFmtId="49" fontId="7" fillId="3" borderId="3" xfId="0" applyNumberFormat="1" applyFont="1" applyFill="1" applyBorder="1" applyAlignment="1">
      <alignment horizontal="center" vertical="center" wrapText="1"/>
    </xf>
    <xf numFmtId="0" fontId="7" fillId="3" borderId="2" xfId="0" applyFont="1" applyFill="1" applyBorder="1" applyAlignment="1">
      <alignment horizontal="justify" vertical="center" wrapText="1"/>
    </xf>
    <xf numFmtId="0" fontId="8" fillId="3" borderId="1" xfId="0" applyFont="1" applyFill="1" applyBorder="1" applyAlignment="1">
      <alignment horizontal="right" vertical="center" wrapText="1" shrinkToFit="1"/>
    </xf>
    <xf numFmtId="0" fontId="7" fillId="3" borderId="3" xfId="0" applyFont="1" applyFill="1" applyBorder="1" applyAlignment="1">
      <alignment horizontal="right" vertical="center" wrapText="1"/>
    </xf>
    <xf numFmtId="0" fontId="7" fillId="3" borderId="3" xfId="0" applyFont="1" applyFill="1" applyBorder="1" applyAlignment="1">
      <alignment horizontal="left" vertical="center" wrapText="1"/>
    </xf>
    <xf numFmtId="14" fontId="7" fillId="3" borderId="1" xfId="0" applyNumberFormat="1" applyFont="1" applyFill="1" applyBorder="1" applyAlignment="1">
      <alignment horizontal="justify" vertical="center" wrapText="1"/>
    </xf>
    <xf numFmtId="14" fontId="7" fillId="3" borderId="1" xfId="0" applyNumberFormat="1" applyFont="1" applyFill="1" applyBorder="1" applyAlignment="1">
      <alignment horizontal="right" vertical="center" wrapText="1"/>
    </xf>
    <xf numFmtId="14" fontId="7" fillId="3" borderId="1" xfId="0" applyNumberFormat="1" applyFont="1" applyFill="1" applyBorder="1" applyAlignment="1">
      <alignment horizontal="left" vertical="center" wrapText="1"/>
    </xf>
    <xf numFmtId="49" fontId="4" fillId="3" borderId="1" xfId="0" applyNumberFormat="1" applyFont="1" applyFill="1" applyBorder="1" applyAlignment="1">
      <alignment vertical="center" wrapText="1"/>
    </xf>
    <xf numFmtId="0" fontId="4" fillId="3" borderId="1" xfId="0" applyFont="1" applyFill="1" applyBorder="1" applyAlignment="1">
      <alignment horizontal="left" vertical="center" wrapText="1"/>
    </xf>
    <xf numFmtId="164" fontId="7" fillId="3" borderId="1" xfId="2" applyFont="1" applyFill="1" applyBorder="1" applyAlignment="1">
      <alignment horizontal="right" vertical="center" wrapText="1"/>
    </xf>
    <xf numFmtId="43" fontId="7" fillId="3" borderId="1" xfId="19" applyFont="1" applyFill="1" applyBorder="1" applyAlignment="1">
      <alignment horizontal="left" vertical="center" wrapText="1"/>
    </xf>
    <xf numFmtId="169" fontId="7" fillId="3" borderId="1" xfId="19" applyNumberFormat="1" applyFont="1" applyFill="1" applyBorder="1" applyAlignment="1">
      <alignment horizontal="right" vertical="center" wrapText="1"/>
    </xf>
    <xf numFmtId="4" fontId="7" fillId="3" borderId="1" xfId="0" applyNumberFormat="1" applyFont="1" applyFill="1" applyBorder="1" applyAlignment="1">
      <alignment vertical="center" wrapText="1"/>
    </xf>
    <xf numFmtId="4" fontId="7" fillId="3" borderId="1" xfId="0" applyNumberFormat="1" applyFont="1" applyFill="1" applyBorder="1" applyAlignment="1">
      <alignment horizontal="left" vertical="center" wrapText="1"/>
    </xf>
    <xf numFmtId="165" fontId="7" fillId="3" borderId="1" xfId="2" applyNumberFormat="1" applyFont="1" applyFill="1" applyBorder="1" applyAlignment="1">
      <alignment horizontal="right" vertical="center" wrapText="1"/>
    </xf>
    <xf numFmtId="165" fontId="7" fillId="3" borderId="4" xfId="2" applyNumberFormat="1" applyFont="1" applyFill="1" applyBorder="1" applyAlignment="1">
      <alignment horizontal="right" vertical="center" wrapText="1"/>
    </xf>
    <xf numFmtId="164" fontId="7" fillId="3" borderId="1" xfId="2" applyFont="1" applyFill="1" applyBorder="1" applyAlignment="1">
      <alignment horizontal="justify" vertical="center" wrapText="1"/>
    </xf>
    <xf numFmtId="2" fontId="7" fillId="3" borderId="1" xfId="19" applyNumberFormat="1" applyFont="1" applyFill="1" applyBorder="1" applyAlignment="1">
      <alignment horizontal="left" vertical="center" wrapText="1"/>
    </xf>
    <xf numFmtId="43" fontId="7" fillId="3" borderId="1" xfId="0" applyNumberFormat="1" applyFont="1" applyFill="1" applyBorder="1" applyAlignment="1">
      <alignment horizontal="left" vertical="center" wrapText="1"/>
    </xf>
    <xf numFmtId="165" fontId="7" fillId="3" borderId="1" xfId="19" applyNumberFormat="1" applyFont="1" applyFill="1" applyBorder="1" applyAlignment="1">
      <alignment horizontal="left" vertical="center" wrapText="1"/>
    </xf>
    <xf numFmtId="49" fontId="7" fillId="3" borderId="7" xfId="0" applyNumberFormat="1" applyFont="1" applyFill="1" applyBorder="1" applyAlignment="1">
      <alignment horizontal="center" vertical="center" wrapText="1"/>
    </xf>
    <xf numFmtId="2" fontId="7" fillId="3" borderId="1" xfId="0" applyNumberFormat="1" applyFont="1" applyFill="1" applyBorder="1" applyAlignment="1">
      <alignment horizontal="justify" vertical="center" wrapText="1"/>
    </xf>
    <xf numFmtId="49" fontId="7" fillId="3" borderId="12" xfId="0" applyNumberFormat="1" applyFont="1" applyFill="1" applyBorder="1" applyAlignment="1">
      <alignment horizontal="center" vertical="center" wrapText="1"/>
    </xf>
    <xf numFmtId="166" fontId="7" fillId="3" borderId="1" xfId="2" applyNumberFormat="1" applyFont="1" applyFill="1" applyBorder="1" applyAlignment="1">
      <alignment horizontal="right" vertical="center" wrapText="1"/>
    </xf>
    <xf numFmtId="166" fontId="7" fillId="3" borderId="1" xfId="19" applyNumberFormat="1" applyFont="1" applyFill="1" applyBorder="1" applyAlignment="1">
      <alignment horizontal="left" vertical="center" wrapText="1"/>
    </xf>
    <xf numFmtId="164" fontId="7" fillId="3" borderId="2" xfId="2" applyFont="1" applyFill="1" applyBorder="1" applyAlignment="1">
      <alignment horizontal="left" vertical="center" wrapText="1"/>
    </xf>
    <xf numFmtId="164" fontId="8" fillId="3" borderId="1" xfId="2" applyFont="1" applyFill="1" applyBorder="1" applyAlignment="1">
      <alignment horizontal="right" vertical="center" wrapText="1" shrinkToFit="1"/>
    </xf>
    <xf numFmtId="43" fontId="7" fillId="3" borderId="2" xfId="19" applyFont="1" applyFill="1" applyBorder="1" applyAlignment="1">
      <alignment horizontal="left" vertical="center" wrapText="1"/>
    </xf>
    <xf numFmtId="49" fontId="7" fillId="3" borderId="6" xfId="0" applyNumberFormat="1" applyFont="1" applyFill="1" applyBorder="1" applyAlignment="1">
      <alignment vertical="center" wrapText="1"/>
    </xf>
    <xf numFmtId="4" fontId="7" fillId="3" borderId="6" xfId="0" applyNumberFormat="1" applyFont="1" applyFill="1" applyBorder="1" applyAlignment="1">
      <alignment horizontal="justify" vertical="center" wrapText="1"/>
    </xf>
    <xf numFmtId="43" fontId="7" fillId="3" borderId="6" xfId="19" applyFont="1" applyFill="1" applyBorder="1" applyAlignment="1">
      <alignment horizontal="left" vertical="center" wrapText="1"/>
    </xf>
    <xf numFmtId="4" fontId="7" fillId="3" borderId="1" xfId="0" applyNumberFormat="1" applyFont="1" applyFill="1" applyBorder="1" applyAlignment="1">
      <alignment horizontal="right" vertical="center" wrapText="1"/>
    </xf>
    <xf numFmtId="166" fontId="7" fillId="3" borderId="2" xfId="19" applyNumberFormat="1" applyFont="1" applyFill="1" applyBorder="1" applyAlignment="1">
      <alignment horizontal="left" vertical="center" wrapText="1"/>
    </xf>
    <xf numFmtId="164" fontId="7" fillId="3" borderId="3" xfId="2" applyFont="1" applyFill="1" applyBorder="1" applyAlignment="1">
      <alignment horizontal="right" vertical="center" wrapText="1"/>
    </xf>
    <xf numFmtId="0" fontId="7" fillId="3" borderId="1" xfId="0" applyFont="1" applyFill="1" applyBorder="1" applyAlignment="1">
      <alignment horizontal="right" vertical="top" wrapText="1"/>
    </xf>
    <xf numFmtId="0" fontId="12" fillId="3" borderId="1" xfId="0" applyFont="1" applyFill="1" applyBorder="1"/>
    <xf numFmtId="0" fontId="7" fillId="3" borderId="7" xfId="0" applyFont="1" applyFill="1" applyBorder="1" applyAlignment="1">
      <alignment horizontal="justify" vertical="center" wrapText="1"/>
    </xf>
    <xf numFmtId="0" fontId="7" fillId="3" borderId="8" xfId="0" applyFont="1" applyFill="1" applyBorder="1" applyAlignment="1">
      <alignment horizontal="justify" vertical="center" wrapText="1"/>
    </xf>
    <xf numFmtId="164" fontId="7" fillId="3" borderId="7" xfId="2" applyFont="1" applyFill="1" applyBorder="1" applyAlignment="1">
      <alignment horizontal="justify" vertical="center" wrapText="1"/>
    </xf>
    <xf numFmtId="164" fontId="7" fillId="3" borderId="8" xfId="2" applyFont="1" applyFill="1" applyBorder="1" applyAlignment="1">
      <alignment horizontal="justify" vertical="center" wrapText="1"/>
    </xf>
    <xf numFmtId="49" fontId="7" fillId="3" borderId="11" xfId="0" applyNumberFormat="1" applyFont="1" applyFill="1" applyBorder="1" applyAlignment="1">
      <alignment vertical="center" wrapText="1"/>
    </xf>
    <xf numFmtId="0" fontId="7" fillId="3" borderId="12" xfId="0" applyFont="1" applyFill="1" applyBorder="1" applyAlignment="1">
      <alignment horizontal="justify" vertical="center" wrapText="1"/>
    </xf>
    <xf numFmtId="0" fontId="7" fillId="3" borderId="13" xfId="0" applyFont="1" applyFill="1" applyBorder="1" applyAlignment="1">
      <alignment horizontal="justify" vertical="center" wrapText="1"/>
    </xf>
    <xf numFmtId="164" fontId="7" fillId="3" borderId="12" xfId="2" applyFont="1" applyFill="1" applyBorder="1" applyAlignment="1">
      <alignment horizontal="justify" vertical="center" wrapText="1"/>
    </xf>
    <xf numFmtId="164" fontId="7" fillId="3" borderId="13" xfId="2" applyFont="1" applyFill="1" applyBorder="1" applyAlignment="1">
      <alignment horizontal="justify" vertical="center" wrapText="1"/>
    </xf>
    <xf numFmtId="49" fontId="7" fillId="3" borderId="2" xfId="0" applyNumberFormat="1" applyFont="1" applyFill="1" applyBorder="1" applyAlignment="1">
      <alignment vertical="center" wrapText="1"/>
    </xf>
    <xf numFmtId="0" fontId="7" fillId="3" borderId="4" xfId="0" applyFont="1" applyFill="1" applyBorder="1" applyAlignment="1">
      <alignment horizontal="justify" vertical="center" wrapText="1"/>
    </xf>
    <xf numFmtId="2" fontId="7" fillId="3" borderId="3" xfId="0" applyNumberFormat="1" applyFont="1" applyFill="1" applyBorder="1" applyAlignment="1">
      <alignment horizontal="justify" vertical="center" wrapText="1"/>
    </xf>
    <xf numFmtId="0" fontId="12" fillId="3" borderId="3" xfId="0" applyFont="1" applyFill="1" applyBorder="1" applyAlignment="1">
      <alignment horizontal="justify" vertical="center" wrapText="1"/>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1" xfId="0" applyFont="1" applyFill="1" applyBorder="1" applyAlignment="1">
      <alignment horizontal="right" vertical="center" wrapText="1" shrinkToFit="1"/>
    </xf>
    <xf numFmtId="0" fontId="7" fillId="3" borderId="7" xfId="0" applyFont="1" applyFill="1" applyBorder="1" applyAlignment="1">
      <alignment horizontal="right" vertical="center" wrapText="1"/>
    </xf>
    <xf numFmtId="0" fontId="7" fillId="3" borderId="8" xfId="0" applyFont="1" applyFill="1" applyBorder="1" applyAlignment="1">
      <alignment horizontal="right" vertical="center" wrapText="1"/>
    </xf>
    <xf numFmtId="0" fontId="7" fillId="3" borderId="0" xfId="0" applyFont="1" applyFill="1" applyAlignment="1">
      <alignment horizontal="right" vertical="center" wrapText="1"/>
    </xf>
    <xf numFmtId="0" fontId="7" fillId="3" borderId="10" xfId="0" applyFont="1" applyFill="1" applyBorder="1" applyAlignment="1">
      <alignment horizontal="right" vertical="center" wrapText="1"/>
    </xf>
    <xf numFmtId="0" fontId="7" fillId="3" borderId="2" xfId="0" applyFont="1" applyFill="1" applyBorder="1" applyAlignment="1">
      <alignment horizontal="right" vertical="center" wrapText="1"/>
    </xf>
    <xf numFmtId="0" fontId="7" fillId="3" borderId="3" xfId="0" applyFont="1" applyFill="1" applyBorder="1" applyAlignment="1">
      <alignment horizontal="right" vertical="center" wrapText="1"/>
    </xf>
    <xf numFmtId="0" fontId="8" fillId="4" borderId="2" xfId="0" applyFont="1" applyFill="1" applyBorder="1" applyAlignment="1">
      <alignment horizontal="left" vertical="center" wrapText="1" shrinkToFit="1"/>
    </xf>
    <xf numFmtId="0" fontId="8" fillId="4" borderId="3" xfId="0" applyFont="1" applyFill="1" applyBorder="1" applyAlignment="1">
      <alignment horizontal="left" vertical="center" wrapText="1" shrinkToFit="1"/>
    </xf>
    <xf numFmtId="164" fontId="8" fillId="4" borderId="2" xfId="2" applyFont="1" applyFill="1" applyBorder="1" applyAlignment="1">
      <alignment horizontal="left" vertical="center" wrapText="1" shrinkToFit="1"/>
    </xf>
    <xf numFmtId="164" fontId="8" fillId="4" borderId="3" xfId="2" applyFont="1" applyFill="1" applyBorder="1" applyAlignment="1">
      <alignment horizontal="left" vertical="center" wrapText="1" shrinkToFit="1"/>
    </xf>
    <xf numFmtId="164" fontId="7" fillId="3" borderId="2" xfId="2" applyFont="1" applyFill="1" applyBorder="1" applyAlignment="1">
      <alignment horizontal="left" vertical="center" wrapText="1"/>
    </xf>
    <xf numFmtId="164" fontId="7" fillId="3" borderId="3" xfId="2"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49" fontId="7" fillId="3" borderId="2" xfId="0" applyNumberFormat="1" applyFont="1" applyFill="1" applyBorder="1" applyAlignment="1">
      <alignment horizontal="left" vertical="center" wrapText="1"/>
    </xf>
    <xf numFmtId="49" fontId="7" fillId="3" borderId="4" xfId="0" applyNumberFormat="1" applyFont="1" applyFill="1" applyBorder="1" applyAlignment="1">
      <alignment horizontal="left" vertical="center" wrapText="1"/>
    </xf>
    <xf numFmtId="49" fontId="7" fillId="3" borderId="3" xfId="0" applyNumberFormat="1" applyFont="1" applyFill="1" applyBorder="1" applyAlignment="1">
      <alignment horizontal="left" vertical="center" wrapText="1"/>
    </xf>
    <xf numFmtId="0" fontId="8" fillId="4" borderId="1" xfId="0" applyFont="1" applyFill="1" applyBorder="1" applyAlignment="1">
      <alignment horizontal="left" vertical="center" wrapText="1" shrinkToFi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1" xfId="0" applyFont="1" applyFill="1" applyBorder="1" applyAlignment="1">
      <alignment horizontal="left" vertical="center" wrapText="1" shrinkToFit="1"/>
    </xf>
    <xf numFmtId="0" fontId="4" fillId="4" borderId="2" xfId="0" applyFont="1" applyFill="1" applyBorder="1" applyAlignment="1">
      <alignment horizontal="justify" vertical="center" wrapText="1"/>
    </xf>
    <xf numFmtId="0" fontId="4" fillId="4" borderId="3" xfId="0" applyFont="1" applyFill="1" applyBorder="1" applyAlignment="1">
      <alignment horizontal="justify"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10" xfId="0" applyFont="1" applyFill="1" applyBorder="1" applyAlignment="1">
      <alignment horizontal="left" vertical="center" wrapText="1"/>
    </xf>
    <xf numFmtId="0" fontId="9" fillId="3" borderId="7" xfId="0" applyFont="1" applyFill="1" applyBorder="1" applyAlignment="1">
      <alignment horizontal="justify" vertical="center" wrapText="1"/>
    </xf>
    <xf numFmtId="0" fontId="9" fillId="3" borderId="8" xfId="0" applyFont="1" applyFill="1" applyBorder="1" applyAlignment="1">
      <alignment horizontal="justify" vertical="center" wrapText="1"/>
    </xf>
    <xf numFmtId="0" fontId="9" fillId="3" borderId="0" xfId="0" applyFont="1" applyFill="1" applyAlignment="1">
      <alignment horizontal="center" vertical="center" wrapText="1"/>
    </xf>
    <xf numFmtId="0" fontId="9" fillId="3" borderId="10" xfId="0" applyFont="1" applyFill="1" applyBorder="1" applyAlignment="1">
      <alignment horizontal="center" vertical="center" wrapText="1"/>
    </xf>
    <xf numFmtId="49" fontId="7" fillId="3" borderId="2" xfId="0" applyNumberFormat="1" applyFont="1" applyFill="1" applyBorder="1" applyAlignment="1">
      <alignment horizontal="center" vertical="center" wrapText="1"/>
    </xf>
    <xf numFmtId="49" fontId="7" fillId="3" borderId="4"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0" fontId="7" fillId="3" borderId="2" xfId="0" applyFont="1" applyFill="1" applyBorder="1" applyAlignment="1">
      <alignment horizontal="justify" vertical="center" wrapText="1"/>
    </xf>
    <xf numFmtId="0" fontId="7" fillId="3" borderId="3" xfId="0" applyFont="1" applyFill="1" applyBorder="1" applyAlignment="1">
      <alignment horizontal="justify" vertical="center" wrapText="1"/>
    </xf>
    <xf numFmtId="49" fontId="7" fillId="2" borderId="6" xfId="0" applyNumberFormat="1" applyFont="1" applyFill="1" applyBorder="1" applyAlignment="1">
      <alignment horizontal="left" vertical="center" wrapText="1"/>
    </xf>
    <xf numFmtId="49" fontId="7" fillId="2" borderId="7" xfId="0" applyNumberFormat="1" applyFont="1" applyFill="1" applyBorder="1" applyAlignment="1">
      <alignment horizontal="left" vertical="center" wrapText="1"/>
    </xf>
    <xf numFmtId="49" fontId="7" fillId="2" borderId="8" xfId="0" applyNumberFormat="1" applyFont="1" applyFill="1" applyBorder="1" applyAlignment="1">
      <alignment horizontal="left" vertical="center" wrapText="1"/>
    </xf>
    <xf numFmtId="49" fontId="7" fillId="2" borderId="9" xfId="0" applyNumberFormat="1" applyFont="1" applyFill="1" applyBorder="1" applyAlignment="1">
      <alignment horizontal="left" vertical="center" wrapText="1"/>
    </xf>
    <xf numFmtId="49" fontId="7" fillId="2" borderId="0" xfId="0" applyNumberFormat="1" applyFont="1" applyFill="1" applyAlignment="1">
      <alignment horizontal="left" vertical="center" wrapText="1"/>
    </xf>
    <xf numFmtId="49" fontId="7" fillId="2" borderId="10" xfId="0" applyNumberFormat="1" applyFont="1" applyFill="1" applyBorder="1" applyAlignment="1">
      <alignment horizontal="left" vertical="center" wrapText="1"/>
    </xf>
    <xf numFmtId="49" fontId="7" fillId="3" borderId="6" xfId="0" applyNumberFormat="1" applyFont="1" applyFill="1" applyBorder="1" applyAlignment="1">
      <alignment horizontal="left" vertical="center" wrapText="1"/>
    </xf>
    <xf numFmtId="49" fontId="7" fillId="3" borderId="7" xfId="0" applyNumberFormat="1" applyFont="1" applyFill="1" applyBorder="1" applyAlignment="1">
      <alignment horizontal="left" vertical="center" wrapText="1"/>
    </xf>
    <xf numFmtId="49" fontId="7" fillId="3" borderId="8" xfId="0" applyNumberFormat="1" applyFont="1" applyFill="1" applyBorder="1" applyAlignment="1">
      <alignment horizontal="left" vertical="center" wrapText="1"/>
    </xf>
    <xf numFmtId="49" fontId="7" fillId="3" borderId="9" xfId="0" applyNumberFormat="1" applyFont="1" applyFill="1" applyBorder="1" applyAlignment="1">
      <alignment horizontal="left" vertical="center" wrapText="1"/>
    </xf>
    <xf numFmtId="49" fontId="7" fillId="3" borderId="0" xfId="0" applyNumberFormat="1" applyFont="1" applyFill="1" applyAlignment="1">
      <alignment horizontal="left" vertical="center" wrapText="1"/>
    </xf>
    <xf numFmtId="49" fontId="7" fillId="3" borderId="10" xfId="0" applyNumberFormat="1" applyFont="1" applyFill="1" applyBorder="1" applyAlignment="1">
      <alignment horizontal="left" vertical="center" wrapText="1"/>
    </xf>
    <xf numFmtId="49" fontId="7" fillId="3" borderId="11" xfId="0" applyNumberFormat="1" applyFont="1" applyFill="1" applyBorder="1" applyAlignment="1">
      <alignment horizontal="left" vertical="center" wrapText="1"/>
    </xf>
    <xf numFmtId="49" fontId="7" fillId="3" borderId="12" xfId="0" applyNumberFormat="1" applyFont="1" applyFill="1" applyBorder="1" applyAlignment="1">
      <alignment horizontal="left" vertical="center" wrapText="1"/>
    </xf>
    <xf numFmtId="49" fontId="7" fillId="3" borderId="13" xfId="0" applyNumberFormat="1" applyFont="1" applyFill="1" applyBorder="1" applyAlignment="1">
      <alignment horizontal="left" vertical="center" wrapText="1"/>
    </xf>
    <xf numFmtId="49" fontId="7" fillId="3" borderId="6" xfId="0" applyNumberFormat="1" applyFont="1" applyFill="1" applyBorder="1" applyAlignment="1">
      <alignment horizontal="center" vertical="center" wrapText="1"/>
    </xf>
    <xf numFmtId="49" fontId="7" fillId="3" borderId="7" xfId="0" applyNumberFormat="1" applyFont="1" applyFill="1" applyBorder="1" applyAlignment="1">
      <alignment horizontal="center" vertical="center" wrapText="1"/>
    </xf>
    <xf numFmtId="49" fontId="7" fillId="3" borderId="8" xfId="0" applyNumberFormat="1" applyFont="1" applyFill="1" applyBorder="1" applyAlignment="1">
      <alignment horizontal="center" vertical="center" wrapText="1"/>
    </xf>
    <xf numFmtId="49" fontId="7" fillId="3" borderId="9" xfId="0" applyNumberFormat="1" applyFont="1" applyFill="1" applyBorder="1" applyAlignment="1">
      <alignment horizontal="center" vertical="center" wrapText="1"/>
    </xf>
    <xf numFmtId="49" fontId="7" fillId="3" borderId="0" xfId="0" applyNumberFormat="1" applyFont="1" applyFill="1" applyAlignment="1">
      <alignment horizontal="center" vertical="center" wrapText="1"/>
    </xf>
    <xf numFmtId="49" fontId="7" fillId="3" borderId="10"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7" fillId="3" borderId="13" xfId="0" applyNumberFormat="1" applyFont="1" applyFill="1" applyBorder="1" applyAlignment="1">
      <alignment horizontal="center" vertical="center" wrapText="1"/>
    </xf>
    <xf numFmtId="0" fontId="12" fillId="3" borderId="3" xfId="0" applyFont="1" applyFill="1" applyBorder="1" applyAlignment="1">
      <alignment horizontal="justify" vertical="center" wrapText="1"/>
    </xf>
  </cellXfs>
  <cellStyles count="55">
    <cellStyle name="Comma 10" xfId="35"/>
    <cellStyle name="Comma 11" xfId="37"/>
    <cellStyle name="Comma 15" xfId="50"/>
    <cellStyle name="Comma 2" xfId="20"/>
    <cellStyle name="Comma 3" xfId="22"/>
    <cellStyle name="Comma 8" xfId="48"/>
    <cellStyle name="Čiarka" xfId="2" builtinId="3"/>
    <cellStyle name="Čiarka 2" xfId="6"/>
    <cellStyle name="Čiarka 2 3" xfId="10"/>
    <cellStyle name="Čiarka 3" xfId="11"/>
    <cellStyle name="Čiarka 4" xfId="15"/>
    <cellStyle name="Čiarka 5" xfId="17"/>
    <cellStyle name="Čiarka 6" xfId="19"/>
    <cellStyle name="Normal 10" xfId="36"/>
    <cellStyle name="Normal 15" xfId="49"/>
    <cellStyle name="Normal 16" xfId="47"/>
    <cellStyle name="Normal 2" xfId="16"/>
    <cellStyle name="Normal 2 14" xfId="46"/>
    <cellStyle name="Normal 2 2" xfId="40"/>
    <cellStyle name="Normal 3" xfId="21"/>
    <cellStyle name="Normal 4" xfId="38"/>
    <cellStyle name="Normal 9" xfId="34"/>
    <cellStyle name="Normálna" xfId="0" builtinId="0"/>
    <cellStyle name="Normálna 10" xfId="32"/>
    <cellStyle name="Normálna 11" xfId="39"/>
    <cellStyle name="Normálna 12" xfId="53"/>
    <cellStyle name="Normálna 13" xfId="54"/>
    <cellStyle name="Normálna 2" xfId="1"/>
    <cellStyle name="Normálna 2 2" xfId="7"/>
    <cellStyle name="Normálna 2 2 2" xfId="8"/>
    <cellStyle name="Normálna 2 2 2 2" xfId="18"/>
    <cellStyle name="Normálna 2 2 2 3" xfId="24"/>
    <cellStyle name="Normálna 2 2 3" xfId="41"/>
    <cellStyle name="Normálna 2 2 4" xfId="52"/>
    <cellStyle name="Normálna 2 3" xfId="9"/>
    <cellStyle name="Normálna 2 3 3" xfId="25"/>
    <cellStyle name="Normálna 2 3 3 2" xfId="27"/>
    <cellStyle name="Normálna 2 3 3 3" xfId="29"/>
    <cellStyle name="Normálna 2 3 3 4" xfId="44"/>
    <cellStyle name="Normálna 2 3 3 5" xfId="45"/>
    <cellStyle name="Normálna 2 4" xfId="12"/>
    <cellStyle name="Normálna 2 5" xfId="33"/>
    <cellStyle name="Normálna 2 6" xfId="3"/>
    <cellStyle name="Normálna 3" xfId="5"/>
    <cellStyle name="Normálna 3 2" xfId="51"/>
    <cellStyle name="Normálna 4" xfId="13"/>
    <cellStyle name="Normálna 4 2" xfId="23"/>
    <cellStyle name="Normálna 5" xfId="14"/>
    <cellStyle name="Normálna 6" xfId="26"/>
    <cellStyle name="Normálna 7" xfId="28"/>
    <cellStyle name="Normálna 8" xfId="30"/>
    <cellStyle name="Normálna 9" xfId="31"/>
    <cellStyle name="Normální 11" xfId="4"/>
    <cellStyle name="Percentá 2" xfId="42"/>
    <cellStyle name="Percentá 3" xfId="4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ucherova/Downloads/Tabu&#318;ky%20spr&#225;vy_OP%20VaI_stav%20k%2031.12.2019_v%2011.3.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 VaI"/>
      <sheetName val="VS_19"/>
      <sheetName val="Čerpanie OPVaI 311219 vzorce"/>
      <sheetName val="ukazovatele k 31122019"/>
      <sheetName val="Mng_Perf_Fee"/>
      <sheetName val="Mng_Fee 17_18"/>
      <sheetName val="FA1"/>
      <sheetName val="FA2-pôvodná "/>
      <sheetName val="dopočet"/>
      <sheetName val="FA3-pôvodná"/>
      <sheetName val="FA3-úpr. 06_18"/>
      <sheetName val="FA3-úpr. P03 a P04"/>
      <sheetName val="FA4"/>
      <sheetName val="Prioritná os 9"/>
      <sheetName val="Zoznam KP"/>
      <sheetName val="MSP"/>
      <sheetName val="SEED"/>
      <sheetName val="Účasti"/>
      <sheetName val="ZoF"/>
      <sheetName val="Prioritná os 10"/>
      <sheetName val="Prioritná os 11"/>
      <sheetName val="Prioritná os 12"/>
      <sheetName val="OP II_ukazovatele k 31-12-2019"/>
      <sheetName val="OPII_SEED_Ukazovatele_31122019"/>
      <sheetName val="OPII_PI_Ukazovatele_3112201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30">
          <cell r="P130">
            <v>0</v>
          </cell>
        </row>
        <row r="150">
          <cell r="P150">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31"/>
  <sheetViews>
    <sheetView tabSelected="1" zoomScaleNormal="100" workbookViewId="0"/>
  </sheetViews>
  <sheetFormatPr defaultRowHeight="14.5" outlineLevelCol="1" x14ac:dyDescent="0.35"/>
  <cols>
    <col min="1" max="1" width="5.54296875" customWidth="1"/>
    <col min="2" max="2" width="53.54296875" customWidth="1"/>
    <col min="3" max="3" width="63.26953125" customWidth="1"/>
    <col min="4" max="4" width="12.453125" bestFit="1" customWidth="1"/>
    <col min="5" max="5" width="52.54296875" customWidth="1"/>
    <col min="6" max="6" width="61.453125" customWidth="1"/>
    <col min="8" max="8" width="52.453125" customWidth="1"/>
    <col min="9" max="9" width="64.26953125" customWidth="1"/>
    <col min="10" max="10" width="7.453125" customWidth="1"/>
    <col min="11" max="11" width="65.453125" customWidth="1"/>
    <col min="12" max="13" width="55.54296875" customWidth="1"/>
    <col min="14" max="14" width="5.54296875" style="73" customWidth="1" outlineLevel="1"/>
    <col min="15" max="15" width="53.54296875" style="73" customWidth="1" outlineLevel="1"/>
    <col min="16" max="16" width="53.54296875" style="73" customWidth="1"/>
    <col min="17" max="17" width="29.26953125" style="73" customWidth="1"/>
    <col min="18" max="18" width="5.54296875" style="73" customWidth="1" outlineLevel="1"/>
    <col min="19" max="19" width="43" style="73" customWidth="1" outlineLevel="1"/>
    <col min="20" max="20" width="36.453125" style="73" customWidth="1"/>
    <col min="21" max="21" width="29.26953125" customWidth="1"/>
    <col min="22" max="22" width="9.54296875" customWidth="1"/>
    <col min="23" max="23" width="61.7265625" customWidth="1"/>
    <col min="24" max="24" width="77.26953125" customWidth="1"/>
  </cols>
  <sheetData>
    <row r="1" spans="1:24" x14ac:dyDescent="0.35">
      <c r="A1" s="1" t="s">
        <v>96</v>
      </c>
      <c r="B1" s="2" t="s">
        <v>97</v>
      </c>
      <c r="C1" s="2" t="s">
        <v>172</v>
      </c>
      <c r="D1" s="14" t="s">
        <v>96</v>
      </c>
      <c r="E1" s="15" t="s">
        <v>97</v>
      </c>
      <c r="F1" s="15" t="s">
        <v>172</v>
      </c>
      <c r="G1" s="14" t="s">
        <v>96</v>
      </c>
      <c r="H1" s="15" t="s">
        <v>97</v>
      </c>
      <c r="I1" s="15" t="s">
        <v>172</v>
      </c>
      <c r="J1" s="14" t="s">
        <v>96</v>
      </c>
      <c r="K1" s="15" t="s">
        <v>97</v>
      </c>
      <c r="L1" s="95" t="s">
        <v>172</v>
      </c>
      <c r="M1" s="95"/>
      <c r="N1" s="62" t="s">
        <v>96</v>
      </c>
      <c r="O1" s="63" t="s">
        <v>97</v>
      </c>
      <c r="P1" s="63" t="s">
        <v>172</v>
      </c>
      <c r="Q1" s="63"/>
      <c r="R1" s="62" t="s">
        <v>96</v>
      </c>
      <c r="S1" s="63" t="s">
        <v>97</v>
      </c>
      <c r="T1" s="63" t="s">
        <v>172</v>
      </c>
      <c r="V1" s="83" t="s">
        <v>96</v>
      </c>
      <c r="W1" s="41" t="s">
        <v>97</v>
      </c>
      <c r="X1" s="41" t="s">
        <v>172</v>
      </c>
    </row>
    <row r="2" spans="1:24" ht="6" customHeight="1" x14ac:dyDescent="0.35">
      <c r="A2" s="6"/>
      <c r="B2" s="7"/>
      <c r="C2" s="7"/>
      <c r="D2" s="16"/>
      <c r="E2" s="17"/>
      <c r="F2" s="17"/>
      <c r="G2" s="16"/>
      <c r="H2" s="17"/>
      <c r="I2" s="17"/>
      <c r="J2" s="16"/>
      <c r="K2" s="17"/>
      <c r="L2" s="96"/>
      <c r="M2" s="96"/>
      <c r="N2" s="64"/>
      <c r="O2" s="65"/>
      <c r="P2" s="65"/>
      <c r="Q2" s="65"/>
      <c r="R2" s="64"/>
      <c r="S2" s="65"/>
      <c r="T2" s="65"/>
      <c r="V2" s="64"/>
      <c r="W2" s="65"/>
      <c r="X2" s="65"/>
    </row>
    <row r="3" spans="1:24" ht="42" customHeight="1" x14ac:dyDescent="0.35">
      <c r="A3" s="32" t="s">
        <v>18</v>
      </c>
      <c r="B3" s="186" t="s">
        <v>190</v>
      </c>
      <c r="C3" s="186"/>
      <c r="D3" s="18" t="s">
        <v>18</v>
      </c>
      <c r="E3" s="183" t="s">
        <v>190</v>
      </c>
      <c r="F3" s="183"/>
      <c r="G3" s="18" t="s">
        <v>18</v>
      </c>
      <c r="H3" s="183" t="s">
        <v>190</v>
      </c>
      <c r="I3" s="183"/>
      <c r="J3" s="18" t="s">
        <v>18</v>
      </c>
      <c r="K3" s="183" t="s">
        <v>190</v>
      </c>
      <c r="L3" s="183"/>
      <c r="M3" s="67"/>
      <c r="N3" s="66" t="s">
        <v>18</v>
      </c>
      <c r="O3" s="165" t="s">
        <v>190</v>
      </c>
      <c r="P3" s="165"/>
      <c r="Q3" s="67"/>
      <c r="R3" s="66" t="s">
        <v>18</v>
      </c>
      <c r="S3" s="165" t="s">
        <v>190</v>
      </c>
      <c r="T3" s="165"/>
      <c r="U3" s="67"/>
      <c r="V3" s="18" t="s">
        <v>18</v>
      </c>
      <c r="W3" s="183" t="s">
        <v>190</v>
      </c>
      <c r="X3" s="183"/>
    </row>
    <row r="4" spans="1:24" ht="14.65" customHeight="1" x14ac:dyDescent="0.35">
      <c r="A4" s="5">
        <v>1</v>
      </c>
      <c r="B4" s="189" t="s">
        <v>173</v>
      </c>
      <c r="C4" s="190"/>
      <c r="D4" s="19">
        <v>1</v>
      </c>
      <c r="E4" s="195" t="s">
        <v>173</v>
      </c>
      <c r="F4" s="196"/>
      <c r="G4" s="19">
        <v>1</v>
      </c>
      <c r="H4" s="195" t="s">
        <v>173</v>
      </c>
      <c r="I4" s="196"/>
      <c r="J4" s="19">
        <v>1</v>
      </c>
      <c r="K4" s="195" t="s">
        <v>173</v>
      </c>
      <c r="L4" s="195"/>
      <c r="M4" s="97"/>
      <c r="N4" s="68"/>
      <c r="O4" s="168"/>
      <c r="P4" s="168"/>
      <c r="Q4" s="79"/>
      <c r="R4" s="68"/>
      <c r="S4" s="166"/>
      <c r="T4" s="167"/>
      <c r="U4" s="79"/>
      <c r="V4" s="208"/>
      <c r="W4" s="209"/>
      <c r="X4" s="210"/>
    </row>
    <row r="5" spans="1:24" ht="23" x14ac:dyDescent="0.35">
      <c r="A5" s="5" t="s">
        <v>69</v>
      </c>
      <c r="B5" s="4" t="s">
        <v>180</v>
      </c>
      <c r="C5" s="3" t="s">
        <v>188</v>
      </c>
      <c r="D5" s="20" t="s">
        <v>69</v>
      </c>
      <c r="E5" s="21" t="s">
        <v>180</v>
      </c>
      <c r="F5" s="22" t="s">
        <v>216</v>
      </c>
      <c r="G5" s="20" t="s">
        <v>69</v>
      </c>
      <c r="H5" s="21" t="s">
        <v>180</v>
      </c>
      <c r="I5" s="22" t="s">
        <v>216</v>
      </c>
      <c r="J5" s="20" t="s">
        <v>69</v>
      </c>
      <c r="K5" s="21" t="s">
        <v>180</v>
      </c>
      <c r="L5" s="26" t="s">
        <v>216</v>
      </c>
      <c r="M5" s="48"/>
      <c r="N5" s="68"/>
      <c r="O5" s="74"/>
      <c r="P5" s="74"/>
      <c r="Q5" s="80"/>
      <c r="R5" s="68"/>
      <c r="S5" s="74"/>
      <c r="T5" s="75"/>
      <c r="U5" s="80"/>
      <c r="V5" s="211"/>
      <c r="W5" s="212"/>
      <c r="X5" s="213"/>
    </row>
    <row r="6" spans="1:24" ht="23" x14ac:dyDescent="0.35">
      <c r="A6" s="5" t="s">
        <v>70</v>
      </c>
      <c r="B6" s="4" t="s">
        <v>174</v>
      </c>
      <c r="C6" s="3" t="s">
        <v>187</v>
      </c>
      <c r="D6" s="20" t="s">
        <v>70</v>
      </c>
      <c r="E6" s="21" t="s">
        <v>174</v>
      </c>
      <c r="F6" s="22" t="s">
        <v>217</v>
      </c>
      <c r="G6" s="20" t="s">
        <v>70</v>
      </c>
      <c r="H6" s="21" t="s">
        <v>174</v>
      </c>
      <c r="I6" s="22" t="s">
        <v>217</v>
      </c>
      <c r="J6" s="20" t="s">
        <v>70</v>
      </c>
      <c r="K6" s="21" t="s">
        <v>174</v>
      </c>
      <c r="L6" s="26" t="s">
        <v>217</v>
      </c>
      <c r="M6" s="48"/>
      <c r="N6" s="68"/>
      <c r="O6" s="74"/>
      <c r="P6" s="74"/>
      <c r="Q6" s="80"/>
      <c r="R6" s="68"/>
      <c r="S6" s="74"/>
      <c r="T6" s="75"/>
      <c r="U6" s="80"/>
      <c r="V6" s="211"/>
      <c r="W6" s="212"/>
      <c r="X6" s="213"/>
    </row>
    <row r="7" spans="1:24" ht="23" x14ac:dyDescent="0.35">
      <c r="A7" s="5" t="s">
        <v>71</v>
      </c>
      <c r="B7" s="4" t="s">
        <v>98</v>
      </c>
      <c r="C7" s="3" t="s">
        <v>189</v>
      </c>
      <c r="D7" s="20" t="s">
        <v>71</v>
      </c>
      <c r="E7" s="21" t="s">
        <v>98</v>
      </c>
      <c r="F7" s="22" t="s">
        <v>218</v>
      </c>
      <c r="G7" s="20" t="s">
        <v>71</v>
      </c>
      <c r="H7" s="21" t="s">
        <v>98</v>
      </c>
      <c r="I7" s="22" t="s">
        <v>218</v>
      </c>
      <c r="J7" s="20" t="s">
        <v>71</v>
      </c>
      <c r="K7" s="21" t="s">
        <v>98</v>
      </c>
      <c r="L7" s="26" t="s">
        <v>218</v>
      </c>
      <c r="M7" s="48"/>
      <c r="N7" s="68"/>
      <c r="O7" s="74"/>
      <c r="P7" s="74"/>
      <c r="Q7" s="80"/>
      <c r="R7" s="68"/>
      <c r="S7" s="74"/>
      <c r="T7" s="75"/>
      <c r="U7" s="80"/>
      <c r="V7" s="211"/>
      <c r="W7" s="212"/>
      <c r="X7" s="213"/>
    </row>
    <row r="8" spans="1:24" ht="23" x14ac:dyDescent="0.35">
      <c r="A8" s="31" t="s">
        <v>219</v>
      </c>
      <c r="B8" s="39" t="s">
        <v>220</v>
      </c>
      <c r="C8" s="13" t="s">
        <v>179</v>
      </c>
      <c r="D8" s="20" t="s">
        <v>219</v>
      </c>
      <c r="E8" s="21" t="s">
        <v>220</v>
      </c>
      <c r="F8" s="22"/>
      <c r="G8" s="20" t="s">
        <v>219</v>
      </c>
      <c r="H8" s="21" t="s">
        <v>220</v>
      </c>
      <c r="I8" s="22"/>
      <c r="J8" s="20" t="s">
        <v>219</v>
      </c>
      <c r="K8" s="21" t="s">
        <v>220</v>
      </c>
      <c r="L8" s="26"/>
      <c r="M8" s="48"/>
      <c r="N8" s="68"/>
      <c r="O8" s="74"/>
      <c r="P8" s="74"/>
      <c r="Q8" s="80"/>
      <c r="R8" s="68"/>
      <c r="S8" s="74"/>
      <c r="T8" s="75"/>
      <c r="U8" s="80"/>
      <c r="V8" s="211"/>
      <c r="W8" s="212"/>
      <c r="X8" s="213"/>
    </row>
    <row r="9" spans="1:24" ht="20.25" customHeight="1" x14ac:dyDescent="0.35">
      <c r="A9" s="33" t="s">
        <v>72</v>
      </c>
      <c r="B9" s="191" t="s">
        <v>99</v>
      </c>
      <c r="C9" s="192"/>
      <c r="D9" s="20" t="s">
        <v>72</v>
      </c>
      <c r="E9" s="197" t="s">
        <v>99</v>
      </c>
      <c r="F9" s="198"/>
      <c r="G9" s="20" t="s">
        <v>72</v>
      </c>
      <c r="H9" s="197" t="s">
        <v>99</v>
      </c>
      <c r="I9" s="198"/>
      <c r="J9" s="20" t="s">
        <v>72</v>
      </c>
      <c r="K9" s="197" t="s">
        <v>99</v>
      </c>
      <c r="L9" s="197"/>
      <c r="M9" s="97"/>
      <c r="N9" s="68"/>
      <c r="O9" s="168"/>
      <c r="P9" s="168"/>
      <c r="Q9" s="80"/>
      <c r="R9" s="68"/>
      <c r="S9" s="168"/>
      <c r="T9" s="169"/>
      <c r="U9" s="80"/>
      <c r="V9" s="211"/>
      <c r="W9" s="212"/>
      <c r="X9" s="213"/>
    </row>
    <row r="10" spans="1:24" ht="46" x14ac:dyDescent="0.35">
      <c r="A10" s="5" t="s">
        <v>73</v>
      </c>
      <c r="B10" s="4" t="s">
        <v>100</v>
      </c>
      <c r="C10" s="3" t="s">
        <v>291</v>
      </c>
      <c r="D10" s="20" t="s">
        <v>73</v>
      </c>
      <c r="E10" s="21" t="s">
        <v>100</v>
      </c>
      <c r="F10" s="22" t="s">
        <v>221</v>
      </c>
      <c r="G10" s="20" t="s">
        <v>73</v>
      </c>
      <c r="H10" s="21" t="s">
        <v>100</v>
      </c>
      <c r="I10" s="22" t="s">
        <v>221</v>
      </c>
      <c r="J10" s="20" t="s">
        <v>73</v>
      </c>
      <c r="K10" s="21" t="s">
        <v>100</v>
      </c>
      <c r="L10" s="26" t="s">
        <v>221</v>
      </c>
      <c r="M10" s="48"/>
      <c r="N10" s="68"/>
      <c r="O10" s="74"/>
      <c r="P10" s="74"/>
      <c r="Q10" s="80"/>
      <c r="R10" s="68"/>
      <c r="S10" s="74"/>
      <c r="T10" s="75"/>
      <c r="U10" s="80"/>
      <c r="V10" s="211"/>
      <c r="W10" s="212"/>
      <c r="X10" s="213"/>
    </row>
    <row r="11" spans="1:24" x14ac:dyDescent="0.35">
      <c r="A11" s="31">
        <v>30</v>
      </c>
      <c r="B11" s="13" t="s">
        <v>260</v>
      </c>
      <c r="C11" s="42" t="s">
        <v>215</v>
      </c>
      <c r="D11" s="20"/>
      <c r="E11" s="21"/>
      <c r="F11" s="22"/>
      <c r="G11" s="20"/>
      <c r="H11" s="21"/>
      <c r="I11" s="22"/>
      <c r="J11" s="20"/>
      <c r="K11" s="21"/>
      <c r="L11" s="26"/>
      <c r="M11" s="48"/>
      <c r="N11" s="68"/>
      <c r="O11" s="74"/>
      <c r="P11" s="74"/>
      <c r="Q11" s="80"/>
      <c r="R11" s="68"/>
      <c r="S11" s="74"/>
      <c r="T11" s="75"/>
      <c r="U11" s="80"/>
      <c r="V11" s="84"/>
      <c r="W11" s="85"/>
      <c r="X11" s="86"/>
    </row>
    <row r="12" spans="1:24" x14ac:dyDescent="0.35">
      <c r="A12" s="28">
        <v>31</v>
      </c>
      <c r="B12" s="36" t="s">
        <v>147</v>
      </c>
      <c r="C12" s="40"/>
      <c r="D12" s="20"/>
      <c r="E12" s="21"/>
      <c r="F12" s="22"/>
      <c r="G12" s="20"/>
      <c r="H12" s="21"/>
      <c r="I12" s="22"/>
      <c r="J12" s="20"/>
      <c r="K12" s="21"/>
      <c r="L12" s="26"/>
      <c r="M12" s="48"/>
      <c r="N12" s="68"/>
      <c r="O12" s="74"/>
      <c r="P12" s="74"/>
      <c r="Q12" s="80"/>
      <c r="R12" s="68"/>
      <c r="S12" s="74"/>
      <c r="T12" s="75"/>
      <c r="U12" s="80"/>
      <c r="V12" s="84"/>
      <c r="W12" s="85"/>
      <c r="X12" s="86"/>
    </row>
    <row r="13" spans="1:24" x14ac:dyDescent="0.35">
      <c r="A13" s="31" t="s">
        <v>176</v>
      </c>
      <c r="B13" s="61" t="s">
        <v>148</v>
      </c>
      <c r="C13" s="35" t="s">
        <v>213</v>
      </c>
      <c r="D13" s="23"/>
      <c r="E13" s="24"/>
      <c r="F13" s="25"/>
      <c r="G13" s="23"/>
      <c r="H13" s="24"/>
      <c r="I13" s="25"/>
      <c r="J13" s="23"/>
      <c r="K13" s="24"/>
      <c r="L13" s="27"/>
      <c r="M13" s="48"/>
      <c r="N13" s="68"/>
      <c r="O13" s="74"/>
      <c r="P13" s="74"/>
      <c r="Q13" s="81"/>
      <c r="R13" s="68"/>
      <c r="S13" s="74"/>
      <c r="T13" s="75"/>
      <c r="U13" s="81"/>
      <c r="V13" s="87"/>
      <c r="W13" s="88"/>
      <c r="X13" s="89"/>
    </row>
    <row r="14" spans="1:24" ht="28.4" customHeight="1" x14ac:dyDescent="0.35">
      <c r="A14" s="32" t="s">
        <v>17</v>
      </c>
      <c r="B14" s="186" t="s">
        <v>181</v>
      </c>
      <c r="C14" s="186"/>
      <c r="D14" s="18" t="s">
        <v>17</v>
      </c>
      <c r="E14" s="183" t="s">
        <v>181</v>
      </c>
      <c r="F14" s="183"/>
      <c r="G14" s="18" t="s">
        <v>17</v>
      </c>
      <c r="H14" s="183" t="s">
        <v>181</v>
      </c>
      <c r="I14" s="183"/>
      <c r="J14" s="18" t="s">
        <v>17</v>
      </c>
      <c r="K14" s="183" t="s">
        <v>181</v>
      </c>
      <c r="L14" s="183"/>
      <c r="M14" s="67"/>
      <c r="N14" s="66" t="s">
        <v>17</v>
      </c>
      <c r="O14" s="165" t="s">
        <v>181</v>
      </c>
      <c r="P14" s="165"/>
      <c r="Q14" s="67"/>
      <c r="R14" s="66" t="s">
        <v>17</v>
      </c>
      <c r="S14" s="165" t="s">
        <v>181</v>
      </c>
      <c r="T14" s="165"/>
      <c r="U14" s="67"/>
      <c r="V14" s="18" t="s">
        <v>17</v>
      </c>
      <c r="W14" s="183" t="s">
        <v>181</v>
      </c>
      <c r="X14" s="183"/>
    </row>
    <row r="15" spans="1:24" ht="25.5" customHeight="1" x14ac:dyDescent="0.35">
      <c r="A15" s="5">
        <v>5</v>
      </c>
      <c r="B15" s="8" t="s">
        <v>101</v>
      </c>
      <c r="C15" s="11" t="s">
        <v>214</v>
      </c>
      <c r="D15" s="53">
        <v>5</v>
      </c>
      <c r="E15" s="98" t="s">
        <v>101</v>
      </c>
      <c r="F15" s="98" t="s">
        <v>256</v>
      </c>
      <c r="G15" s="53">
        <v>5</v>
      </c>
      <c r="H15" s="98" t="s">
        <v>101</v>
      </c>
      <c r="I15" s="98" t="s">
        <v>257</v>
      </c>
      <c r="J15" s="53">
        <v>5</v>
      </c>
      <c r="K15" s="98" t="s">
        <v>101</v>
      </c>
      <c r="L15" s="54" t="s">
        <v>287</v>
      </c>
      <c r="M15" s="54"/>
      <c r="N15" s="71">
        <v>5</v>
      </c>
      <c r="O15" s="70" t="s">
        <v>101</v>
      </c>
      <c r="P15" s="70" t="s">
        <v>296</v>
      </c>
      <c r="Q15" s="99"/>
      <c r="R15" s="71">
        <v>5</v>
      </c>
      <c r="S15" s="70" t="s">
        <v>101</v>
      </c>
      <c r="T15" s="70" t="s">
        <v>297</v>
      </c>
      <c r="U15" s="99"/>
      <c r="V15" s="100">
        <v>5</v>
      </c>
      <c r="W15" s="101" t="s">
        <v>101</v>
      </c>
      <c r="X15" s="101" t="s">
        <v>311</v>
      </c>
    </row>
    <row r="16" spans="1:24" ht="23" x14ac:dyDescent="0.35">
      <c r="A16" s="5">
        <v>6</v>
      </c>
      <c r="B16" s="3" t="s">
        <v>102</v>
      </c>
      <c r="C16" s="3" t="s">
        <v>206</v>
      </c>
      <c r="D16" s="53">
        <v>6</v>
      </c>
      <c r="E16" s="54" t="s">
        <v>102</v>
      </c>
      <c r="F16" s="54" t="s">
        <v>206</v>
      </c>
      <c r="G16" s="53">
        <v>6</v>
      </c>
      <c r="H16" s="54" t="s">
        <v>102</v>
      </c>
      <c r="I16" s="54" t="s">
        <v>206</v>
      </c>
      <c r="J16" s="53">
        <v>6</v>
      </c>
      <c r="K16" s="54" t="s">
        <v>102</v>
      </c>
      <c r="L16" s="54" t="s">
        <v>206</v>
      </c>
      <c r="M16" s="54"/>
      <c r="N16" s="71">
        <v>6</v>
      </c>
      <c r="O16" s="69" t="s">
        <v>102</v>
      </c>
      <c r="P16" s="69" t="s">
        <v>206</v>
      </c>
      <c r="Q16" s="99"/>
      <c r="R16" s="71">
        <v>6</v>
      </c>
      <c r="S16" s="69" t="s">
        <v>102</v>
      </c>
      <c r="T16" s="69" t="s">
        <v>206</v>
      </c>
      <c r="U16" s="99"/>
      <c r="V16" s="100">
        <v>6</v>
      </c>
      <c r="W16" s="102" t="s">
        <v>102</v>
      </c>
      <c r="X16" s="102" t="s">
        <v>206</v>
      </c>
    </row>
    <row r="17" spans="1:24" ht="14.65" customHeight="1" x14ac:dyDescent="0.35">
      <c r="A17" s="33" t="s">
        <v>74</v>
      </c>
      <c r="B17" s="187" t="s">
        <v>103</v>
      </c>
      <c r="C17" s="188"/>
      <c r="D17" s="44" t="s">
        <v>74</v>
      </c>
      <c r="E17" s="199" t="s">
        <v>103</v>
      </c>
      <c r="F17" s="200"/>
      <c r="G17" s="44" t="s">
        <v>74</v>
      </c>
      <c r="H17" s="199" t="s">
        <v>103</v>
      </c>
      <c r="I17" s="200"/>
      <c r="J17" s="44"/>
      <c r="K17" s="103"/>
      <c r="L17" s="104"/>
      <c r="M17" s="103"/>
      <c r="N17" s="44"/>
      <c r="O17" s="103"/>
      <c r="P17" s="104"/>
      <c r="Q17" s="105"/>
      <c r="R17" s="44"/>
      <c r="S17" s="103"/>
      <c r="T17" s="104"/>
      <c r="U17" s="105"/>
      <c r="V17" s="214"/>
      <c r="W17" s="215"/>
      <c r="X17" s="216"/>
    </row>
    <row r="18" spans="1:24" ht="34.5" x14ac:dyDescent="0.35">
      <c r="A18" s="5" t="s">
        <v>75</v>
      </c>
      <c r="B18" s="3" t="s">
        <v>104</v>
      </c>
      <c r="C18" s="3" t="s">
        <v>177</v>
      </c>
      <c r="D18" s="47" t="s">
        <v>75</v>
      </c>
      <c r="E18" s="48" t="s">
        <v>104</v>
      </c>
      <c r="F18" s="49" t="s">
        <v>177</v>
      </c>
      <c r="G18" s="47" t="s">
        <v>75</v>
      </c>
      <c r="H18" s="48" t="s">
        <v>104</v>
      </c>
      <c r="I18" s="49" t="s">
        <v>177</v>
      </c>
      <c r="J18" s="47"/>
      <c r="K18" s="106"/>
      <c r="L18" s="107"/>
      <c r="M18" s="106"/>
      <c r="N18" s="47"/>
      <c r="O18" s="106"/>
      <c r="P18" s="107"/>
      <c r="Q18" s="105"/>
      <c r="R18" s="47"/>
      <c r="S18" s="106"/>
      <c r="T18" s="107"/>
      <c r="U18" s="105"/>
      <c r="V18" s="217"/>
      <c r="W18" s="218"/>
      <c r="X18" s="219"/>
    </row>
    <row r="19" spans="1:24" x14ac:dyDescent="0.35">
      <c r="A19" s="33" t="s">
        <v>76</v>
      </c>
      <c r="B19" s="191" t="s">
        <v>105</v>
      </c>
      <c r="C19" s="192"/>
      <c r="D19" s="47" t="s">
        <v>76</v>
      </c>
      <c r="E19" s="201" t="s">
        <v>105</v>
      </c>
      <c r="F19" s="202"/>
      <c r="G19" s="47" t="s">
        <v>76</v>
      </c>
      <c r="H19" s="201" t="s">
        <v>105</v>
      </c>
      <c r="I19" s="202"/>
      <c r="J19" s="47"/>
      <c r="K19" s="106"/>
      <c r="L19" s="107"/>
      <c r="M19" s="106"/>
      <c r="N19" s="47"/>
      <c r="O19" s="106"/>
      <c r="P19" s="107"/>
      <c r="Q19" s="105"/>
      <c r="R19" s="47"/>
      <c r="S19" s="106"/>
      <c r="T19" s="107"/>
      <c r="U19" s="105"/>
      <c r="V19" s="217"/>
      <c r="W19" s="218"/>
      <c r="X19" s="219"/>
    </row>
    <row r="20" spans="1:24" ht="57.65" customHeight="1" x14ac:dyDescent="0.35">
      <c r="A20" s="5" t="s">
        <v>77</v>
      </c>
      <c r="B20" s="3" t="s">
        <v>106</v>
      </c>
      <c r="C20" s="3" t="s">
        <v>207</v>
      </c>
      <c r="D20" s="47" t="s">
        <v>77</v>
      </c>
      <c r="E20" s="48" t="s">
        <v>106</v>
      </c>
      <c r="F20" s="49" t="s">
        <v>207</v>
      </c>
      <c r="G20" s="47" t="s">
        <v>77</v>
      </c>
      <c r="H20" s="48" t="s">
        <v>106</v>
      </c>
      <c r="I20" s="49" t="s">
        <v>207</v>
      </c>
      <c r="J20" s="47"/>
      <c r="K20" s="106"/>
      <c r="L20" s="107"/>
      <c r="M20" s="106"/>
      <c r="N20" s="47"/>
      <c r="O20" s="106"/>
      <c r="P20" s="107"/>
      <c r="Q20" s="105"/>
      <c r="R20" s="47"/>
      <c r="S20" s="106"/>
      <c r="T20" s="107"/>
      <c r="U20" s="105"/>
      <c r="V20" s="217"/>
      <c r="W20" s="218"/>
      <c r="X20" s="219"/>
    </row>
    <row r="21" spans="1:24" ht="46" x14ac:dyDescent="0.35">
      <c r="A21" s="31" t="s">
        <v>222</v>
      </c>
      <c r="B21" s="13" t="s">
        <v>223</v>
      </c>
      <c r="C21" s="13" t="s">
        <v>179</v>
      </c>
      <c r="D21" s="50" t="s">
        <v>222</v>
      </c>
      <c r="E21" s="51" t="s">
        <v>223</v>
      </c>
      <c r="F21" s="52" t="s">
        <v>179</v>
      </c>
      <c r="G21" s="50" t="s">
        <v>222</v>
      </c>
      <c r="H21" s="51" t="s">
        <v>223</v>
      </c>
      <c r="I21" s="52" t="s">
        <v>179</v>
      </c>
      <c r="J21" s="108" t="s">
        <v>222</v>
      </c>
      <c r="K21" s="109" t="s">
        <v>223</v>
      </c>
      <c r="L21" s="110" t="s">
        <v>179</v>
      </c>
      <c r="M21" s="109"/>
      <c r="N21" s="108" t="s">
        <v>222</v>
      </c>
      <c r="O21" s="109" t="s">
        <v>223</v>
      </c>
      <c r="P21" s="110" t="s">
        <v>179</v>
      </c>
      <c r="Q21" s="111"/>
      <c r="R21" s="108" t="s">
        <v>222</v>
      </c>
      <c r="S21" s="109" t="s">
        <v>223</v>
      </c>
      <c r="T21" s="110" t="s">
        <v>179</v>
      </c>
      <c r="U21" s="111"/>
      <c r="V21" s="220"/>
      <c r="W21" s="221"/>
      <c r="X21" s="222"/>
    </row>
    <row r="22" spans="1:24" x14ac:dyDescent="0.35">
      <c r="A22" s="5">
        <v>8</v>
      </c>
      <c r="B22" s="43" t="s">
        <v>107</v>
      </c>
      <c r="C22" s="10" t="s">
        <v>208</v>
      </c>
      <c r="D22" s="53">
        <v>8</v>
      </c>
      <c r="E22" s="112" t="s">
        <v>107</v>
      </c>
      <c r="F22" s="112" t="s">
        <v>224</v>
      </c>
      <c r="G22" s="53">
        <v>8</v>
      </c>
      <c r="H22" s="112" t="s">
        <v>107</v>
      </c>
      <c r="I22" s="112" t="s">
        <v>224</v>
      </c>
      <c r="J22" s="53">
        <v>8</v>
      </c>
      <c r="K22" s="112" t="s">
        <v>107</v>
      </c>
      <c r="L22" s="112" t="s">
        <v>224</v>
      </c>
      <c r="M22" s="112"/>
      <c r="N22" s="71">
        <v>8</v>
      </c>
      <c r="O22" s="69" t="s">
        <v>107</v>
      </c>
      <c r="P22" s="69" t="s">
        <v>224</v>
      </c>
      <c r="Q22" s="149"/>
      <c r="R22" s="71">
        <v>8</v>
      </c>
      <c r="S22" s="69" t="s">
        <v>107</v>
      </c>
      <c r="T22" s="69" t="s">
        <v>224</v>
      </c>
      <c r="U22" s="149"/>
      <c r="V22" s="100">
        <v>8</v>
      </c>
      <c r="W22" s="102" t="s">
        <v>107</v>
      </c>
      <c r="X22" s="102" t="s">
        <v>224</v>
      </c>
    </row>
    <row r="23" spans="1:24" ht="26.25" customHeight="1" x14ac:dyDescent="0.35">
      <c r="A23" s="5" t="s">
        <v>78</v>
      </c>
      <c r="B23" s="3" t="s">
        <v>108</v>
      </c>
      <c r="C23" s="3" t="s">
        <v>179</v>
      </c>
      <c r="D23" s="53" t="s">
        <v>78</v>
      </c>
      <c r="E23" s="54" t="s">
        <v>108</v>
      </c>
      <c r="F23" s="54" t="s">
        <v>225</v>
      </c>
      <c r="G23" s="53" t="s">
        <v>78</v>
      </c>
      <c r="H23" s="54" t="s">
        <v>108</v>
      </c>
      <c r="I23" s="54" t="s">
        <v>225</v>
      </c>
      <c r="J23" s="53" t="s">
        <v>78</v>
      </c>
      <c r="K23" s="54" t="s">
        <v>108</v>
      </c>
      <c r="L23" s="54" t="s">
        <v>225</v>
      </c>
      <c r="M23" s="54"/>
      <c r="N23" s="71" t="s">
        <v>78</v>
      </c>
      <c r="O23" s="69" t="s">
        <v>108</v>
      </c>
      <c r="P23" s="69" t="s">
        <v>225</v>
      </c>
      <c r="Q23" s="149"/>
      <c r="R23" s="71" t="s">
        <v>78</v>
      </c>
      <c r="S23" s="69" t="s">
        <v>108</v>
      </c>
      <c r="T23" s="69" t="s">
        <v>225</v>
      </c>
      <c r="U23" s="149"/>
      <c r="V23" s="100" t="s">
        <v>78</v>
      </c>
      <c r="W23" s="102" t="s">
        <v>108</v>
      </c>
      <c r="X23" s="102" t="s">
        <v>225</v>
      </c>
    </row>
    <row r="24" spans="1:24" ht="27.75" customHeight="1" x14ac:dyDescent="0.35">
      <c r="A24" s="5" t="s">
        <v>79</v>
      </c>
      <c r="B24" s="3" t="s">
        <v>109</v>
      </c>
      <c r="C24" s="3" t="s">
        <v>209</v>
      </c>
      <c r="D24" s="53" t="s">
        <v>79</v>
      </c>
      <c r="E24" s="54" t="s">
        <v>109</v>
      </c>
      <c r="F24" s="54" t="s">
        <v>209</v>
      </c>
      <c r="G24" s="53" t="s">
        <v>79</v>
      </c>
      <c r="H24" s="54" t="s">
        <v>109</v>
      </c>
      <c r="I24" s="54" t="s">
        <v>209</v>
      </c>
      <c r="J24" s="53" t="s">
        <v>79</v>
      </c>
      <c r="K24" s="54" t="s">
        <v>109</v>
      </c>
      <c r="L24" s="54" t="s">
        <v>209</v>
      </c>
      <c r="M24" s="54"/>
      <c r="N24" s="71" t="s">
        <v>79</v>
      </c>
      <c r="O24" s="69" t="s">
        <v>109</v>
      </c>
      <c r="P24" s="69" t="s">
        <v>209</v>
      </c>
      <c r="Q24" s="105"/>
      <c r="R24" s="71" t="s">
        <v>79</v>
      </c>
      <c r="S24" s="69" t="s">
        <v>109</v>
      </c>
      <c r="T24" s="69" t="s">
        <v>209</v>
      </c>
      <c r="U24" s="105"/>
      <c r="V24" s="100" t="s">
        <v>79</v>
      </c>
      <c r="W24" s="102" t="s">
        <v>109</v>
      </c>
      <c r="X24" s="112" t="s">
        <v>310</v>
      </c>
    </row>
    <row r="25" spans="1:24" ht="30.75" customHeight="1" x14ac:dyDescent="0.35">
      <c r="A25" s="19" t="s">
        <v>80</v>
      </c>
      <c r="B25" s="37" t="s">
        <v>110</v>
      </c>
      <c r="C25" s="38" t="s">
        <v>210</v>
      </c>
      <c r="D25" s="203"/>
      <c r="E25" s="204"/>
      <c r="F25" s="205"/>
      <c r="G25" s="203"/>
      <c r="H25" s="204"/>
      <c r="I25" s="205"/>
      <c r="J25" s="203"/>
      <c r="K25" s="204"/>
      <c r="L25" s="205"/>
      <c r="M25" s="113"/>
      <c r="N25" s="71" t="s">
        <v>80</v>
      </c>
      <c r="O25" s="69" t="s">
        <v>110</v>
      </c>
      <c r="P25" s="69" t="s">
        <v>210</v>
      </c>
      <c r="Q25" s="105"/>
      <c r="R25" s="71" t="s">
        <v>80</v>
      </c>
      <c r="S25" s="69" t="s">
        <v>110</v>
      </c>
      <c r="T25" s="69" t="s">
        <v>210</v>
      </c>
      <c r="U25" s="105"/>
      <c r="V25" s="180"/>
      <c r="W25" s="181"/>
      <c r="X25" s="182"/>
    </row>
    <row r="26" spans="1:24" ht="57.5" x14ac:dyDescent="0.35">
      <c r="A26" s="20" t="s">
        <v>81</v>
      </c>
      <c r="B26" s="26" t="s">
        <v>170</v>
      </c>
      <c r="C26" s="22" t="s">
        <v>178</v>
      </c>
      <c r="D26" s="53" t="s">
        <v>81</v>
      </c>
      <c r="E26" s="54" t="s">
        <v>170</v>
      </c>
      <c r="F26" s="54" t="s">
        <v>258</v>
      </c>
      <c r="G26" s="53" t="s">
        <v>81</v>
      </c>
      <c r="H26" s="54" t="s">
        <v>170</v>
      </c>
      <c r="I26" s="54" t="s">
        <v>258</v>
      </c>
      <c r="J26" s="53" t="s">
        <v>81</v>
      </c>
      <c r="K26" s="54" t="s">
        <v>170</v>
      </c>
      <c r="L26" s="54" t="s">
        <v>283</v>
      </c>
      <c r="M26" s="54"/>
      <c r="N26" s="71" t="s">
        <v>81</v>
      </c>
      <c r="O26" s="69" t="s">
        <v>170</v>
      </c>
      <c r="P26" s="69" t="s">
        <v>280</v>
      </c>
      <c r="Q26" s="149"/>
      <c r="R26" s="71" t="s">
        <v>81</v>
      </c>
      <c r="S26" s="69" t="s">
        <v>170</v>
      </c>
      <c r="T26" s="69" t="s">
        <v>280</v>
      </c>
      <c r="U26" s="149"/>
      <c r="V26" s="100" t="s">
        <v>81</v>
      </c>
      <c r="W26" s="102" t="s">
        <v>170</v>
      </c>
      <c r="X26" s="102" t="s">
        <v>306</v>
      </c>
    </row>
    <row r="27" spans="1:24" x14ac:dyDescent="0.35">
      <c r="A27" s="20" t="s">
        <v>82</v>
      </c>
      <c r="B27" s="26" t="s">
        <v>111</v>
      </c>
      <c r="C27" s="22" t="s">
        <v>179</v>
      </c>
      <c r="D27" s="53" t="s">
        <v>82</v>
      </c>
      <c r="E27" s="54" t="s">
        <v>111</v>
      </c>
      <c r="F27" s="54" t="s">
        <v>179</v>
      </c>
      <c r="G27" s="53" t="s">
        <v>82</v>
      </c>
      <c r="H27" s="54" t="s">
        <v>111</v>
      </c>
      <c r="I27" s="54" t="s">
        <v>179</v>
      </c>
      <c r="J27" s="53" t="s">
        <v>82</v>
      </c>
      <c r="K27" s="54" t="s">
        <v>111</v>
      </c>
      <c r="L27" s="54" t="s">
        <v>179</v>
      </c>
      <c r="M27" s="54"/>
      <c r="N27" s="71" t="s">
        <v>82</v>
      </c>
      <c r="O27" s="69" t="s">
        <v>111</v>
      </c>
      <c r="P27" s="69" t="s">
        <v>179</v>
      </c>
      <c r="Q27" s="71"/>
      <c r="R27" s="71" t="s">
        <v>82</v>
      </c>
      <c r="S27" s="69" t="s">
        <v>111</v>
      </c>
      <c r="T27" s="69" t="s">
        <v>179</v>
      </c>
      <c r="U27" s="71"/>
      <c r="V27" s="100" t="s">
        <v>82</v>
      </c>
      <c r="W27" s="102" t="s">
        <v>111</v>
      </c>
      <c r="X27" s="102" t="s">
        <v>179</v>
      </c>
    </row>
    <row r="28" spans="1:24" ht="34.5" x14ac:dyDescent="0.35">
      <c r="A28" s="23" t="s">
        <v>83</v>
      </c>
      <c r="B28" s="27" t="s">
        <v>112</v>
      </c>
      <c r="C28" s="25" t="s">
        <v>179</v>
      </c>
      <c r="D28" s="53" t="s">
        <v>83</v>
      </c>
      <c r="E28" s="54" t="s">
        <v>112</v>
      </c>
      <c r="F28" s="54" t="s">
        <v>255</v>
      </c>
      <c r="G28" s="53" t="s">
        <v>83</v>
      </c>
      <c r="H28" s="54" t="s">
        <v>112</v>
      </c>
      <c r="I28" s="54" t="s">
        <v>255</v>
      </c>
      <c r="J28" s="53" t="s">
        <v>83</v>
      </c>
      <c r="K28" s="54" t="s">
        <v>112</v>
      </c>
      <c r="L28" s="54" t="s">
        <v>179</v>
      </c>
      <c r="M28" s="54"/>
      <c r="N28" s="71" t="s">
        <v>83</v>
      </c>
      <c r="O28" s="69" t="s">
        <v>112</v>
      </c>
      <c r="P28" s="69" t="s">
        <v>298</v>
      </c>
      <c r="Q28" s="71"/>
      <c r="R28" s="71" t="s">
        <v>83</v>
      </c>
      <c r="S28" s="69" t="s">
        <v>112</v>
      </c>
      <c r="T28" s="69" t="s">
        <v>298</v>
      </c>
      <c r="U28" s="71"/>
      <c r="V28" s="100" t="s">
        <v>83</v>
      </c>
      <c r="W28" s="102" t="s">
        <v>112</v>
      </c>
      <c r="X28" s="102" t="s">
        <v>179</v>
      </c>
    </row>
    <row r="29" spans="1:24" ht="69" x14ac:dyDescent="0.35">
      <c r="A29" s="5" t="s">
        <v>84</v>
      </c>
      <c r="B29" s="3" t="s">
        <v>182</v>
      </c>
      <c r="C29" s="3" t="s">
        <v>211</v>
      </c>
      <c r="D29" s="53" t="s">
        <v>84</v>
      </c>
      <c r="E29" s="54" t="s">
        <v>182</v>
      </c>
      <c r="F29" s="54" t="s">
        <v>226</v>
      </c>
      <c r="G29" s="53" t="s">
        <v>84</v>
      </c>
      <c r="H29" s="54" t="s">
        <v>182</v>
      </c>
      <c r="I29" s="54" t="s">
        <v>226</v>
      </c>
      <c r="J29" s="53" t="s">
        <v>84</v>
      </c>
      <c r="K29" s="54" t="s">
        <v>182</v>
      </c>
      <c r="L29" s="54" t="s">
        <v>226</v>
      </c>
      <c r="M29" s="54"/>
      <c r="N29" s="71" t="s">
        <v>84</v>
      </c>
      <c r="O29" s="69" t="s">
        <v>182</v>
      </c>
      <c r="P29" s="69" t="s">
        <v>226</v>
      </c>
      <c r="Q29" s="105"/>
      <c r="R29" s="71" t="s">
        <v>84</v>
      </c>
      <c r="S29" s="69" t="s">
        <v>182</v>
      </c>
      <c r="T29" s="69" t="s">
        <v>226</v>
      </c>
      <c r="U29" s="105"/>
      <c r="V29" s="100" t="s">
        <v>84</v>
      </c>
      <c r="W29" s="102" t="s">
        <v>182</v>
      </c>
      <c r="X29" s="102" t="s">
        <v>226</v>
      </c>
    </row>
    <row r="30" spans="1:24" ht="57.65" customHeight="1" x14ac:dyDescent="0.35">
      <c r="A30" s="32" t="s">
        <v>90</v>
      </c>
      <c r="B30" s="186" t="s">
        <v>183</v>
      </c>
      <c r="C30" s="186"/>
      <c r="D30" s="18" t="s">
        <v>227</v>
      </c>
      <c r="E30" s="183" t="s">
        <v>183</v>
      </c>
      <c r="F30" s="183"/>
      <c r="G30" s="18" t="s">
        <v>227</v>
      </c>
      <c r="H30" s="183" t="s">
        <v>183</v>
      </c>
      <c r="I30" s="183"/>
      <c r="J30" s="18" t="s">
        <v>227</v>
      </c>
      <c r="K30" s="183" t="s">
        <v>183</v>
      </c>
      <c r="L30" s="183"/>
      <c r="M30" s="67"/>
      <c r="N30" s="66" t="s">
        <v>227</v>
      </c>
      <c r="O30" s="165" t="s">
        <v>183</v>
      </c>
      <c r="P30" s="165"/>
      <c r="Q30" s="67"/>
      <c r="R30" s="66" t="s">
        <v>227</v>
      </c>
      <c r="S30" s="165" t="s">
        <v>183</v>
      </c>
      <c r="T30" s="165"/>
      <c r="U30" s="67"/>
      <c r="V30" s="18" t="s">
        <v>227</v>
      </c>
      <c r="W30" s="183" t="s">
        <v>183</v>
      </c>
      <c r="X30" s="183"/>
    </row>
    <row r="31" spans="1:24" ht="14.65" customHeight="1" x14ac:dyDescent="0.35">
      <c r="A31" s="33" t="s">
        <v>85</v>
      </c>
      <c r="B31" s="187" t="s">
        <v>113</v>
      </c>
      <c r="C31" s="188"/>
      <c r="D31" s="53" t="s">
        <v>85</v>
      </c>
      <c r="E31" s="206" t="s">
        <v>113</v>
      </c>
      <c r="F31" s="207"/>
      <c r="G31" s="53" t="s">
        <v>85</v>
      </c>
      <c r="H31" s="206" t="s">
        <v>113</v>
      </c>
      <c r="I31" s="207"/>
      <c r="J31" s="53" t="s">
        <v>85</v>
      </c>
      <c r="K31" s="206" t="s">
        <v>113</v>
      </c>
      <c r="L31" s="207"/>
      <c r="M31" s="115"/>
      <c r="N31" s="71" t="s">
        <v>85</v>
      </c>
      <c r="O31" s="170" t="s">
        <v>113</v>
      </c>
      <c r="P31" s="171"/>
      <c r="Q31" s="116"/>
      <c r="R31" s="71" t="s">
        <v>85</v>
      </c>
      <c r="S31" s="170" t="s">
        <v>113</v>
      </c>
      <c r="T31" s="171"/>
      <c r="U31" s="116"/>
      <c r="V31" s="100" t="s">
        <v>85</v>
      </c>
      <c r="W31" s="178" t="s">
        <v>113</v>
      </c>
      <c r="X31" s="179"/>
    </row>
    <row r="32" spans="1:24" ht="115" x14ac:dyDescent="0.35">
      <c r="A32" s="5" t="s">
        <v>86</v>
      </c>
      <c r="B32" s="3" t="s">
        <v>175</v>
      </c>
      <c r="C32" s="3" t="s">
        <v>212</v>
      </c>
      <c r="D32" s="53" t="s">
        <v>86</v>
      </c>
      <c r="E32" s="54" t="s">
        <v>175</v>
      </c>
      <c r="F32" s="54" t="s">
        <v>228</v>
      </c>
      <c r="G32" s="53" t="s">
        <v>86</v>
      </c>
      <c r="H32" s="54" t="s">
        <v>175</v>
      </c>
      <c r="I32" s="54" t="s">
        <v>228</v>
      </c>
      <c r="J32" s="53" t="s">
        <v>86</v>
      </c>
      <c r="K32" s="54" t="s">
        <v>175</v>
      </c>
      <c r="L32" s="54" t="s">
        <v>212</v>
      </c>
      <c r="M32" s="54"/>
      <c r="N32" s="71" t="s">
        <v>86</v>
      </c>
      <c r="O32" s="69" t="s">
        <v>175</v>
      </c>
      <c r="P32" s="69" t="s">
        <v>228</v>
      </c>
      <c r="Q32" s="69"/>
      <c r="R32" s="71" t="s">
        <v>86</v>
      </c>
      <c r="S32" s="69" t="s">
        <v>175</v>
      </c>
      <c r="T32" s="69" t="s">
        <v>228</v>
      </c>
      <c r="U32" s="69"/>
      <c r="V32" s="100" t="s">
        <v>86</v>
      </c>
      <c r="W32" s="102" t="s">
        <v>175</v>
      </c>
      <c r="X32" s="102" t="s">
        <v>307</v>
      </c>
    </row>
    <row r="33" spans="1:24" x14ac:dyDescent="0.35">
      <c r="A33" s="5" t="s">
        <v>19</v>
      </c>
      <c r="B33" s="3" t="s">
        <v>114</v>
      </c>
      <c r="C33" s="3" t="s">
        <v>262</v>
      </c>
      <c r="D33" s="53" t="s">
        <v>19</v>
      </c>
      <c r="E33" s="54" t="s">
        <v>114</v>
      </c>
      <c r="F33" s="54" t="s">
        <v>276</v>
      </c>
      <c r="G33" s="53" t="s">
        <v>19</v>
      </c>
      <c r="H33" s="54" t="s">
        <v>114</v>
      </c>
      <c r="I33" s="54" t="s">
        <v>275</v>
      </c>
      <c r="J33" s="53" t="s">
        <v>19</v>
      </c>
      <c r="K33" s="54" t="s">
        <v>114</v>
      </c>
      <c r="L33" s="54" t="s">
        <v>262</v>
      </c>
      <c r="M33" s="54"/>
      <c r="N33" s="71" t="s">
        <v>19</v>
      </c>
      <c r="O33" s="69" t="s">
        <v>114</v>
      </c>
      <c r="P33" s="69" t="s">
        <v>295</v>
      </c>
      <c r="Q33" s="69"/>
      <c r="R33" s="71" t="s">
        <v>19</v>
      </c>
      <c r="S33" s="69" t="s">
        <v>114</v>
      </c>
      <c r="T33" s="69" t="s">
        <v>299</v>
      </c>
      <c r="U33" s="69"/>
      <c r="V33" s="100" t="s">
        <v>19</v>
      </c>
      <c r="W33" s="102" t="s">
        <v>114</v>
      </c>
      <c r="X33" s="112" t="s">
        <v>276</v>
      </c>
    </row>
    <row r="34" spans="1:24" ht="23" x14ac:dyDescent="0.35">
      <c r="A34" s="5" t="s">
        <v>20</v>
      </c>
      <c r="B34" s="3" t="s">
        <v>115</v>
      </c>
      <c r="C34" s="3" t="s">
        <v>206</v>
      </c>
      <c r="D34" s="53" t="s">
        <v>20</v>
      </c>
      <c r="E34" s="54" t="s">
        <v>115</v>
      </c>
      <c r="F34" s="54" t="s">
        <v>206</v>
      </c>
      <c r="G34" s="53" t="s">
        <v>20</v>
      </c>
      <c r="H34" s="54" t="s">
        <v>115</v>
      </c>
      <c r="I34" s="54" t="s">
        <v>254</v>
      </c>
      <c r="J34" s="53" t="s">
        <v>20</v>
      </c>
      <c r="K34" s="54" t="s">
        <v>115</v>
      </c>
      <c r="L34" s="54" t="s">
        <v>206</v>
      </c>
      <c r="M34" s="54"/>
      <c r="N34" s="71" t="s">
        <v>20</v>
      </c>
      <c r="O34" s="69" t="s">
        <v>115</v>
      </c>
      <c r="P34" s="69" t="s">
        <v>206</v>
      </c>
      <c r="Q34" s="69"/>
      <c r="R34" s="71" t="s">
        <v>20</v>
      </c>
      <c r="S34" s="69" t="s">
        <v>115</v>
      </c>
      <c r="T34" s="69" t="s">
        <v>206</v>
      </c>
      <c r="U34" s="69"/>
      <c r="V34" s="100" t="s">
        <v>20</v>
      </c>
      <c r="W34" s="102" t="s">
        <v>115</v>
      </c>
      <c r="X34" s="102" t="s">
        <v>206</v>
      </c>
    </row>
    <row r="35" spans="1:24" ht="23" x14ac:dyDescent="0.35">
      <c r="A35" s="5" t="s">
        <v>87</v>
      </c>
      <c r="B35" s="3" t="s">
        <v>116</v>
      </c>
      <c r="C35" s="3" t="s">
        <v>261</v>
      </c>
      <c r="D35" s="53" t="s">
        <v>87</v>
      </c>
      <c r="E35" s="54" t="s">
        <v>116</v>
      </c>
      <c r="F35" s="54" t="s">
        <v>229</v>
      </c>
      <c r="G35" s="53" t="s">
        <v>87</v>
      </c>
      <c r="H35" s="54" t="s">
        <v>116</v>
      </c>
      <c r="I35" s="54" t="s">
        <v>229</v>
      </c>
      <c r="J35" s="53" t="s">
        <v>87</v>
      </c>
      <c r="K35" s="54" t="s">
        <v>116</v>
      </c>
      <c r="L35" s="54" t="s">
        <v>281</v>
      </c>
      <c r="M35" s="54"/>
      <c r="N35" s="71" t="s">
        <v>87</v>
      </c>
      <c r="O35" s="69" t="s">
        <v>116</v>
      </c>
      <c r="P35" s="69" t="s">
        <v>229</v>
      </c>
      <c r="Q35" s="69"/>
      <c r="R35" s="71" t="s">
        <v>87</v>
      </c>
      <c r="S35" s="69" t="s">
        <v>116</v>
      </c>
      <c r="T35" s="69" t="s">
        <v>229</v>
      </c>
      <c r="U35" s="69"/>
      <c r="V35" s="100" t="s">
        <v>87</v>
      </c>
      <c r="W35" s="102" t="s">
        <v>116</v>
      </c>
      <c r="X35" s="102" t="s">
        <v>229</v>
      </c>
    </row>
    <row r="36" spans="1:24" ht="23" x14ac:dyDescent="0.35">
      <c r="A36" s="5" t="s">
        <v>88</v>
      </c>
      <c r="B36" s="3" t="s">
        <v>117</v>
      </c>
      <c r="C36" s="3" t="s">
        <v>178</v>
      </c>
      <c r="D36" s="53" t="s">
        <v>88</v>
      </c>
      <c r="E36" s="54" t="s">
        <v>117</v>
      </c>
      <c r="F36" s="54" t="s">
        <v>179</v>
      </c>
      <c r="G36" s="53" t="s">
        <v>88</v>
      </c>
      <c r="H36" s="54" t="s">
        <v>117</v>
      </c>
      <c r="I36" s="54" t="s">
        <v>179</v>
      </c>
      <c r="J36" s="53" t="s">
        <v>88</v>
      </c>
      <c r="K36" s="54" t="s">
        <v>117</v>
      </c>
      <c r="L36" s="54" t="s">
        <v>282</v>
      </c>
      <c r="M36" s="54"/>
      <c r="N36" s="71" t="s">
        <v>88</v>
      </c>
      <c r="O36" s="69" t="s">
        <v>117</v>
      </c>
      <c r="P36" s="69" t="s">
        <v>179</v>
      </c>
      <c r="Q36" s="69"/>
      <c r="R36" s="71" t="s">
        <v>88</v>
      </c>
      <c r="S36" s="69" t="s">
        <v>117</v>
      </c>
      <c r="T36" s="69" t="s">
        <v>179</v>
      </c>
      <c r="U36" s="69"/>
      <c r="V36" s="100" t="s">
        <v>88</v>
      </c>
      <c r="W36" s="102" t="s">
        <v>117</v>
      </c>
      <c r="X36" s="102" t="s">
        <v>179</v>
      </c>
    </row>
    <row r="37" spans="1:24" ht="23" x14ac:dyDescent="0.35">
      <c r="A37" s="5" t="s">
        <v>89</v>
      </c>
      <c r="B37" s="3" t="s">
        <v>191</v>
      </c>
      <c r="C37" s="12" t="s">
        <v>284</v>
      </c>
      <c r="D37" s="53" t="s">
        <v>89</v>
      </c>
      <c r="E37" s="54" t="s">
        <v>230</v>
      </c>
      <c r="F37" s="118">
        <v>43784</v>
      </c>
      <c r="G37" s="53" t="s">
        <v>89</v>
      </c>
      <c r="H37" s="54" t="s">
        <v>230</v>
      </c>
      <c r="I37" s="118">
        <v>43816</v>
      </c>
      <c r="J37" s="53" t="s">
        <v>89</v>
      </c>
      <c r="K37" s="54" t="s">
        <v>230</v>
      </c>
      <c r="L37" s="118">
        <v>43648</v>
      </c>
      <c r="M37" s="118"/>
      <c r="N37" s="71" t="s">
        <v>89</v>
      </c>
      <c r="O37" s="69" t="s">
        <v>230</v>
      </c>
      <c r="P37" s="119">
        <v>44678</v>
      </c>
      <c r="Q37" s="119"/>
      <c r="R37" s="71" t="s">
        <v>89</v>
      </c>
      <c r="S37" s="69" t="s">
        <v>230</v>
      </c>
      <c r="T37" s="119">
        <v>44707</v>
      </c>
      <c r="U37" s="119"/>
      <c r="V37" s="100" t="s">
        <v>89</v>
      </c>
      <c r="W37" s="102" t="s">
        <v>230</v>
      </c>
      <c r="X37" s="120" t="s">
        <v>309</v>
      </c>
    </row>
    <row r="38" spans="1:24" ht="37.5" customHeight="1" x14ac:dyDescent="0.35">
      <c r="A38" s="32" t="s">
        <v>92</v>
      </c>
      <c r="B38" s="186" t="s">
        <v>192</v>
      </c>
      <c r="C38" s="186"/>
      <c r="D38" s="18" t="s">
        <v>231</v>
      </c>
      <c r="E38" s="183" t="s">
        <v>192</v>
      </c>
      <c r="F38" s="183"/>
      <c r="G38" s="18" t="s">
        <v>231</v>
      </c>
      <c r="H38" s="183" t="s">
        <v>192</v>
      </c>
      <c r="I38" s="183"/>
      <c r="J38" s="18" t="s">
        <v>231</v>
      </c>
      <c r="K38" s="183" t="s">
        <v>192</v>
      </c>
      <c r="L38" s="183"/>
      <c r="M38" s="67"/>
      <c r="N38" s="18" t="s">
        <v>231</v>
      </c>
      <c r="O38" s="172" t="s">
        <v>192</v>
      </c>
      <c r="P38" s="173"/>
      <c r="Q38" s="67"/>
      <c r="R38" s="18" t="s">
        <v>231</v>
      </c>
      <c r="S38" s="172" t="s">
        <v>192</v>
      </c>
      <c r="T38" s="173"/>
      <c r="U38" s="67"/>
      <c r="V38" s="18" t="s">
        <v>231</v>
      </c>
      <c r="W38" s="183" t="s">
        <v>192</v>
      </c>
      <c r="X38" s="183"/>
    </row>
    <row r="39" spans="1:24" ht="23" x14ac:dyDescent="0.35">
      <c r="A39" s="121" t="s">
        <v>21</v>
      </c>
      <c r="B39" s="122" t="s">
        <v>193</v>
      </c>
      <c r="C39" s="9">
        <v>58500000</v>
      </c>
      <c r="D39" s="53" t="s">
        <v>21</v>
      </c>
      <c r="E39" s="102" t="s">
        <v>193</v>
      </c>
      <c r="F39" s="60">
        <v>4680000</v>
      </c>
      <c r="G39" s="53" t="s">
        <v>21</v>
      </c>
      <c r="H39" s="102" t="s">
        <v>193</v>
      </c>
      <c r="I39" s="60">
        <v>1170000</v>
      </c>
      <c r="J39" s="53" t="s">
        <v>21</v>
      </c>
      <c r="K39" s="102" t="s">
        <v>193</v>
      </c>
      <c r="L39" s="60">
        <v>26062500</v>
      </c>
      <c r="M39" s="60"/>
      <c r="N39" s="53" t="s">
        <v>21</v>
      </c>
      <c r="O39" s="102" t="s">
        <v>193</v>
      </c>
      <c r="P39" s="60">
        <v>10452079.99</v>
      </c>
      <c r="Q39" s="123"/>
      <c r="R39" s="53" t="s">
        <v>21</v>
      </c>
      <c r="S39" s="102" t="s">
        <v>193</v>
      </c>
      <c r="T39" s="60">
        <v>10452079.99</v>
      </c>
      <c r="U39" s="123"/>
      <c r="V39" s="124" t="s">
        <v>21</v>
      </c>
      <c r="W39" s="124" t="s">
        <v>193</v>
      </c>
      <c r="X39" s="124">
        <v>3440000</v>
      </c>
    </row>
    <row r="40" spans="1:24" x14ac:dyDescent="0.35">
      <c r="A40" s="121" t="s">
        <v>22</v>
      </c>
      <c r="B40" s="122" t="s">
        <v>118</v>
      </c>
      <c r="C40" s="9">
        <v>49725000</v>
      </c>
      <c r="D40" s="53" t="s">
        <v>22</v>
      </c>
      <c r="E40" s="102" t="s">
        <v>118</v>
      </c>
      <c r="F40" s="60">
        <v>3978000</v>
      </c>
      <c r="G40" s="53" t="s">
        <v>22</v>
      </c>
      <c r="H40" s="102" t="s">
        <v>118</v>
      </c>
      <c r="I40" s="60">
        <v>994500</v>
      </c>
      <c r="J40" s="53" t="s">
        <v>22</v>
      </c>
      <c r="K40" s="102" t="s">
        <v>118</v>
      </c>
      <c r="L40" s="60">
        <v>22153125</v>
      </c>
      <c r="M40" s="60"/>
      <c r="N40" s="53" t="s">
        <v>22</v>
      </c>
      <c r="O40" s="102" t="s">
        <v>118</v>
      </c>
      <c r="P40" s="60">
        <v>8884267.9900000002</v>
      </c>
      <c r="Q40" s="123"/>
      <c r="R40" s="53" t="s">
        <v>22</v>
      </c>
      <c r="S40" s="102" t="s">
        <v>118</v>
      </c>
      <c r="T40" s="60">
        <v>8884267.9900000002</v>
      </c>
      <c r="U40" s="123"/>
      <c r="V40" s="124" t="s">
        <v>22</v>
      </c>
      <c r="W40" s="124" t="s">
        <v>118</v>
      </c>
      <c r="X40" s="124">
        <v>2924000</v>
      </c>
    </row>
    <row r="41" spans="1:24" x14ac:dyDescent="0.35">
      <c r="A41" s="53" t="s">
        <v>263</v>
      </c>
      <c r="B41" s="102" t="s">
        <v>264</v>
      </c>
      <c r="C41" s="60">
        <v>0</v>
      </c>
      <c r="D41" s="53" t="s">
        <v>263</v>
      </c>
      <c r="E41" s="102" t="s">
        <v>264</v>
      </c>
      <c r="F41" s="60">
        <v>0</v>
      </c>
      <c r="G41" s="53" t="s">
        <v>263</v>
      </c>
      <c r="H41" s="102" t="s">
        <v>264</v>
      </c>
      <c r="I41" s="60">
        <v>0</v>
      </c>
      <c r="J41" s="53" t="s">
        <v>263</v>
      </c>
      <c r="K41" s="102" t="s">
        <v>264</v>
      </c>
      <c r="L41" s="60">
        <v>0</v>
      </c>
      <c r="M41" s="60"/>
      <c r="N41" s="53" t="s">
        <v>263</v>
      </c>
      <c r="O41" s="102" t="s">
        <v>264</v>
      </c>
      <c r="P41" s="60">
        <v>0</v>
      </c>
      <c r="Q41" s="123"/>
      <c r="R41" s="53" t="s">
        <v>263</v>
      </c>
      <c r="S41" s="102" t="s">
        <v>264</v>
      </c>
      <c r="T41" s="60">
        <v>0</v>
      </c>
      <c r="U41" s="123"/>
      <c r="V41" s="124" t="s">
        <v>263</v>
      </c>
      <c r="W41" s="124" t="s">
        <v>264</v>
      </c>
      <c r="X41" s="124">
        <v>0</v>
      </c>
    </row>
    <row r="42" spans="1:24" x14ac:dyDescent="0.35">
      <c r="A42" s="53" t="s">
        <v>265</v>
      </c>
      <c r="B42" s="102" t="s">
        <v>266</v>
      </c>
      <c r="C42" s="60">
        <v>0</v>
      </c>
      <c r="D42" s="53" t="s">
        <v>265</v>
      </c>
      <c r="E42" s="102" t="s">
        <v>266</v>
      </c>
      <c r="F42" s="60">
        <v>0</v>
      </c>
      <c r="G42" s="53" t="s">
        <v>265</v>
      </c>
      <c r="H42" s="102" t="s">
        <v>266</v>
      </c>
      <c r="I42" s="60">
        <v>0</v>
      </c>
      <c r="J42" s="53" t="s">
        <v>265</v>
      </c>
      <c r="K42" s="102" t="s">
        <v>266</v>
      </c>
      <c r="L42" s="60">
        <v>0</v>
      </c>
      <c r="M42" s="60"/>
      <c r="N42" s="53" t="s">
        <v>265</v>
      </c>
      <c r="O42" s="102" t="s">
        <v>266</v>
      </c>
      <c r="P42" s="60">
        <v>0</v>
      </c>
      <c r="Q42" s="123"/>
      <c r="R42" s="53" t="s">
        <v>265</v>
      </c>
      <c r="S42" s="102" t="s">
        <v>266</v>
      </c>
      <c r="T42" s="60">
        <v>0</v>
      </c>
      <c r="U42" s="123"/>
      <c r="V42" s="124" t="s">
        <v>265</v>
      </c>
      <c r="W42" s="124" t="s">
        <v>266</v>
      </c>
      <c r="X42" s="124">
        <v>0</v>
      </c>
    </row>
    <row r="43" spans="1:24" x14ac:dyDescent="0.35">
      <c r="A43" s="53" t="s">
        <v>267</v>
      </c>
      <c r="B43" s="102" t="s">
        <v>268</v>
      </c>
      <c r="C43" s="60">
        <v>49725000</v>
      </c>
      <c r="D43" s="53" t="s">
        <v>267</v>
      </c>
      <c r="E43" s="102" t="s">
        <v>268</v>
      </c>
      <c r="F43" s="60">
        <v>3978000</v>
      </c>
      <c r="G43" s="53" t="s">
        <v>267</v>
      </c>
      <c r="H43" s="102" t="s">
        <v>268</v>
      </c>
      <c r="I43" s="60">
        <v>994500</v>
      </c>
      <c r="J43" s="53" t="s">
        <v>267</v>
      </c>
      <c r="K43" s="102" t="s">
        <v>268</v>
      </c>
      <c r="L43" s="60">
        <v>22153125</v>
      </c>
      <c r="M43" s="60"/>
      <c r="N43" s="53" t="s">
        <v>267</v>
      </c>
      <c r="O43" s="102" t="s">
        <v>268</v>
      </c>
      <c r="P43" s="60">
        <v>8884267.9900000002</v>
      </c>
      <c r="Q43" s="123"/>
      <c r="R43" s="53" t="s">
        <v>267</v>
      </c>
      <c r="S43" s="102" t="s">
        <v>268</v>
      </c>
      <c r="T43" s="60">
        <v>8884267.9900000002</v>
      </c>
      <c r="U43" s="123"/>
      <c r="V43" s="124" t="s">
        <v>267</v>
      </c>
      <c r="W43" s="124" t="s">
        <v>268</v>
      </c>
      <c r="X43" s="124">
        <v>2924000</v>
      </c>
    </row>
    <row r="44" spans="1:24" x14ac:dyDescent="0.35">
      <c r="A44" s="53" t="s">
        <v>269</v>
      </c>
      <c r="B44" s="102" t="s">
        <v>270</v>
      </c>
      <c r="C44" s="60">
        <v>0</v>
      </c>
      <c r="D44" s="53" t="s">
        <v>269</v>
      </c>
      <c r="E44" s="102" t="s">
        <v>270</v>
      </c>
      <c r="F44" s="60">
        <v>0</v>
      </c>
      <c r="G44" s="53" t="s">
        <v>269</v>
      </c>
      <c r="H44" s="102" t="s">
        <v>270</v>
      </c>
      <c r="I44" s="60">
        <v>0</v>
      </c>
      <c r="J44" s="53" t="s">
        <v>269</v>
      </c>
      <c r="K44" s="102" t="s">
        <v>270</v>
      </c>
      <c r="L44" s="60">
        <v>0</v>
      </c>
      <c r="M44" s="60"/>
      <c r="N44" s="53" t="s">
        <v>269</v>
      </c>
      <c r="O44" s="102" t="s">
        <v>270</v>
      </c>
      <c r="P44" s="60">
        <v>0</v>
      </c>
      <c r="Q44" s="123"/>
      <c r="R44" s="53" t="s">
        <v>269</v>
      </c>
      <c r="S44" s="102" t="s">
        <v>270</v>
      </c>
      <c r="T44" s="60">
        <v>0</v>
      </c>
      <c r="U44" s="123"/>
      <c r="V44" s="124" t="s">
        <v>269</v>
      </c>
      <c r="W44" s="124" t="s">
        <v>270</v>
      </c>
      <c r="X44" s="124">
        <v>0</v>
      </c>
    </row>
    <row r="45" spans="1:24" x14ac:dyDescent="0.35">
      <c r="A45" s="53" t="s">
        <v>271</v>
      </c>
      <c r="B45" s="102" t="s">
        <v>272</v>
      </c>
      <c r="C45" s="60">
        <v>0</v>
      </c>
      <c r="D45" s="53" t="s">
        <v>271</v>
      </c>
      <c r="E45" s="102" t="s">
        <v>272</v>
      </c>
      <c r="F45" s="60">
        <v>0</v>
      </c>
      <c r="G45" s="53" t="s">
        <v>271</v>
      </c>
      <c r="H45" s="102" t="s">
        <v>272</v>
      </c>
      <c r="I45" s="60">
        <v>0</v>
      </c>
      <c r="J45" s="53" t="s">
        <v>271</v>
      </c>
      <c r="K45" s="102" t="s">
        <v>272</v>
      </c>
      <c r="L45" s="60">
        <v>0</v>
      </c>
      <c r="M45" s="60"/>
      <c r="N45" s="53" t="s">
        <v>271</v>
      </c>
      <c r="O45" s="102" t="s">
        <v>272</v>
      </c>
      <c r="P45" s="60">
        <v>0</v>
      </c>
      <c r="Q45" s="123"/>
      <c r="R45" s="53" t="s">
        <v>271</v>
      </c>
      <c r="S45" s="102" t="s">
        <v>272</v>
      </c>
      <c r="T45" s="60">
        <v>0</v>
      </c>
      <c r="U45" s="123"/>
      <c r="V45" s="124" t="s">
        <v>271</v>
      </c>
      <c r="W45" s="124" t="s">
        <v>272</v>
      </c>
      <c r="X45" s="124">
        <v>0</v>
      </c>
    </row>
    <row r="46" spans="1:24" ht="23" x14ac:dyDescent="0.35">
      <c r="A46" s="121" t="s">
        <v>23</v>
      </c>
      <c r="B46" s="122" t="s">
        <v>194</v>
      </c>
      <c r="C46" s="9">
        <v>14625000</v>
      </c>
      <c r="D46" s="53" t="s">
        <v>23</v>
      </c>
      <c r="E46" s="102" t="s">
        <v>194</v>
      </c>
      <c r="F46" s="60">
        <v>1166332.6400000001</v>
      </c>
      <c r="G46" s="53" t="s">
        <v>23</v>
      </c>
      <c r="H46" s="102" t="s">
        <v>194</v>
      </c>
      <c r="I46" s="60">
        <v>0</v>
      </c>
      <c r="J46" s="53" t="s">
        <v>23</v>
      </c>
      <c r="K46" s="102" t="s">
        <v>194</v>
      </c>
      <c r="L46" s="60">
        <v>9881696.5199999996</v>
      </c>
      <c r="M46" s="60"/>
      <c r="N46" s="53" t="s">
        <v>23</v>
      </c>
      <c r="O46" s="102" t="s">
        <v>194</v>
      </c>
      <c r="P46" s="60">
        <v>2253846.31</v>
      </c>
      <c r="Q46" s="123"/>
      <c r="R46" s="53" t="s">
        <v>23</v>
      </c>
      <c r="S46" s="102" t="s">
        <v>194</v>
      </c>
      <c r="T46" s="60">
        <v>85907.520000000004</v>
      </c>
      <c r="U46" s="123"/>
      <c r="V46" s="124" t="s">
        <v>23</v>
      </c>
      <c r="W46" s="124" t="s">
        <v>194</v>
      </c>
      <c r="X46" s="125">
        <v>0</v>
      </c>
    </row>
    <row r="47" spans="1:24" x14ac:dyDescent="0.35">
      <c r="A47" s="121" t="s">
        <v>24</v>
      </c>
      <c r="B47" s="122" t="s">
        <v>119</v>
      </c>
      <c r="C47" s="9">
        <v>12431250</v>
      </c>
      <c r="D47" s="53" t="s">
        <v>24</v>
      </c>
      <c r="E47" s="102" t="s">
        <v>119</v>
      </c>
      <c r="F47" s="60">
        <v>991382.74400000006</v>
      </c>
      <c r="G47" s="53" t="s">
        <v>24</v>
      </c>
      <c r="H47" s="102" t="s">
        <v>119</v>
      </c>
      <c r="I47" s="60">
        <v>0</v>
      </c>
      <c r="J47" s="53" t="s">
        <v>24</v>
      </c>
      <c r="K47" s="102" t="s">
        <v>119</v>
      </c>
      <c r="L47" s="60">
        <v>8399442.0419999994</v>
      </c>
      <c r="M47" s="60"/>
      <c r="N47" s="53" t="s">
        <v>24</v>
      </c>
      <c r="O47" s="102" t="s">
        <v>119</v>
      </c>
      <c r="P47" s="60">
        <v>1915769.36</v>
      </c>
      <c r="Q47" s="123"/>
      <c r="R47" s="53" t="s">
        <v>24</v>
      </c>
      <c r="S47" s="102" t="s">
        <v>119</v>
      </c>
      <c r="T47" s="60">
        <v>73021.39</v>
      </c>
      <c r="U47" s="123"/>
      <c r="V47" s="124" t="s">
        <v>24</v>
      </c>
      <c r="W47" s="124" t="s">
        <v>119</v>
      </c>
      <c r="X47" s="125">
        <v>0</v>
      </c>
    </row>
    <row r="48" spans="1:24" x14ac:dyDescent="0.35">
      <c r="A48" s="121" t="s">
        <v>25</v>
      </c>
      <c r="B48" s="122" t="s">
        <v>120</v>
      </c>
      <c r="C48" s="9">
        <v>0</v>
      </c>
      <c r="D48" s="53" t="s">
        <v>25</v>
      </c>
      <c r="E48" s="102" t="s">
        <v>120</v>
      </c>
      <c r="F48" s="60">
        <v>0</v>
      </c>
      <c r="G48" s="53" t="s">
        <v>25</v>
      </c>
      <c r="H48" s="102" t="s">
        <v>120</v>
      </c>
      <c r="I48" s="60">
        <v>0</v>
      </c>
      <c r="J48" s="53" t="s">
        <v>25</v>
      </c>
      <c r="K48" s="102" t="s">
        <v>120</v>
      </c>
      <c r="L48" s="60">
        <v>0</v>
      </c>
      <c r="M48" s="60"/>
      <c r="N48" s="53" t="s">
        <v>25</v>
      </c>
      <c r="O48" s="102" t="s">
        <v>120</v>
      </c>
      <c r="P48" s="60">
        <v>0</v>
      </c>
      <c r="Q48" s="123"/>
      <c r="R48" s="53" t="s">
        <v>25</v>
      </c>
      <c r="S48" s="102" t="s">
        <v>120</v>
      </c>
      <c r="T48" s="60">
        <v>0</v>
      </c>
      <c r="U48" s="123"/>
      <c r="V48" s="124" t="s">
        <v>25</v>
      </c>
      <c r="W48" s="124" t="s">
        <v>120</v>
      </c>
      <c r="X48" s="125">
        <v>0</v>
      </c>
    </row>
    <row r="49" spans="1:24" x14ac:dyDescent="0.35">
      <c r="A49" s="121" t="s">
        <v>26</v>
      </c>
      <c r="B49" s="122" t="s">
        <v>121</v>
      </c>
      <c r="C49" s="9">
        <v>0</v>
      </c>
      <c r="D49" s="126" t="s">
        <v>26</v>
      </c>
      <c r="E49" s="127" t="s">
        <v>121</v>
      </c>
      <c r="F49" s="60">
        <v>0</v>
      </c>
      <c r="G49" s="126" t="s">
        <v>26</v>
      </c>
      <c r="H49" s="127" t="s">
        <v>121</v>
      </c>
      <c r="I49" s="60">
        <v>0</v>
      </c>
      <c r="J49" s="126" t="s">
        <v>26</v>
      </c>
      <c r="K49" s="127" t="s">
        <v>121</v>
      </c>
      <c r="L49" s="60">
        <v>0</v>
      </c>
      <c r="M49" s="60"/>
      <c r="N49" s="53" t="s">
        <v>26</v>
      </c>
      <c r="O49" s="102" t="s">
        <v>121</v>
      </c>
      <c r="P49" s="60">
        <v>0</v>
      </c>
      <c r="Q49" s="123"/>
      <c r="R49" s="53" t="s">
        <v>26</v>
      </c>
      <c r="S49" s="102" t="s">
        <v>121</v>
      </c>
      <c r="T49" s="60">
        <v>0</v>
      </c>
      <c r="U49" s="123"/>
      <c r="V49" s="124" t="s">
        <v>26</v>
      </c>
      <c r="W49" s="124" t="s">
        <v>121</v>
      </c>
      <c r="X49" s="124">
        <v>0</v>
      </c>
    </row>
    <row r="50" spans="1:24" x14ac:dyDescent="0.35">
      <c r="A50" s="121" t="s">
        <v>27</v>
      </c>
      <c r="B50" s="122" t="s">
        <v>122</v>
      </c>
      <c r="C50" s="9">
        <v>12431250</v>
      </c>
      <c r="D50" s="126" t="s">
        <v>27</v>
      </c>
      <c r="E50" s="127" t="s">
        <v>122</v>
      </c>
      <c r="F50" s="60">
        <v>991382.74400000006</v>
      </c>
      <c r="G50" s="126" t="s">
        <v>27</v>
      </c>
      <c r="H50" s="127" t="s">
        <v>122</v>
      </c>
      <c r="I50" s="60">
        <v>0</v>
      </c>
      <c r="J50" s="126" t="s">
        <v>27</v>
      </c>
      <c r="K50" s="127" t="s">
        <v>122</v>
      </c>
      <c r="L50" s="60">
        <v>8399442.0419999994</v>
      </c>
      <c r="M50" s="60"/>
      <c r="N50" s="53" t="s">
        <v>27</v>
      </c>
      <c r="O50" s="102" t="s">
        <v>122</v>
      </c>
      <c r="P50" s="60">
        <v>1915769.36</v>
      </c>
      <c r="Q50" s="123"/>
      <c r="R50" s="53" t="s">
        <v>27</v>
      </c>
      <c r="S50" s="102" t="s">
        <v>122</v>
      </c>
      <c r="T50" s="60">
        <v>73021.39</v>
      </c>
      <c r="U50" s="123"/>
      <c r="V50" s="124" t="s">
        <v>27</v>
      </c>
      <c r="W50" s="124" t="s">
        <v>122</v>
      </c>
      <c r="X50" s="124">
        <v>0</v>
      </c>
    </row>
    <row r="51" spans="1:24" x14ac:dyDescent="0.35">
      <c r="A51" s="121" t="s">
        <v>28</v>
      </c>
      <c r="B51" s="122" t="s">
        <v>123</v>
      </c>
      <c r="C51" s="9">
        <v>0</v>
      </c>
      <c r="D51" s="126" t="s">
        <v>28</v>
      </c>
      <c r="E51" s="127" t="s">
        <v>123</v>
      </c>
      <c r="F51" s="60">
        <v>0</v>
      </c>
      <c r="G51" s="126" t="s">
        <v>28</v>
      </c>
      <c r="H51" s="127" t="s">
        <v>123</v>
      </c>
      <c r="I51" s="60">
        <v>0</v>
      </c>
      <c r="J51" s="126" t="s">
        <v>28</v>
      </c>
      <c r="K51" s="127" t="s">
        <v>123</v>
      </c>
      <c r="L51" s="60">
        <v>0</v>
      </c>
      <c r="M51" s="60"/>
      <c r="N51" s="53" t="s">
        <v>28</v>
      </c>
      <c r="O51" s="102" t="s">
        <v>123</v>
      </c>
      <c r="P51" s="60">
        <v>0</v>
      </c>
      <c r="Q51" s="123"/>
      <c r="R51" s="53" t="s">
        <v>28</v>
      </c>
      <c r="S51" s="102" t="s">
        <v>123</v>
      </c>
      <c r="T51" s="60">
        <v>0</v>
      </c>
      <c r="U51" s="123"/>
      <c r="V51" s="124" t="s">
        <v>28</v>
      </c>
      <c r="W51" s="124" t="s">
        <v>123</v>
      </c>
      <c r="X51" s="124">
        <v>0</v>
      </c>
    </row>
    <row r="52" spans="1:24" x14ac:dyDescent="0.35">
      <c r="A52" s="121" t="s">
        <v>29</v>
      </c>
      <c r="B52" s="122" t="s">
        <v>124</v>
      </c>
      <c r="C52" s="9">
        <v>0</v>
      </c>
      <c r="D52" s="126" t="s">
        <v>29</v>
      </c>
      <c r="E52" s="127" t="s">
        <v>124</v>
      </c>
      <c r="F52" s="60">
        <v>0</v>
      </c>
      <c r="G52" s="126" t="s">
        <v>29</v>
      </c>
      <c r="H52" s="127" t="s">
        <v>124</v>
      </c>
      <c r="I52" s="60">
        <v>0</v>
      </c>
      <c r="J52" s="126" t="s">
        <v>29</v>
      </c>
      <c r="K52" s="127" t="s">
        <v>124</v>
      </c>
      <c r="L52" s="60">
        <v>0</v>
      </c>
      <c r="M52" s="60"/>
      <c r="N52" s="53" t="s">
        <v>29</v>
      </c>
      <c r="O52" s="102" t="s">
        <v>124</v>
      </c>
      <c r="P52" s="60">
        <v>0</v>
      </c>
      <c r="Q52" s="123"/>
      <c r="R52" s="53" t="s">
        <v>29</v>
      </c>
      <c r="S52" s="102" t="s">
        <v>124</v>
      </c>
      <c r="T52" s="60">
        <v>0</v>
      </c>
      <c r="U52" s="123"/>
      <c r="V52" s="124" t="s">
        <v>29</v>
      </c>
      <c r="W52" s="124" t="s">
        <v>124</v>
      </c>
      <c r="X52" s="124">
        <v>0</v>
      </c>
    </row>
    <row r="53" spans="1:24" ht="23" x14ac:dyDescent="0.35">
      <c r="A53" s="121" t="s">
        <v>30</v>
      </c>
      <c r="B53" s="122" t="s">
        <v>125</v>
      </c>
      <c r="C53" s="9">
        <v>2193750</v>
      </c>
      <c r="D53" s="53" t="s">
        <v>30</v>
      </c>
      <c r="E53" s="102" t="s">
        <v>125</v>
      </c>
      <c r="F53" s="60">
        <v>174949.89600000001</v>
      </c>
      <c r="G53" s="53" t="s">
        <v>30</v>
      </c>
      <c r="H53" s="102" t="s">
        <v>125</v>
      </c>
      <c r="I53" s="60">
        <v>0</v>
      </c>
      <c r="J53" s="53" t="s">
        <v>30</v>
      </c>
      <c r="K53" s="102" t="s">
        <v>125</v>
      </c>
      <c r="L53" s="60">
        <v>1482254.4779999999</v>
      </c>
      <c r="M53" s="60"/>
      <c r="N53" s="53" t="s">
        <v>30</v>
      </c>
      <c r="O53" s="102" t="s">
        <v>125</v>
      </c>
      <c r="P53" s="60">
        <v>338076.95</v>
      </c>
      <c r="Q53" s="123"/>
      <c r="R53" s="53" t="s">
        <v>30</v>
      </c>
      <c r="S53" s="102" t="s">
        <v>125</v>
      </c>
      <c r="T53" s="60">
        <v>12886.13</v>
      </c>
      <c r="U53" s="123"/>
      <c r="V53" s="124" t="s">
        <v>30</v>
      </c>
      <c r="W53" s="124" t="s">
        <v>125</v>
      </c>
      <c r="X53" s="125">
        <v>0</v>
      </c>
    </row>
    <row r="54" spans="1:24" ht="23" x14ac:dyDescent="0.35">
      <c r="A54" s="121" t="s">
        <v>31</v>
      </c>
      <c r="B54" s="122" t="s">
        <v>126</v>
      </c>
      <c r="C54" s="9">
        <v>2193750</v>
      </c>
      <c r="D54" s="53" t="s">
        <v>31</v>
      </c>
      <c r="E54" s="102" t="s">
        <v>126</v>
      </c>
      <c r="F54" s="60">
        <v>174949.89600000001</v>
      </c>
      <c r="G54" s="53" t="s">
        <v>31</v>
      </c>
      <c r="H54" s="102" t="s">
        <v>126</v>
      </c>
      <c r="I54" s="60">
        <v>0</v>
      </c>
      <c r="J54" s="53" t="s">
        <v>31</v>
      </c>
      <c r="K54" s="102" t="s">
        <v>126</v>
      </c>
      <c r="L54" s="60">
        <v>1482254.4779999999</v>
      </c>
      <c r="M54" s="60"/>
      <c r="N54" s="53" t="s">
        <v>31</v>
      </c>
      <c r="O54" s="102" t="s">
        <v>126</v>
      </c>
      <c r="P54" s="60">
        <v>338076.95</v>
      </c>
      <c r="Q54" s="123"/>
      <c r="R54" s="53" t="s">
        <v>31</v>
      </c>
      <c r="S54" s="102" t="s">
        <v>126</v>
      </c>
      <c r="T54" s="60">
        <v>12886.13</v>
      </c>
      <c r="U54" s="123"/>
      <c r="V54" s="124" t="s">
        <v>31</v>
      </c>
      <c r="W54" s="124" t="s">
        <v>126</v>
      </c>
      <c r="X54" s="125">
        <v>0</v>
      </c>
    </row>
    <row r="55" spans="1:24" ht="23" x14ac:dyDescent="0.35">
      <c r="A55" s="121" t="s">
        <v>32</v>
      </c>
      <c r="B55" s="122" t="s">
        <v>127</v>
      </c>
      <c r="C55" s="9">
        <v>0</v>
      </c>
      <c r="D55" s="126" t="s">
        <v>32</v>
      </c>
      <c r="E55" s="127" t="s">
        <v>127</v>
      </c>
      <c r="F55" s="60">
        <v>0</v>
      </c>
      <c r="G55" s="126" t="s">
        <v>32</v>
      </c>
      <c r="H55" s="127" t="s">
        <v>127</v>
      </c>
      <c r="I55" s="60">
        <v>0</v>
      </c>
      <c r="J55" s="126" t="s">
        <v>32</v>
      </c>
      <c r="K55" s="127" t="s">
        <v>127</v>
      </c>
      <c r="L55" s="60">
        <v>0</v>
      </c>
      <c r="M55" s="60"/>
      <c r="N55" s="53" t="s">
        <v>32</v>
      </c>
      <c r="O55" s="102" t="s">
        <v>127</v>
      </c>
      <c r="P55" s="60">
        <v>0</v>
      </c>
      <c r="Q55" s="123"/>
      <c r="R55" s="53" t="s">
        <v>32</v>
      </c>
      <c r="S55" s="102" t="s">
        <v>127</v>
      </c>
      <c r="T55" s="60">
        <v>0</v>
      </c>
      <c r="U55" s="123"/>
      <c r="V55" s="124" t="s">
        <v>32</v>
      </c>
      <c r="W55" s="124" t="s">
        <v>127</v>
      </c>
      <c r="X55" s="125">
        <v>0</v>
      </c>
    </row>
    <row r="56" spans="1:24" ht="37.5" customHeight="1" x14ac:dyDescent="0.35">
      <c r="A56" s="121" t="s">
        <v>33</v>
      </c>
      <c r="B56" s="58" t="s">
        <v>195</v>
      </c>
      <c r="C56" s="9">
        <v>0</v>
      </c>
      <c r="D56" s="126" t="s">
        <v>33</v>
      </c>
      <c r="E56" s="60" t="s">
        <v>232</v>
      </c>
      <c r="F56" s="60">
        <v>0</v>
      </c>
      <c r="G56" s="126" t="s">
        <v>33</v>
      </c>
      <c r="H56" s="60" t="s">
        <v>232</v>
      </c>
      <c r="I56" s="60">
        <v>0</v>
      </c>
      <c r="J56" s="126" t="s">
        <v>33</v>
      </c>
      <c r="K56" s="60" t="s">
        <v>232</v>
      </c>
      <c r="L56" s="60">
        <v>0</v>
      </c>
      <c r="M56" s="60"/>
      <c r="N56" s="53" t="s">
        <v>33</v>
      </c>
      <c r="O56" s="54" t="s">
        <v>232</v>
      </c>
      <c r="P56" s="60">
        <v>0</v>
      </c>
      <c r="Q56" s="123"/>
      <c r="R56" s="53" t="s">
        <v>33</v>
      </c>
      <c r="S56" s="54" t="s">
        <v>232</v>
      </c>
      <c r="T56" s="60">
        <v>0</v>
      </c>
      <c r="U56" s="123"/>
      <c r="V56" s="124" t="s">
        <v>33</v>
      </c>
      <c r="W56" s="124" t="s">
        <v>232</v>
      </c>
      <c r="X56" s="124">
        <v>0</v>
      </c>
    </row>
    <row r="57" spans="1:24" ht="25.5" customHeight="1" x14ac:dyDescent="0.35">
      <c r="A57" s="121" t="s">
        <v>34</v>
      </c>
      <c r="B57" s="58" t="s">
        <v>196</v>
      </c>
      <c r="C57" s="9">
        <v>797523.6</v>
      </c>
      <c r="D57" s="53" t="s">
        <v>34</v>
      </c>
      <c r="E57" s="54" t="s">
        <v>196</v>
      </c>
      <c r="F57" s="60">
        <v>0</v>
      </c>
      <c r="G57" s="53" t="s">
        <v>34</v>
      </c>
      <c r="H57" s="54" t="s">
        <v>196</v>
      </c>
      <c r="I57" s="60">
        <v>0</v>
      </c>
      <c r="J57" s="53" t="s">
        <v>34</v>
      </c>
      <c r="K57" s="54" t="s">
        <v>196</v>
      </c>
      <c r="L57" s="60">
        <v>95640.66</v>
      </c>
      <c r="M57" s="60"/>
      <c r="N57" s="53" t="s">
        <v>34</v>
      </c>
      <c r="O57" s="54" t="s">
        <v>196</v>
      </c>
      <c r="P57" s="60">
        <v>47934.98</v>
      </c>
      <c r="Q57" s="123"/>
      <c r="R57" s="53" t="s">
        <v>34</v>
      </c>
      <c r="S57" s="54" t="s">
        <v>196</v>
      </c>
      <c r="T57" s="60">
        <v>85907.520000000004</v>
      </c>
      <c r="U57" s="123"/>
      <c r="V57" s="124" t="s">
        <v>34</v>
      </c>
      <c r="W57" s="124" t="s">
        <v>196</v>
      </c>
      <c r="X57" s="125">
        <v>0</v>
      </c>
    </row>
    <row r="58" spans="1:24" ht="19.5" customHeight="1" x14ac:dyDescent="0.35">
      <c r="A58" s="121" t="s">
        <v>35</v>
      </c>
      <c r="B58" s="58" t="s">
        <v>128</v>
      </c>
      <c r="C58" s="9">
        <v>598422.96</v>
      </c>
      <c r="D58" s="53" t="s">
        <v>35</v>
      </c>
      <c r="E58" s="54" t="s">
        <v>128</v>
      </c>
      <c r="F58" s="60">
        <v>0</v>
      </c>
      <c r="G58" s="53" t="s">
        <v>35</v>
      </c>
      <c r="H58" s="54" t="s">
        <v>128</v>
      </c>
      <c r="I58" s="60">
        <v>0</v>
      </c>
      <c r="J58" s="53" t="s">
        <v>35</v>
      </c>
      <c r="K58" s="54" t="s">
        <v>128</v>
      </c>
      <c r="L58" s="60">
        <v>0</v>
      </c>
      <c r="M58" s="60"/>
      <c r="N58" s="53" t="s">
        <v>35</v>
      </c>
      <c r="O58" s="54" t="s">
        <v>128</v>
      </c>
      <c r="P58" s="60">
        <v>44958.26</v>
      </c>
      <c r="Q58" s="123"/>
      <c r="R58" s="53" t="s">
        <v>35</v>
      </c>
      <c r="S58" s="54" t="s">
        <v>128</v>
      </c>
      <c r="T58" s="60">
        <v>85907.520000000004</v>
      </c>
      <c r="U58" s="123"/>
      <c r="V58" s="124" t="s">
        <v>35</v>
      </c>
      <c r="W58" s="124" t="s">
        <v>128</v>
      </c>
      <c r="X58" s="125">
        <v>0</v>
      </c>
    </row>
    <row r="59" spans="1:24" ht="18.75" customHeight="1" x14ac:dyDescent="0.35">
      <c r="A59" s="121" t="s">
        <v>36</v>
      </c>
      <c r="B59" s="58" t="s">
        <v>129</v>
      </c>
      <c r="C59" s="9">
        <v>199100.64</v>
      </c>
      <c r="D59" s="126" t="s">
        <v>36</v>
      </c>
      <c r="E59" s="60" t="s">
        <v>129</v>
      </c>
      <c r="F59" s="60">
        <v>0</v>
      </c>
      <c r="G59" s="126" t="s">
        <v>36</v>
      </c>
      <c r="H59" s="60" t="s">
        <v>129</v>
      </c>
      <c r="I59" s="60">
        <v>0</v>
      </c>
      <c r="J59" s="126" t="s">
        <v>36</v>
      </c>
      <c r="K59" s="60" t="s">
        <v>129</v>
      </c>
      <c r="L59" s="60">
        <v>95640.66</v>
      </c>
      <c r="M59" s="60"/>
      <c r="N59" s="53" t="s">
        <v>36</v>
      </c>
      <c r="O59" s="54" t="s">
        <v>129</v>
      </c>
      <c r="P59" s="60">
        <v>2976.72</v>
      </c>
      <c r="Q59" s="123"/>
      <c r="R59" s="53" t="s">
        <v>36</v>
      </c>
      <c r="S59" s="54" t="s">
        <v>129</v>
      </c>
      <c r="T59" s="60">
        <v>0</v>
      </c>
      <c r="U59" s="123"/>
      <c r="V59" s="124" t="s">
        <v>36</v>
      </c>
      <c r="W59" s="124" t="s">
        <v>129</v>
      </c>
      <c r="X59" s="125">
        <v>0</v>
      </c>
    </row>
    <row r="60" spans="1:24" ht="35.25" customHeight="1" x14ac:dyDescent="0.35">
      <c r="A60" s="44" t="s">
        <v>37</v>
      </c>
      <c r="B60" s="45" t="s">
        <v>130</v>
      </c>
      <c r="C60" s="46" t="s">
        <v>178</v>
      </c>
      <c r="D60" s="53" t="s">
        <v>37</v>
      </c>
      <c r="E60" s="54" t="s">
        <v>130</v>
      </c>
      <c r="F60" s="54" t="s">
        <v>179</v>
      </c>
      <c r="G60" s="53" t="s">
        <v>37</v>
      </c>
      <c r="H60" s="54" t="s">
        <v>130</v>
      </c>
      <c r="I60" s="54" t="s">
        <v>179</v>
      </c>
      <c r="J60" s="53" t="s">
        <v>37</v>
      </c>
      <c r="K60" s="54" t="s">
        <v>130</v>
      </c>
      <c r="L60" s="54" t="s">
        <v>179</v>
      </c>
      <c r="M60" s="54"/>
      <c r="N60" s="53" t="s">
        <v>37</v>
      </c>
      <c r="O60" s="54" t="s">
        <v>130</v>
      </c>
      <c r="P60" s="54" t="s">
        <v>179</v>
      </c>
      <c r="Q60" s="123"/>
      <c r="R60" s="53" t="s">
        <v>37</v>
      </c>
      <c r="S60" s="54" t="s">
        <v>130</v>
      </c>
      <c r="T60" s="54" t="s">
        <v>179</v>
      </c>
      <c r="U60" s="123"/>
      <c r="V60" s="124" t="s">
        <v>37</v>
      </c>
      <c r="W60" s="124" t="s">
        <v>130</v>
      </c>
      <c r="X60" s="124" t="s">
        <v>179</v>
      </c>
    </row>
    <row r="61" spans="1:24" ht="34.5" x14ac:dyDescent="0.35">
      <c r="A61" s="47" t="s">
        <v>38</v>
      </c>
      <c r="B61" s="48" t="s">
        <v>131</v>
      </c>
      <c r="C61" s="49" t="s">
        <v>178</v>
      </c>
      <c r="D61" s="53" t="s">
        <v>38</v>
      </c>
      <c r="E61" s="54" t="s">
        <v>131</v>
      </c>
      <c r="F61" s="54" t="s">
        <v>179</v>
      </c>
      <c r="G61" s="53" t="s">
        <v>38</v>
      </c>
      <c r="H61" s="54" t="s">
        <v>131</v>
      </c>
      <c r="I61" s="54" t="s">
        <v>179</v>
      </c>
      <c r="J61" s="53" t="s">
        <v>38</v>
      </c>
      <c r="K61" s="54" t="s">
        <v>131</v>
      </c>
      <c r="L61" s="54" t="s">
        <v>179</v>
      </c>
      <c r="M61" s="54"/>
      <c r="N61" s="53" t="s">
        <v>38</v>
      </c>
      <c r="O61" s="54" t="s">
        <v>131</v>
      </c>
      <c r="P61" s="54" t="s">
        <v>179</v>
      </c>
      <c r="Q61" s="123"/>
      <c r="R61" s="53" t="s">
        <v>38</v>
      </c>
      <c r="S61" s="54" t="s">
        <v>131</v>
      </c>
      <c r="T61" s="54" t="s">
        <v>179</v>
      </c>
      <c r="U61" s="123"/>
      <c r="V61" s="124" t="s">
        <v>38</v>
      </c>
      <c r="W61" s="124" t="s">
        <v>131</v>
      </c>
      <c r="X61" s="124" t="s">
        <v>179</v>
      </c>
    </row>
    <row r="62" spans="1:24" ht="46" x14ac:dyDescent="0.35">
      <c r="A62" s="50" t="s">
        <v>39</v>
      </c>
      <c r="B62" s="51" t="s">
        <v>197</v>
      </c>
      <c r="C62" s="52" t="s">
        <v>178</v>
      </c>
      <c r="D62" s="53" t="s">
        <v>39</v>
      </c>
      <c r="E62" s="54" t="s">
        <v>197</v>
      </c>
      <c r="F62" s="54" t="s">
        <v>179</v>
      </c>
      <c r="G62" s="53" t="s">
        <v>39</v>
      </c>
      <c r="H62" s="54" t="s">
        <v>197</v>
      </c>
      <c r="I62" s="54" t="s">
        <v>179</v>
      </c>
      <c r="J62" s="53" t="s">
        <v>39</v>
      </c>
      <c r="K62" s="54" t="s">
        <v>197</v>
      </c>
      <c r="L62" s="54" t="s">
        <v>179</v>
      </c>
      <c r="M62" s="54"/>
      <c r="N62" s="53" t="s">
        <v>39</v>
      </c>
      <c r="O62" s="54" t="s">
        <v>197</v>
      </c>
      <c r="P62" s="54" t="s">
        <v>179</v>
      </c>
      <c r="Q62" s="123"/>
      <c r="R62" s="53" t="s">
        <v>39</v>
      </c>
      <c r="S62" s="54" t="s">
        <v>197</v>
      </c>
      <c r="T62" s="54" t="s">
        <v>179</v>
      </c>
      <c r="U62" s="123"/>
      <c r="V62" s="124" t="s">
        <v>39</v>
      </c>
      <c r="W62" s="124" t="s">
        <v>197</v>
      </c>
      <c r="X62" s="124" t="s">
        <v>179</v>
      </c>
    </row>
    <row r="63" spans="1:24" ht="34.5" x14ac:dyDescent="0.35">
      <c r="A63" s="121" t="s">
        <v>40</v>
      </c>
      <c r="B63" s="58" t="s">
        <v>132</v>
      </c>
      <c r="C63" s="58" t="s">
        <v>178</v>
      </c>
      <c r="D63" s="53" t="s">
        <v>40</v>
      </c>
      <c r="E63" s="54" t="s">
        <v>132</v>
      </c>
      <c r="F63" s="54" t="s">
        <v>179</v>
      </c>
      <c r="G63" s="53" t="s">
        <v>40</v>
      </c>
      <c r="H63" s="54" t="s">
        <v>132</v>
      </c>
      <c r="I63" s="54" t="s">
        <v>179</v>
      </c>
      <c r="J63" s="53" t="s">
        <v>40</v>
      </c>
      <c r="K63" s="54" t="s">
        <v>132</v>
      </c>
      <c r="L63" s="54" t="s">
        <v>179</v>
      </c>
      <c r="M63" s="54"/>
      <c r="N63" s="53" t="s">
        <v>40</v>
      </c>
      <c r="O63" s="54" t="s">
        <v>132</v>
      </c>
      <c r="P63" s="54" t="s">
        <v>179</v>
      </c>
      <c r="Q63" s="123"/>
      <c r="R63" s="53" t="s">
        <v>40</v>
      </c>
      <c r="S63" s="54" t="s">
        <v>132</v>
      </c>
      <c r="T63" s="54" t="s">
        <v>179</v>
      </c>
      <c r="U63" s="123"/>
      <c r="V63" s="124" t="s">
        <v>40</v>
      </c>
      <c r="W63" s="124" t="s">
        <v>132</v>
      </c>
      <c r="X63" s="124" t="s">
        <v>179</v>
      </c>
    </row>
    <row r="64" spans="1:24" ht="38.25" customHeight="1" x14ac:dyDescent="0.35">
      <c r="A64" s="32" t="s">
        <v>91</v>
      </c>
      <c r="B64" s="186" t="s">
        <v>198</v>
      </c>
      <c r="C64" s="186"/>
      <c r="D64" s="18" t="s">
        <v>233</v>
      </c>
      <c r="E64" s="183" t="s">
        <v>234</v>
      </c>
      <c r="F64" s="183"/>
      <c r="G64" s="18" t="s">
        <v>233</v>
      </c>
      <c r="H64" s="183" t="s">
        <v>234</v>
      </c>
      <c r="I64" s="183"/>
      <c r="J64" s="18" t="s">
        <v>233</v>
      </c>
      <c r="K64" s="183" t="s">
        <v>234</v>
      </c>
      <c r="L64" s="183"/>
      <c r="M64" s="67"/>
      <c r="N64" s="18" t="s">
        <v>233</v>
      </c>
      <c r="O64" s="172" t="s">
        <v>198</v>
      </c>
      <c r="P64" s="173"/>
      <c r="Q64" s="76"/>
      <c r="R64" s="18" t="s">
        <v>233</v>
      </c>
      <c r="S64" s="172" t="s">
        <v>198</v>
      </c>
      <c r="T64" s="173"/>
      <c r="U64" s="76"/>
      <c r="V64" s="18" t="s">
        <v>233</v>
      </c>
      <c r="W64" s="183" t="s">
        <v>198</v>
      </c>
      <c r="X64" s="183"/>
    </row>
    <row r="65" spans="1:24" ht="23" x14ac:dyDescent="0.35">
      <c r="A65" s="44" t="s">
        <v>41</v>
      </c>
      <c r="B65" s="45" t="s">
        <v>133</v>
      </c>
      <c r="C65" s="46" t="s">
        <v>178</v>
      </c>
      <c r="D65" s="53" t="s">
        <v>41</v>
      </c>
      <c r="E65" s="54" t="s">
        <v>133</v>
      </c>
      <c r="F65" s="54" t="s">
        <v>253</v>
      </c>
      <c r="G65" s="53" t="s">
        <v>41</v>
      </c>
      <c r="H65" s="54" t="s">
        <v>133</v>
      </c>
      <c r="I65" s="54" t="s">
        <v>253</v>
      </c>
      <c r="J65" s="53" t="s">
        <v>41</v>
      </c>
      <c r="K65" s="54" t="s">
        <v>133</v>
      </c>
      <c r="L65" s="98" t="s">
        <v>290</v>
      </c>
      <c r="M65" s="128" t="s">
        <v>301</v>
      </c>
      <c r="N65" s="53" t="s">
        <v>41</v>
      </c>
      <c r="O65" s="54" t="s">
        <v>133</v>
      </c>
      <c r="P65" s="54" t="s">
        <v>178</v>
      </c>
      <c r="Q65" s="128" t="s">
        <v>301</v>
      </c>
      <c r="R65" s="53" t="s">
        <v>41</v>
      </c>
      <c r="S65" s="54" t="s">
        <v>133</v>
      </c>
      <c r="T65" s="54" t="s">
        <v>178</v>
      </c>
      <c r="U65" s="128" t="s">
        <v>301</v>
      </c>
      <c r="V65" s="100" t="s">
        <v>41</v>
      </c>
      <c r="W65" s="102" t="s">
        <v>133</v>
      </c>
      <c r="X65" s="102"/>
    </row>
    <row r="66" spans="1:24" ht="25.5" customHeight="1" x14ac:dyDescent="0.35">
      <c r="A66" s="47" t="s">
        <v>235</v>
      </c>
      <c r="B66" s="48" t="s">
        <v>236</v>
      </c>
      <c r="C66" s="49" t="s">
        <v>178</v>
      </c>
      <c r="D66" s="53" t="s">
        <v>235</v>
      </c>
      <c r="E66" s="54" t="s">
        <v>236</v>
      </c>
      <c r="F66" s="54" t="s">
        <v>259</v>
      </c>
      <c r="G66" s="53" t="s">
        <v>235</v>
      </c>
      <c r="H66" s="54" t="s">
        <v>236</v>
      </c>
      <c r="I66" s="54" t="s">
        <v>259</v>
      </c>
      <c r="J66" s="53" t="s">
        <v>235</v>
      </c>
      <c r="K66" s="54" t="s">
        <v>236</v>
      </c>
      <c r="L66" s="54" t="s">
        <v>280</v>
      </c>
      <c r="M66" s="128" t="s">
        <v>300</v>
      </c>
      <c r="N66" s="53" t="s">
        <v>235</v>
      </c>
      <c r="O66" s="54" t="s">
        <v>236</v>
      </c>
      <c r="P66" s="54" t="s">
        <v>280</v>
      </c>
      <c r="Q66" s="128" t="s">
        <v>300</v>
      </c>
      <c r="R66" s="53" t="s">
        <v>235</v>
      </c>
      <c r="S66" s="54" t="s">
        <v>236</v>
      </c>
      <c r="T66" s="54" t="s">
        <v>280</v>
      </c>
      <c r="U66" s="128" t="s">
        <v>300</v>
      </c>
      <c r="V66" s="100" t="s">
        <v>235</v>
      </c>
      <c r="W66" s="102" t="s">
        <v>236</v>
      </c>
      <c r="X66" s="102" t="s">
        <v>308</v>
      </c>
    </row>
    <row r="67" spans="1:24" ht="24" customHeight="1" x14ac:dyDescent="0.35">
      <c r="A67" s="47" t="s">
        <v>42</v>
      </c>
      <c r="B67" s="48" t="s">
        <v>199</v>
      </c>
      <c r="C67" s="49" t="s">
        <v>178</v>
      </c>
      <c r="D67" s="203"/>
      <c r="E67" s="204"/>
      <c r="F67" s="205"/>
      <c r="G67" s="203"/>
      <c r="H67" s="204"/>
      <c r="I67" s="205"/>
      <c r="J67" s="203"/>
      <c r="K67" s="204"/>
      <c r="L67" s="205"/>
      <c r="M67" s="113"/>
      <c r="N67" s="53" t="s">
        <v>42</v>
      </c>
      <c r="O67" s="54" t="s">
        <v>199</v>
      </c>
      <c r="P67" s="54" t="s">
        <v>178</v>
      </c>
      <c r="Q67" s="129"/>
      <c r="R67" s="53" t="s">
        <v>42</v>
      </c>
      <c r="S67" s="54" t="s">
        <v>199</v>
      </c>
      <c r="T67" s="54" t="s">
        <v>178</v>
      </c>
      <c r="U67" s="128"/>
      <c r="V67" s="180"/>
      <c r="W67" s="181"/>
      <c r="X67" s="182"/>
    </row>
    <row r="68" spans="1:24" ht="47.15" customHeight="1" x14ac:dyDescent="0.35">
      <c r="A68" s="47" t="s">
        <v>43</v>
      </c>
      <c r="B68" s="48" t="s">
        <v>200</v>
      </c>
      <c r="C68" s="49" t="s">
        <v>178</v>
      </c>
      <c r="D68" s="53" t="s">
        <v>43</v>
      </c>
      <c r="E68" s="54" t="s">
        <v>200</v>
      </c>
      <c r="F68" s="60">
        <v>1613436.4800000002</v>
      </c>
      <c r="G68" s="53" t="s">
        <v>43</v>
      </c>
      <c r="H68" s="54" t="s">
        <v>200</v>
      </c>
      <c r="I68" s="60">
        <v>0</v>
      </c>
      <c r="J68" s="53" t="s">
        <v>43</v>
      </c>
      <c r="K68" s="54" t="s">
        <v>200</v>
      </c>
      <c r="L68" s="60">
        <v>20850000</v>
      </c>
      <c r="M68" s="60"/>
      <c r="N68" s="53" t="s">
        <v>43</v>
      </c>
      <c r="O68" s="54" t="s">
        <v>200</v>
      </c>
      <c r="P68" s="60">
        <v>2701477.85</v>
      </c>
      <c r="Q68" s="123"/>
      <c r="R68" s="53" t="s">
        <v>43</v>
      </c>
      <c r="S68" s="130" t="s">
        <v>200</v>
      </c>
      <c r="T68" s="130">
        <v>0</v>
      </c>
      <c r="U68" s="123"/>
      <c r="V68" s="124" t="s">
        <v>43</v>
      </c>
      <c r="W68" s="124" t="s">
        <v>200</v>
      </c>
      <c r="X68" s="124">
        <v>0</v>
      </c>
    </row>
    <row r="69" spans="1:24" x14ac:dyDescent="0.35">
      <c r="A69" s="47" t="s">
        <v>44</v>
      </c>
      <c r="B69" s="48" t="s">
        <v>134</v>
      </c>
      <c r="C69" s="49" t="s">
        <v>179</v>
      </c>
      <c r="D69" s="53" t="s">
        <v>44</v>
      </c>
      <c r="E69" s="54" t="s">
        <v>134</v>
      </c>
      <c r="F69" s="60">
        <v>1371421.0080000001</v>
      </c>
      <c r="G69" s="53" t="s">
        <v>44</v>
      </c>
      <c r="H69" s="54" t="s">
        <v>134</v>
      </c>
      <c r="I69" s="60">
        <v>0</v>
      </c>
      <c r="J69" s="53" t="s">
        <v>44</v>
      </c>
      <c r="K69" s="54" t="s">
        <v>134</v>
      </c>
      <c r="L69" s="60">
        <v>17722500</v>
      </c>
      <c r="M69" s="60"/>
      <c r="N69" s="53" t="s">
        <v>44</v>
      </c>
      <c r="O69" s="54" t="s">
        <v>134</v>
      </c>
      <c r="P69" s="60">
        <v>2296256.17</v>
      </c>
      <c r="Q69" s="123"/>
      <c r="R69" s="53" t="s">
        <v>44</v>
      </c>
      <c r="S69" s="130" t="s">
        <v>134</v>
      </c>
      <c r="T69" s="130">
        <f>ROUND(T68*0.85,2)</f>
        <v>0</v>
      </c>
      <c r="U69" s="123"/>
      <c r="V69" s="124" t="s">
        <v>44</v>
      </c>
      <c r="W69" s="124" t="s">
        <v>134</v>
      </c>
      <c r="X69" s="124">
        <f>X68*0.85</f>
        <v>0</v>
      </c>
    </row>
    <row r="70" spans="1:24" ht="58.4" customHeight="1" x14ac:dyDescent="0.35">
      <c r="A70" s="47" t="s">
        <v>45</v>
      </c>
      <c r="B70" s="48" t="s">
        <v>201</v>
      </c>
      <c r="C70" s="49" t="s">
        <v>178</v>
      </c>
      <c r="D70" s="53" t="s">
        <v>45</v>
      </c>
      <c r="E70" s="54" t="s">
        <v>201</v>
      </c>
      <c r="F70" s="60">
        <v>1508271.84</v>
      </c>
      <c r="G70" s="53" t="s">
        <v>45</v>
      </c>
      <c r="H70" s="54" t="s">
        <v>201</v>
      </c>
      <c r="I70" s="60">
        <v>0</v>
      </c>
      <c r="J70" s="53" t="s">
        <v>45</v>
      </c>
      <c r="K70" s="54" t="s">
        <v>201</v>
      </c>
      <c r="L70" s="60">
        <v>9786055.8599999994</v>
      </c>
      <c r="M70" s="60"/>
      <c r="N70" s="53" t="s">
        <v>45</v>
      </c>
      <c r="O70" s="54" t="s">
        <v>201</v>
      </c>
      <c r="P70" s="60">
        <v>2205911.33</v>
      </c>
      <c r="Q70" s="123">
        <v>135250.49</v>
      </c>
      <c r="R70" s="53" t="s">
        <v>45</v>
      </c>
      <c r="S70" s="54" t="s">
        <v>201</v>
      </c>
      <c r="T70" s="130">
        <v>0</v>
      </c>
      <c r="U70" s="123">
        <v>0</v>
      </c>
      <c r="V70" s="124" t="s">
        <v>45</v>
      </c>
      <c r="W70" s="131" t="s">
        <v>201</v>
      </c>
      <c r="X70" s="124">
        <f>SUM(X71+X77+X78)</f>
        <v>0</v>
      </c>
    </row>
    <row r="71" spans="1:24" x14ac:dyDescent="0.35">
      <c r="A71" s="47" t="s">
        <v>46</v>
      </c>
      <c r="B71" s="48" t="s">
        <v>134</v>
      </c>
      <c r="C71" s="49" t="s">
        <v>179</v>
      </c>
      <c r="D71" s="53" t="s">
        <v>46</v>
      </c>
      <c r="E71" s="54" t="s">
        <v>134</v>
      </c>
      <c r="F71" s="60">
        <v>1282031.064</v>
      </c>
      <c r="G71" s="53" t="s">
        <v>46</v>
      </c>
      <c r="H71" s="54" t="s">
        <v>134</v>
      </c>
      <c r="I71" s="60">
        <v>0</v>
      </c>
      <c r="J71" s="53" t="s">
        <v>46</v>
      </c>
      <c r="K71" s="54" t="s">
        <v>134</v>
      </c>
      <c r="L71" s="60">
        <v>8318147.4809999997</v>
      </c>
      <c r="M71" s="60"/>
      <c r="N71" s="53" t="s">
        <v>46</v>
      </c>
      <c r="O71" s="54" t="s">
        <v>134</v>
      </c>
      <c r="P71" s="60">
        <v>1875024.63</v>
      </c>
      <c r="Q71" s="123">
        <v>114962.92</v>
      </c>
      <c r="R71" s="53" t="s">
        <v>46</v>
      </c>
      <c r="S71" s="130" t="s">
        <v>134</v>
      </c>
      <c r="T71" s="130">
        <f>T74</f>
        <v>0</v>
      </c>
      <c r="U71" s="123">
        <f>ROUND(U70*0.85,2)</f>
        <v>0</v>
      </c>
      <c r="V71" s="124" t="s">
        <v>46</v>
      </c>
      <c r="W71" s="124" t="s">
        <v>134</v>
      </c>
      <c r="X71" s="124">
        <f>ROUND((X79*0.5)*0.85,2)</f>
        <v>0</v>
      </c>
    </row>
    <row r="72" spans="1:24" x14ac:dyDescent="0.35">
      <c r="A72" s="47" t="s">
        <v>47</v>
      </c>
      <c r="B72" s="48" t="s">
        <v>120</v>
      </c>
      <c r="C72" s="49" t="s">
        <v>179</v>
      </c>
      <c r="D72" s="53" t="s">
        <v>47</v>
      </c>
      <c r="E72" s="54" t="s">
        <v>120</v>
      </c>
      <c r="F72" s="60">
        <v>0</v>
      </c>
      <c r="G72" s="53" t="s">
        <v>47</v>
      </c>
      <c r="H72" s="54" t="s">
        <v>120</v>
      </c>
      <c r="I72" s="60">
        <v>0</v>
      </c>
      <c r="J72" s="53" t="s">
        <v>47</v>
      </c>
      <c r="K72" s="54" t="s">
        <v>120</v>
      </c>
      <c r="L72" s="60">
        <v>0</v>
      </c>
      <c r="M72" s="60"/>
      <c r="N72" s="53" t="s">
        <v>47</v>
      </c>
      <c r="O72" s="54" t="s">
        <v>120</v>
      </c>
      <c r="P72" s="60" t="s">
        <v>179</v>
      </c>
      <c r="Q72" s="123"/>
      <c r="R72" s="53" t="s">
        <v>47</v>
      </c>
      <c r="S72" s="130" t="s">
        <v>120</v>
      </c>
      <c r="T72" s="130" t="s">
        <v>179</v>
      </c>
      <c r="U72" s="123">
        <f>U71</f>
        <v>0</v>
      </c>
      <c r="V72" s="124" t="s">
        <v>47</v>
      </c>
      <c r="W72" s="124" t="s">
        <v>120</v>
      </c>
      <c r="X72" s="124">
        <f>X71</f>
        <v>0</v>
      </c>
    </row>
    <row r="73" spans="1:24" x14ac:dyDescent="0.35">
      <c r="A73" s="47" t="s">
        <v>48</v>
      </c>
      <c r="B73" s="48" t="s">
        <v>121</v>
      </c>
      <c r="C73" s="49" t="s">
        <v>179</v>
      </c>
      <c r="D73" s="53" t="s">
        <v>48</v>
      </c>
      <c r="E73" s="54" t="s">
        <v>121</v>
      </c>
      <c r="F73" s="60">
        <v>0</v>
      </c>
      <c r="G73" s="53" t="s">
        <v>48</v>
      </c>
      <c r="H73" s="54" t="s">
        <v>121</v>
      </c>
      <c r="I73" s="60">
        <v>0</v>
      </c>
      <c r="J73" s="53" t="s">
        <v>48</v>
      </c>
      <c r="K73" s="54" t="s">
        <v>121</v>
      </c>
      <c r="L73" s="60">
        <v>0</v>
      </c>
      <c r="M73" s="60"/>
      <c r="N73" s="53" t="s">
        <v>48</v>
      </c>
      <c r="O73" s="54" t="s">
        <v>121</v>
      </c>
      <c r="P73" s="60" t="s">
        <v>179</v>
      </c>
      <c r="Q73" s="123">
        <v>0</v>
      </c>
      <c r="R73" s="53" t="s">
        <v>48</v>
      </c>
      <c r="S73" s="130" t="s">
        <v>121</v>
      </c>
      <c r="T73" s="130"/>
      <c r="U73" s="123">
        <v>0</v>
      </c>
      <c r="V73" s="124" t="s">
        <v>48</v>
      </c>
      <c r="W73" s="124" t="s">
        <v>121</v>
      </c>
      <c r="X73" s="124">
        <v>0</v>
      </c>
    </row>
    <row r="74" spans="1:24" x14ac:dyDescent="0.35">
      <c r="A74" s="47" t="s">
        <v>49</v>
      </c>
      <c r="B74" s="48" t="s">
        <v>122</v>
      </c>
      <c r="C74" s="49" t="s">
        <v>179</v>
      </c>
      <c r="D74" s="53" t="s">
        <v>49</v>
      </c>
      <c r="E74" s="54" t="s">
        <v>122</v>
      </c>
      <c r="F74" s="60">
        <v>1282031.064</v>
      </c>
      <c r="G74" s="53" t="s">
        <v>49</v>
      </c>
      <c r="H74" s="54" t="s">
        <v>122</v>
      </c>
      <c r="I74" s="60">
        <v>0</v>
      </c>
      <c r="J74" s="53" t="s">
        <v>49</v>
      </c>
      <c r="K74" s="54" t="s">
        <v>122</v>
      </c>
      <c r="L74" s="60">
        <v>8318147.4809999997</v>
      </c>
      <c r="M74" s="60"/>
      <c r="N74" s="53" t="s">
        <v>49</v>
      </c>
      <c r="O74" s="54" t="s">
        <v>122</v>
      </c>
      <c r="P74" s="60">
        <v>1875024.63</v>
      </c>
      <c r="Q74" s="123">
        <v>114962.92</v>
      </c>
      <c r="R74" s="53" t="s">
        <v>49</v>
      </c>
      <c r="S74" s="130" t="s">
        <v>122</v>
      </c>
      <c r="T74" s="130">
        <f>T70*0.85</f>
        <v>0</v>
      </c>
      <c r="U74" s="123">
        <v>0</v>
      </c>
      <c r="V74" s="124" t="s">
        <v>49</v>
      </c>
      <c r="W74" s="124" t="s">
        <v>122</v>
      </c>
      <c r="X74" s="124">
        <v>0</v>
      </c>
    </row>
    <row r="75" spans="1:24" x14ac:dyDescent="0.35">
      <c r="A75" s="47" t="s">
        <v>50</v>
      </c>
      <c r="B75" s="48" t="s">
        <v>123</v>
      </c>
      <c r="C75" s="49" t="s">
        <v>179</v>
      </c>
      <c r="D75" s="53" t="s">
        <v>50</v>
      </c>
      <c r="E75" s="54" t="s">
        <v>123</v>
      </c>
      <c r="F75" s="60">
        <v>0</v>
      </c>
      <c r="G75" s="53" t="s">
        <v>50</v>
      </c>
      <c r="H75" s="54" t="s">
        <v>123</v>
      </c>
      <c r="I75" s="60">
        <v>0</v>
      </c>
      <c r="J75" s="53" t="s">
        <v>50</v>
      </c>
      <c r="K75" s="54" t="s">
        <v>123</v>
      </c>
      <c r="L75" s="60">
        <v>0</v>
      </c>
      <c r="M75" s="60"/>
      <c r="N75" s="53" t="s">
        <v>50</v>
      </c>
      <c r="O75" s="54" t="s">
        <v>123</v>
      </c>
      <c r="P75" s="60" t="s">
        <v>179</v>
      </c>
      <c r="Q75" s="123">
        <v>0</v>
      </c>
      <c r="R75" s="53" t="s">
        <v>50</v>
      </c>
      <c r="S75" s="130" t="s">
        <v>123</v>
      </c>
      <c r="T75" s="130" t="s">
        <v>179</v>
      </c>
      <c r="U75" s="123">
        <v>0</v>
      </c>
      <c r="V75" s="124" t="s">
        <v>50</v>
      </c>
      <c r="W75" s="124" t="s">
        <v>123</v>
      </c>
      <c r="X75" s="124">
        <v>0</v>
      </c>
    </row>
    <row r="76" spans="1:24" x14ac:dyDescent="0.35">
      <c r="A76" s="47" t="s">
        <v>51</v>
      </c>
      <c r="B76" s="48" t="s">
        <v>124</v>
      </c>
      <c r="C76" s="49" t="s">
        <v>179</v>
      </c>
      <c r="D76" s="53" t="s">
        <v>51</v>
      </c>
      <c r="E76" s="54" t="s">
        <v>124</v>
      </c>
      <c r="F76" s="60">
        <v>0</v>
      </c>
      <c r="G76" s="53" t="s">
        <v>51</v>
      </c>
      <c r="H76" s="54" t="s">
        <v>124</v>
      </c>
      <c r="I76" s="60">
        <v>0</v>
      </c>
      <c r="J76" s="53" t="s">
        <v>51</v>
      </c>
      <c r="K76" s="54" t="s">
        <v>124</v>
      </c>
      <c r="L76" s="60">
        <v>0</v>
      </c>
      <c r="M76" s="60"/>
      <c r="N76" s="53" t="s">
        <v>51</v>
      </c>
      <c r="O76" s="54" t="s">
        <v>124</v>
      </c>
      <c r="P76" s="60" t="s">
        <v>179</v>
      </c>
      <c r="Q76" s="123">
        <v>0</v>
      </c>
      <c r="R76" s="53" t="s">
        <v>51</v>
      </c>
      <c r="S76" s="130" t="s">
        <v>124</v>
      </c>
      <c r="T76" s="130" t="s">
        <v>179</v>
      </c>
      <c r="U76" s="123">
        <v>0</v>
      </c>
      <c r="V76" s="124" t="s">
        <v>51</v>
      </c>
      <c r="W76" s="124" t="s">
        <v>124</v>
      </c>
      <c r="X76" s="124">
        <v>0</v>
      </c>
    </row>
    <row r="77" spans="1:24" ht="23" x14ac:dyDescent="0.35">
      <c r="A77" s="47" t="s">
        <v>52</v>
      </c>
      <c r="B77" s="48" t="s">
        <v>135</v>
      </c>
      <c r="C77" s="49" t="s">
        <v>179</v>
      </c>
      <c r="D77" s="53" t="s">
        <v>52</v>
      </c>
      <c r="E77" s="54" t="s">
        <v>135</v>
      </c>
      <c r="F77" s="60">
        <v>226240.77600000001</v>
      </c>
      <c r="G77" s="53" t="s">
        <v>52</v>
      </c>
      <c r="H77" s="54" t="s">
        <v>135</v>
      </c>
      <c r="I77" s="60">
        <v>0</v>
      </c>
      <c r="J77" s="53" t="s">
        <v>52</v>
      </c>
      <c r="K77" s="54" t="s">
        <v>135</v>
      </c>
      <c r="L77" s="60">
        <v>1467908.379</v>
      </c>
      <c r="M77" s="60"/>
      <c r="N77" s="53" t="s">
        <v>52</v>
      </c>
      <c r="O77" s="54" t="s">
        <v>135</v>
      </c>
      <c r="P77" s="60">
        <v>330886.7</v>
      </c>
      <c r="Q77" s="123">
        <v>20287.57</v>
      </c>
      <c r="R77" s="53" t="s">
        <v>52</v>
      </c>
      <c r="S77" s="130" t="s">
        <v>135</v>
      </c>
      <c r="T77" s="130">
        <f>T70*0.15</f>
        <v>0</v>
      </c>
      <c r="U77" s="123">
        <f>ROUND(U70*0.15,2)</f>
        <v>0</v>
      </c>
      <c r="V77" s="124" t="s">
        <v>52</v>
      </c>
      <c r="W77" s="124" t="s">
        <v>135</v>
      </c>
      <c r="X77" s="124">
        <f>ROUND((X79*0.5)*0.15,2)</f>
        <v>0</v>
      </c>
    </row>
    <row r="78" spans="1:24" ht="23" x14ac:dyDescent="0.35">
      <c r="A78" s="47" t="s">
        <v>53</v>
      </c>
      <c r="B78" s="48" t="s">
        <v>136</v>
      </c>
      <c r="C78" s="49" t="s">
        <v>179</v>
      </c>
      <c r="D78" s="53" t="s">
        <v>53</v>
      </c>
      <c r="E78" s="54" t="s">
        <v>136</v>
      </c>
      <c r="F78" s="60">
        <v>0</v>
      </c>
      <c r="G78" s="53" t="s">
        <v>53</v>
      </c>
      <c r="H78" s="54" t="s">
        <v>136</v>
      </c>
      <c r="I78" s="60">
        <v>0</v>
      </c>
      <c r="J78" s="53" t="s">
        <v>53</v>
      </c>
      <c r="K78" s="54" t="s">
        <v>136</v>
      </c>
      <c r="L78" s="54" t="s">
        <v>179</v>
      </c>
      <c r="M78" s="54"/>
      <c r="N78" s="53" t="s">
        <v>53</v>
      </c>
      <c r="O78" s="54" t="s">
        <v>136</v>
      </c>
      <c r="P78" s="60">
        <v>0</v>
      </c>
      <c r="Q78" s="123">
        <v>0</v>
      </c>
      <c r="R78" s="53" t="s">
        <v>53</v>
      </c>
      <c r="S78" s="130" t="s">
        <v>136</v>
      </c>
      <c r="T78" s="130">
        <v>0</v>
      </c>
      <c r="U78" s="123">
        <v>0</v>
      </c>
      <c r="V78" s="124" t="s">
        <v>53</v>
      </c>
      <c r="W78" s="124" t="s">
        <v>136</v>
      </c>
      <c r="X78" s="124">
        <v>0</v>
      </c>
    </row>
    <row r="79" spans="1:24" ht="34.5" x14ac:dyDescent="0.35">
      <c r="A79" s="47" t="s">
        <v>54</v>
      </c>
      <c r="B79" s="48" t="s">
        <v>137</v>
      </c>
      <c r="C79" s="49" t="s">
        <v>178</v>
      </c>
      <c r="D79" s="53" t="s">
        <v>54</v>
      </c>
      <c r="E79" s="54" t="s">
        <v>137</v>
      </c>
      <c r="F79" s="60">
        <v>7541359.2000000002</v>
      </c>
      <c r="G79" s="53" t="s">
        <v>54</v>
      </c>
      <c r="H79" s="54" t="s">
        <v>137</v>
      </c>
      <c r="I79" s="60">
        <v>0</v>
      </c>
      <c r="J79" s="203"/>
      <c r="K79" s="204"/>
      <c r="L79" s="205"/>
      <c r="M79" s="113"/>
      <c r="N79" s="53" t="s">
        <v>54</v>
      </c>
      <c r="O79" s="54" t="s">
        <v>137</v>
      </c>
      <c r="P79" s="54" t="s">
        <v>178</v>
      </c>
      <c r="Q79" s="123"/>
      <c r="R79" s="53" t="s">
        <v>54</v>
      </c>
      <c r="S79" s="130" t="s">
        <v>137</v>
      </c>
      <c r="T79" s="130" t="s">
        <v>178</v>
      </c>
      <c r="U79" s="123"/>
      <c r="V79" s="132" t="s">
        <v>54</v>
      </c>
      <c r="W79" s="132" t="s">
        <v>137</v>
      </c>
      <c r="X79" s="124">
        <v>0</v>
      </c>
    </row>
    <row r="80" spans="1:24" ht="34.5" x14ac:dyDescent="0.35">
      <c r="A80" s="47" t="s">
        <v>55</v>
      </c>
      <c r="B80" s="48" t="s">
        <v>138</v>
      </c>
      <c r="C80" s="49" t="s">
        <v>178</v>
      </c>
      <c r="D80" s="53" t="s">
        <v>55</v>
      </c>
      <c r="E80" s="54" t="s">
        <v>237</v>
      </c>
      <c r="F80" s="54">
        <v>11</v>
      </c>
      <c r="G80" s="53" t="s">
        <v>55</v>
      </c>
      <c r="H80" s="54" t="s">
        <v>237</v>
      </c>
      <c r="I80" s="54">
        <v>0</v>
      </c>
      <c r="J80" s="53" t="s">
        <v>55</v>
      </c>
      <c r="K80" s="54" t="s">
        <v>138</v>
      </c>
      <c r="L80" s="54">
        <v>1</v>
      </c>
      <c r="M80" s="54"/>
      <c r="N80" s="53" t="s">
        <v>55</v>
      </c>
      <c r="O80" s="54" t="s">
        <v>138</v>
      </c>
      <c r="P80" s="54">
        <v>12</v>
      </c>
      <c r="Q80" s="128"/>
      <c r="R80" s="53" t="s">
        <v>55</v>
      </c>
      <c r="S80" s="130" t="s">
        <v>138</v>
      </c>
      <c r="T80" s="130" t="s">
        <v>179</v>
      </c>
      <c r="U80" s="123"/>
      <c r="V80" s="100" t="s">
        <v>55</v>
      </c>
      <c r="W80" s="102" t="s">
        <v>138</v>
      </c>
      <c r="X80" s="133">
        <v>0</v>
      </c>
    </row>
    <row r="81" spans="1:24" ht="34.5" x14ac:dyDescent="0.35">
      <c r="A81" s="47" t="s">
        <v>56</v>
      </c>
      <c r="B81" s="48" t="s">
        <v>146</v>
      </c>
      <c r="C81" s="49" t="s">
        <v>178</v>
      </c>
      <c r="D81" s="53" t="s">
        <v>56</v>
      </c>
      <c r="E81" s="54" t="s">
        <v>238</v>
      </c>
      <c r="F81" s="54">
        <v>11</v>
      </c>
      <c r="G81" s="53" t="s">
        <v>56</v>
      </c>
      <c r="H81" s="54" t="s">
        <v>238</v>
      </c>
      <c r="I81" s="54">
        <v>0</v>
      </c>
      <c r="J81" s="53" t="s">
        <v>56</v>
      </c>
      <c r="K81" s="54" t="s">
        <v>146</v>
      </c>
      <c r="L81" s="54">
        <v>1</v>
      </c>
      <c r="M81" s="54"/>
      <c r="N81" s="53" t="s">
        <v>56</v>
      </c>
      <c r="O81" s="54" t="s">
        <v>146</v>
      </c>
      <c r="P81" s="54">
        <v>10</v>
      </c>
      <c r="Q81" s="128"/>
      <c r="R81" s="53" t="s">
        <v>56</v>
      </c>
      <c r="S81" s="130" t="s">
        <v>146</v>
      </c>
      <c r="T81" s="130" t="s">
        <v>179</v>
      </c>
      <c r="U81" s="123"/>
      <c r="V81" s="100" t="s">
        <v>56</v>
      </c>
      <c r="W81" s="102" t="s">
        <v>146</v>
      </c>
      <c r="X81" s="133">
        <v>0</v>
      </c>
    </row>
    <row r="82" spans="1:24" ht="23" x14ac:dyDescent="0.35">
      <c r="A82" s="47" t="s">
        <v>57</v>
      </c>
      <c r="B82" s="48" t="s">
        <v>139</v>
      </c>
      <c r="C82" s="49" t="s">
        <v>178</v>
      </c>
      <c r="D82" s="53" t="s">
        <v>57</v>
      </c>
      <c r="E82" s="54" t="s">
        <v>239</v>
      </c>
      <c r="F82" s="54">
        <v>9</v>
      </c>
      <c r="G82" s="53" t="s">
        <v>57</v>
      </c>
      <c r="H82" s="54" t="s">
        <v>239</v>
      </c>
      <c r="I82" s="54">
        <v>0</v>
      </c>
      <c r="J82" s="53" t="s">
        <v>57</v>
      </c>
      <c r="K82" s="54" t="s">
        <v>139</v>
      </c>
      <c r="L82" s="54">
        <v>1</v>
      </c>
      <c r="M82" s="54"/>
      <c r="N82" s="53" t="s">
        <v>57</v>
      </c>
      <c r="O82" s="54" t="s">
        <v>139</v>
      </c>
      <c r="P82" s="54">
        <v>11</v>
      </c>
      <c r="Q82" s="128">
        <v>8</v>
      </c>
      <c r="R82" s="53" t="s">
        <v>57</v>
      </c>
      <c r="S82" s="130" t="s">
        <v>139</v>
      </c>
      <c r="T82" s="130" t="s">
        <v>179</v>
      </c>
      <c r="U82" s="123">
        <f>U84</f>
        <v>0</v>
      </c>
      <c r="V82" s="100" t="s">
        <v>57</v>
      </c>
      <c r="W82" s="102" t="s">
        <v>139</v>
      </c>
      <c r="X82" s="133">
        <v>0</v>
      </c>
    </row>
    <row r="83" spans="1:24" x14ac:dyDescent="0.35">
      <c r="A83" s="47" t="s">
        <v>58</v>
      </c>
      <c r="B83" s="48" t="s">
        <v>140</v>
      </c>
      <c r="C83" s="49" t="s">
        <v>179</v>
      </c>
      <c r="D83" s="53" t="s">
        <v>58</v>
      </c>
      <c r="E83" s="54" t="s">
        <v>140</v>
      </c>
      <c r="F83" s="54">
        <v>0</v>
      </c>
      <c r="G83" s="53" t="s">
        <v>58</v>
      </c>
      <c r="H83" s="54" t="s">
        <v>140</v>
      </c>
      <c r="I83" s="54">
        <v>0</v>
      </c>
      <c r="J83" s="53" t="s">
        <v>58</v>
      </c>
      <c r="K83" s="54" t="s">
        <v>140</v>
      </c>
      <c r="L83" s="54">
        <v>1</v>
      </c>
      <c r="M83" s="54"/>
      <c r="N83" s="53" t="s">
        <v>58</v>
      </c>
      <c r="O83" s="54" t="s">
        <v>140</v>
      </c>
      <c r="P83" s="54"/>
      <c r="Q83" s="128">
        <v>0</v>
      </c>
      <c r="R83" s="53" t="s">
        <v>58</v>
      </c>
      <c r="S83" s="130" t="s">
        <v>140</v>
      </c>
      <c r="T83" s="130" t="s">
        <v>179</v>
      </c>
      <c r="U83" s="123">
        <v>0</v>
      </c>
      <c r="V83" s="100" t="s">
        <v>58</v>
      </c>
      <c r="W83" s="102" t="s">
        <v>140</v>
      </c>
      <c r="X83" s="133">
        <v>0</v>
      </c>
    </row>
    <row r="84" spans="1:24" x14ac:dyDescent="0.35">
      <c r="A84" s="47" t="s">
        <v>59</v>
      </c>
      <c r="B84" s="48" t="s">
        <v>141</v>
      </c>
      <c r="C84" s="49" t="s">
        <v>179</v>
      </c>
      <c r="D84" s="53" t="s">
        <v>59</v>
      </c>
      <c r="E84" s="54" t="s">
        <v>141</v>
      </c>
      <c r="F84" s="54">
        <v>9</v>
      </c>
      <c r="G84" s="53" t="s">
        <v>59</v>
      </c>
      <c r="H84" s="54" t="s">
        <v>141</v>
      </c>
      <c r="I84" s="54">
        <v>0</v>
      </c>
      <c r="J84" s="53" t="s">
        <v>59</v>
      </c>
      <c r="K84" s="54" t="s">
        <v>141</v>
      </c>
      <c r="L84" s="54">
        <v>0</v>
      </c>
      <c r="M84" s="54"/>
      <c r="N84" s="53" t="s">
        <v>59</v>
      </c>
      <c r="O84" s="54" t="s">
        <v>141</v>
      </c>
      <c r="P84" s="54">
        <v>11</v>
      </c>
      <c r="Q84" s="128">
        <v>8</v>
      </c>
      <c r="R84" s="53" t="s">
        <v>59</v>
      </c>
      <c r="S84" s="130" t="s">
        <v>141</v>
      </c>
      <c r="T84" s="130" t="s">
        <v>179</v>
      </c>
      <c r="U84" s="123">
        <v>0</v>
      </c>
      <c r="V84" s="100" t="s">
        <v>59</v>
      </c>
      <c r="W84" s="102" t="s">
        <v>141</v>
      </c>
      <c r="X84" s="133">
        <v>0</v>
      </c>
    </row>
    <row r="85" spans="1:24" x14ac:dyDescent="0.35">
      <c r="A85" s="47" t="s">
        <v>0</v>
      </c>
      <c r="B85" s="48" t="s">
        <v>142</v>
      </c>
      <c r="C85" s="49" t="s">
        <v>179</v>
      </c>
      <c r="D85" s="53" t="s">
        <v>0</v>
      </c>
      <c r="E85" s="54" t="s">
        <v>142</v>
      </c>
      <c r="F85" s="54">
        <v>8</v>
      </c>
      <c r="G85" s="53" t="s">
        <v>0</v>
      </c>
      <c r="H85" s="54" t="s">
        <v>142</v>
      </c>
      <c r="I85" s="54">
        <v>0</v>
      </c>
      <c r="J85" s="53" t="s">
        <v>0</v>
      </c>
      <c r="K85" s="54" t="s">
        <v>142</v>
      </c>
      <c r="L85" s="54">
        <v>0</v>
      </c>
      <c r="M85" s="54"/>
      <c r="N85" s="53" t="s">
        <v>0</v>
      </c>
      <c r="O85" s="54" t="s">
        <v>142</v>
      </c>
      <c r="P85" s="54"/>
      <c r="Q85" s="128">
        <v>0</v>
      </c>
      <c r="R85" s="53" t="s">
        <v>0</v>
      </c>
      <c r="S85" s="130" t="s">
        <v>142</v>
      </c>
      <c r="T85" s="130" t="s">
        <v>179</v>
      </c>
      <c r="U85" s="123" t="s">
        <v>179</v>
      </c>
      <c r="V85" s="100" t="s">
        <v>0</v>
      </c>
      <c r="W85" s="102" t="s">
        <v>142</v>
      </c>
      <c r="X85" s="133">
        <v>0</v>
      </c>
    </row>
    <row r="86" spans="1:24" x14ac:dyDescent="0.35">
      <c r="A86" s="47" t="s">
        <v>60</v>
      </c>
      <c r="B86" s="48" t="s">
        <v>143</v>
      </c>
      <c r="C86" s="49" t="s">
        <v>179</v>
      </c>
      <c r="D86" s="53" t="s">
        <v>60</v>
      </c>
      <c r="E86" s="54" t="s">
        <v>143</v>
      </c>
      <c r="F86" s="54">
        <v>0</v>
      </c>
      <c r="G86" s="53" t="s">
        <v>60</v>
      </c>
      <c r="H86" s="54" t="s">
        <v>143</v>
      </c>
      <c r="I86" s="54">
        <v>0</v>
      </c>
      <c r="J86" s="53" t="s">
        <v>60</v>
      </c>
      <c r="K86" s="54" t="s">
        <v>143</v>
      </c>
      <c r="L86" s="54">
        <v>0</v>
      </c>
      <c r="M86" s="54"/>
      <c r="N86" s="53" t="s">
        <v>60</v>
      </c>
      <c r="O86" s="54" t="s">
        <v>143</v>
      </c>
      <c r="P86" s="54" t="s">
        <v>179</v>
      </c>
      <c r="Q86" s="128">
        <v>0</v>
      </c>
      <c r="R86" s="53" t="s">
        <v>60</v>
      </c>
      <c r="S86" s="130" t="s">
        <v>143</v>
      </c>
      <c r="T86" s="130" t="s">
        <v>179</v>
      </c>
      <c r="U86" s="123">
        <v>0</v>
      </c>
      <c r="V86" s="100" t="s">
        <v>60</v>
      </c>
      <c r="W86" s="102" t="s">
        <v>143</v>
      </c>
      <c r="X86" s="133">
        <v>0</v>
      </c>
    </row>
    <row r="87" spans="1:24" ht="23" x14ac:dyDescent="0.35">
      <c r="A87" s="47" t="s">
        <v>61</v>
      </c>
      <c r="B87" s="48" t="s">
        <v>144</v>
      </c>
      <c r="C87" s="49" t="s">
        <v>179</v>
      </c>
      <c r="D87" s="53" t="s">
        <v>61</v>
      </c>
      <c r="E87" s="54" t="s">
        <v>144</v>
      </c>
      <c r="F87" s="54">
        <v>0</v>
      </c>
      <c r="G87" s="53" t="s">
        <v>61</v>
      </c>
      <c r="H87" s="54" t="s">
        <v>144</v>
      </c>
      <c r="I87" s="54">
        <v>0</v>
      </c>
      <c r="J87" s="53" t="s">
        <v>61</v>
      </c>
      <c r="K87" s="54" t="s">
        <v>144</v>
      </c>
      <c r="L87" s="54">
        <v>0</v>
      </c>
      <c r="M87" s="54"/>
      <c r="N87" s="53" t="s">
        <v>61</v>
      </c>
      <c r="O87" s="54" t="s">
        <v>144</v>
      </c>
      <c r="P87" s="54" t="s">
        <v>179</v>
      </c>
      <c r="Q87" s="128">
        <v>0</v>
      </c>
      <c r="R87" s="53" t="s">
        <v>61</v>
      </c>
      <c r="S87" s="130" t="s">
        <v>144</v>
      </c>
      <c r="T87" s="130" t="s">
        <v>179</v>
      </c>
      <c r="U87" s="123">
        <v>0</v>
      </c>
      <c r="V87" s="100" t="s">
        <v>61</v>
      </c>
      <c r="W87" s="102" t="s">
        <v>144</v>
      </c>
      <c r="X87" s="133">
        <v>0</v>
      </c>
    </row>
    <row r="88" spans="1:24" ht="26.65" customHeight="1" x14ac:dyDescent="0.35">
      <c r="A88" s="50" t="s">
        <v>62</v>
      </c>
      <c r="B88" s="51" t="s">
        <v>145</v>
      </c>
      <c r="C88" s="52" t="s">
        <v>179</v>
      </c>
      <c r="D88" s="53" t="s">
        <v>62</v>
      </c>
      <c r="E88" s="54" t="s">
        <v>145</v>
      </c>
      <c r="F88" s="54" t="s">
        <v>179</v>
      </c>
      <c r="G88" s="53" t="s">
        <v>62</v>
      </c>
      <c r="H88" s="54" t="s">
        <v>145</v>
      </c>
      <c r="I88" s="54" t="s">
        <v>179</v>
      </c>
      <c r="J88" s="53" t="s">
        <v>62</v>
      </c>
      <c r="K88" s="54" t="s">
        <v>145</v>
      </c>
      <c r="L88" s="54" t="s">
        <v>179</v>
      </c>
      <c r="M88" s="54"/>
      <c r="N88" s="53" t="s">
        <v>62</v>
      </c>
      <c r="O88" s="54" t="s">
        <v>145</v>
      </c>
      <c r="P88" s="54" t="s">
        <v>179</v>
      </c>
      <c r="Q88" s="128" t="s">
        <v>179</v>
      </c>
      <c r="R88" s="53" t="s">
        <v>62</v>
      </c>
      <c r="S88" s="130" t="s">
        <v>145</v>
      </c>
      <c r="T88" s="130" t="s">
        <v>179</v>
      </c>
      <c r="U88" s="123"/>
      <c r="V88" s="100" t="s">
        <v>62</v>
      </c>
      <c r="W88" s="102" t="s">
        <v>145</v>
      </c>
      <c r="X88" s="133" t="s">
        <v>179</v>
      </c>
    </row>
    <row r="89" spans="1:24" ht="45" customHeight="1" x14ac:dyDescent="0.35">
      <c r="A89" s="32" t="s">
        <v>93</v>
      </c>
      <c r="B89" s="186" t="s">
        <v>184</v>
      </c>
      <c r="C89" s="186"/>
      <c r="D89" s="18" t="s">
        <v>240</v>
      </c>
      <c r="E89" s="183" t="s">
        <v>184</v>
      </c>
      <c r="F89" s="183"/>
      <c r="G89" s="18" t="s">
        <v>240</v>
      </c>
      <c r="H89" s="183" t="s">
        <v>184</v>
      </c>
      <c r="I89" s="183"/>
      <c r="J89" s="18" t="s">
        <v>240</v>
      </c>
      <c r="K89" s="183" t="s">
        <v>184</v>
      </c>
      <c r="L89" s="183"/>
      <c r="M89" s="67"/>
      <c r="N89" s="18" t="s">
        <v>240</v>
      </c>
      <c r="O89" s="172" t="s">
        <v>184</v>
      </c>
      <c r="P89" s="173"/>
      <c r="Q89" s="67"/>
      <c r="R89" s="18" t="s">
        <v>240</v>
      </c>
      <c r="S89" s="174" t="s">
        <v>184</v>
      </c>
      <c r="T89" s="175"/>
      <c r="U89" s="82"/>
      <c r="V89" s="18" t="s">
        <v>240</v>
      </c>
      <c r="W89" s="183" t="s">
        <v>184</v>
      </c>
      <c r="X89" s="183"/>
    </row>
    <row r="90" spans="1:24" ht="23" x14ac:dyDescent="0.35">
      <c r="A90" s="121">
        <v>32</v>
      </c>
      <c r="B90" s="58" t="s">
        <v>149</v>
      </c>
      <c r="C90" s="58" t="s">
        <v>213</v>
      </c>
      <c r="D90" s="53">
        <v>32</v>
      </c>
      <c r="E90" s="54" t="s">
        <v>149</v>
      </c>
      <c r="F90" s="54" t="s">
        <v>213</v>
      </c>
      <c r="G90" s="53">
        <v>32</v>
      </c>
      <c r="H90" s="54" t="s">
        <v>149</v>
      </c>
      <c r="I90" s="54" t="s">
        <v>177</v>
      </c>
      <c r="J90" s="53">
        <v>32</v>
      </c>
      <c r="K90" s="54" t="s">
        <v>149</v>
      </c>
      <c r="L90" s="54" t="s">
        <v>213</v>
      </c>
      <c r="M90" s="54"/>
      <c r="N90" s="53">
        <v>32</v>
      </c>
      <c r="O90" s="54" t="s">
        <v>149</v>
      </c>
      <c r="P90" s="54" t="s">
        <v>213</v>
      </c>
      <c r="Q90" s="69"/>
      <c r="R90" s="53">
        <v>32</v>
      </c>
      <c r="S90" s="130" t="s">
        <v>149</v>
      </c>
      <c r="T90" s="130" t="s">
        <v>213</v>
      </c>
      <c r="U90" s="123"/>
      <c r="V90" s="100">
        <v>32</v>
      </c>
      <c r="W90" s="102" t="s">
        <v>149</v>
      </c>
      <c r="X90" s="102" t="s">
        <v>213</v>
      </c>
    </row>
    <row r="91" spans="1:24" ht="23" x14ac:dyDescent="0.35">
      <c r="A91" s="121" t="s">
        <v>1</v>
      </c>
      <c r="B91" s="58" t="s">
        <v>150</v>
      </c>
      <c r="C91" s="58" t="s">
        <v>179</v>
      </c>
      <c r="D91" s="53" t="s">
        <v>1</v>
      </c>
      <c r="E91" s="54" t="s">
        <v>150</v>
      </c>
      <c r="F91" s="54" t="s">
        <v>179</v>
      </c>
      <c r="G91" s="53" t="s">
        <v>1</v>
      </c>
      <c r="H91" s="54" t="s">
        <v>150</v>
      </c>
      <c r="I91" s="118">
        <v>44773</v>
      </c>
      <c r="J91" s="53" t="s">
        <v>1</v>
      </c>
      <c r="K91" s="54" t="s">
        <v>150</v>
      </c>
      <c r="L91" s="54" t="s">
        <v>179</v>
      </c>
      <c r="M91" s="54"/>
      <c r="N91" s="53" t="s">
        <v>1</v>
      </c>
      <c r="O91" s="54" t="s">
        <v>150</v>
      </c>
      <c r="P91" s="54" t="s">
        <v>179</v>
      </c>
      <c r="Q91" s="69"/>
      <c r="R91" s="53" t="s">
        <v>1</v>
      </c>
      <c r="S91" s="130" t="s">
        <v>150</v>
      </c>
      <c r="T91" s="130" t="s">
        <v>179</v>
      </c>
      <c r="U91" s="123"/>
      <c r="V91" s="100" t="s">
        <v>1</v>
      </c>
      <c r="W91" s="102" t="s">
        <v>150</v>
      </c>
      <c r="X91" s="133" t="s">
        <v>179</v>
      </c>
    </row>
    <row r="92" spans="1:24" ht="34.5" x14ac:dyDescent="0.35">
      <c r="A92" s="44">
        <v>33</v>
      </c>
      <c r="B92" s="45" t="s">
        <v>151</v>
      </c>
      <c r="C92" s="46" t="s">
        <v>178</v>
      </c>
      <c r="D92" s="53">
        <v>33</v>
      </c>
      <c r="E92" s="54" t="s">
        <v>151</v>
      </c>
      <c r="F92" s="54">
        <v>0</v>
      </c>
      <c r="G92" s="53">
        <v>33</v>
      </c>
      <c r="H92" s="54" t="s">
        <v>151</v>
      </c>
      <c r="I92" s="54">
        <v>0</v>
      </c>
      <c r="J92" s="223"/>
      <c r="K92" s="224"/>
      <c r="L92" s="225"/>
      <c r="M92" s="134"/>
      <c r="N92" s="142">
        <v>33</v>
      </c>
      <c r="O92" s="150" t="s">
        <v>151</v>
      </c>
      <c r="P92" s="151" t="s">
        <v>178</v>
      </c>
      <c r="Q92" s="123"/>
      <c r="R92" s="142">
        <v>33</v>
      </c>
      <c r="S92" s="152" t="s">
        <v>151</v>
      </c>
      <c r="T92" s="153" t="s">
        <v>178</v>
      </c>
      <c r="U92" s="123"/>
      <c r="V92" s="100">
        <v>33</v>
      </c>
      <c r="W92" s="102" t="s">
        <v>151</v>
      </c>
      <c r="X92" s="133">
        <v>0</v>
      </c>
    </row>
    <row r="93" spans="1:24" ht="34.5" x14ac:dyDescent="0.35">
      <c r="A93" s="50">
        <v>34</v>
      </c>
      <c r="B93" s="51" t="s">
        <v>152</v>
      </c>
      <c r="C93" s="52" t="s">
        <v>178</v>
      </c>
      <c r="D93" s="53">
        <v>34</v>
      </c>
      <c r="E93" s="54" t="s">
        <v>152</v>
      </c>
      <c r="F93" s="135">
        <v>0</v>
      </c>
      <c r="G93" s="53">
        <v>34</v>
      </c>
      <c r="H93" s="54" t="s">
        <v>152</v>
      </c>
      <c r="I93" s="135">
        <v>0</v>
      </c>
      <c r="J93" s="229"/>
      <c r="K93" s="230"/>
      <c r="L93" s="231"/>
      <c r="M93" s="136"/>
      <c r="N93" s="154">
        <v>34</v>
      </c>
      <c r="O93" s="155" t="s">
        <v>152</v>
      </c>
      <c r="P93" s="156" t="s">
        <v>178</v>
      </c>
      <c r="Q93" s="123"/>
      <c r="R93" s="154">
        <v>34</v>
      </c>
      <c r="S93" s="157" t="s">
        <v>152</v>
      </c>
      <c r="T93" s="158" t="s">
        <v>178</v>
      </c>
      <c r="U93" s="123"/>
      <c r="V93" s="100">
        <v>34</v>
      </c>
      <c r="W93" s="102" t="s">
        <v>152</v>
      </c>
      <c r="X93" s="124">
        <v>0</v>
      </c>
    </row>
    <row r="94" spans="1:24" ht="43.4" customHeight="1" x14ac:dyDescent="0.35">
      <c r="A94" s="32" t="s">
        <v>94</v>
      </c>
      <c r="B94" s="186" t="s">
        <v>185</v>
      </c>
      <c r="C94" s="186"/>
      <c r="D94" s="18" t="s">
        <v>241</v>
      </c>
      <c r="E94" s="183" t="s">
        <v>185</v>
      </c>
      <c r="F94" s="183"/>
      <c r="G94" s="18" t="s">
        <v>241</v>
      </c>
      <c r="H94" s="183" t="s">
        <v>185</v>
      </c>
      <c r="I94" s="183"/>
      <c r="J94" s="18" t="s">
        <v>241</v>
      </c>
      <c r="K94" s="183" t="s">
        <v>185</v>
      </c>
      <c r="L94" s="183"/>
      <c r="M94" s="67"/>
      <c r="N94" s="18" t="s">
        <v>241</v>
      </c>
      <c r="O94" s="172" t="s">
        <v>185</v>
      </c>
      <c r="P94" s="173"/>
      <c r="Q94" s="67"/>
      <c r="R94" s="18" t="s">
        <v>241</v>
      </c>
      <c r="S94" s="172" t="s">
        <v>185</v>
      </c>
      <c r="T94" s="173"/>
      <c r="U94" s="82"/>
      <c r="V94" s="18" t="s">
        <v>241</v>
      </c>
      <c r="W94" s="183" t="s">
        <v>185</v>
      </c>
      <c r="X94" s="183"/>
    </row>
    <row r="95" spans="1:24" ht="23" x14ac:dyDescent="0.35">
      <c r="A95" s="121" t="s">
        <v>63</v>
      </c>
      <c r="B95" s="58" t="s">
        <v>153</v>
      </c>
      <c r="C95" s="9">
        <v>5310.07</v>
      </c>
      <c r="D95" s="53" t="s">
        <v>63</v>
      </c>
      <c r="E95" s="54" t="s">
        <v>153</v>
      </c>
      <c r="F95" s="60">
        <v>0</v>
      </c>
      <c r="G95" s="53" t="s">
        <v>63</v>
      </c>
      <c r="H95" s="54" t="s">
        <v>153</v>
      </c>
      <c r="I95" s="60">
        <v>0</v>
      </c>
      <c r="J95" s="53" t="s">
        <v>63</v>
      </c>
      <c r="K95" s="54" t="s">
        <v>153</v>
      </c>
      <c r="L95" s="60">
        <v>0</v>
      </c>
      <c r="M95" s="60"/>
      <c r="N95" s="53" t="s">
        <v>63</v>
      </c>
      <c r="O95" s="54" t="s">
        <v>153</v>
      </c>
      <c r="P95" s="60">
        <v>0</v>
      </c>
      <c r="Q95" s="137"/>
      <c r="R95" s="53" t="s">
        <v>63</v>
      </c>
      <c r="S95" s="130" t="s">
        <v>153</v>
      </c>
      <c r="T95" s="130">
        <v>0</v>
      </c>
      <c r="U95" s="123"/>
      <c r="V95" s="100" t="s">
        <v>63</v>
      </c>
      <c r="W95" s="102" t="s">
        <v>153</v>
      </c>
      <c r="X95" s="138">
        <v>0</v>
      </c>
    </row>
    <row r="96" spans="1:24" ht="34.5" x14ac:dyDescent="0.35">
      <c r="A96" s="44" t="s">
        <v>64</v>
      </c>
      <c r="B96" s="45" t="s">
        <v>154</v>
      </c>
      <c r="C96" s="46" t="s">
        <v>178</v>
      </c>
      <c r="D96" s="53" t="s">
        <v>64</v>
      </c>
      <c r="E96" s="54" t="s">
        <v>154</v>
      </c>
      <c r="F96" s="135">
        <v>0</v>
      </c>
      <c r="G96" s="53" t="s">
        <v>64</v>
      </c>
      <c r="H96" s="54" t="s">
        <v>154</v>
      </c>
      <c r="I96" s="135">
        <v>0</v>
      </c>
      <c r="J96" s="53" t="s">
        <v>64</v>
      </c>
      <c r="K96" s="54" t="s">
        <v>154</v>
      </c>
      <c r="L96" s="60">
        <v>0</v>
      </c>
      <c r="M96" s="60"/>
      <c r="N96" s="53" t="s">
        <v>64</v>
      </c>
      <c r="O96" s="54" t="s">
        <v>154</v>
      </c>
      <c r="P96" s="135">
        <v>0</v>
      </c>
      <c r="Q96" s="137"/>
      <c r="R96" s="53" t="s">
        <v>64</v>
      </c>
      <c r="S96" s="130" t="s">
        <v>154</v>
      </c>
      <c r="T96" s="130">
        <f>T97+T98</f>
        <v>0</v>
      </c>
      <c r="U96" s="123"/>
      <c r="V96" s="127" t="s">
        <v>64</v>
      </c>
      <c r="W96" s="127" t="s">
        <v>154</v>
      </c>
      <c r="X96" s="138">
        <v>0</v>
      </c>
    </row>
    <row r="97" spans="1:24" x14ac:dyDescent="0.35">
      <c r="A97" s="47" t="s">
        <v>2</v>
      </c>
      <c r="B97" s="48" t="s">
        <v>155</v>
      </c>
      <c r="C97" s="49" t="s">
        <v>179</v>
      </c>
      <c r="D97" s="53" t="s">
        <v>2</v>
      </c>
      <c r="E97" s="54" t="s">
        <v>155</v>
      </c>
      <c r="F97" s="135">
        <v>0</v>
      </c>
      <c r="G97" s="53" t="s">
        <v>2</v>
      </c>
      <c r="H97" s="54" t="s">
        <v>155</v>
      </c>
      <c r="I97" s="135">
        <v>0</v>
      </c>
      <c r="J97" s="53" t="s">
        <v>2</v>
      </c>
      <c r="K97" s="54" t="s">
        <v>155</v>
      </c>
      <c r="L97" s="60">
        <v>0</v>
      </c>
      <c r="M97" s="60"/>
      <c r="N97" s="53" t="s">
        <v>2</v>
      </c>
      <c r="O97" s="54" t="s">
        <v>155</v>
      </c>
      <c r="P97" s="135">
        <v>0</v>
      </c>
      <c r="Q97" s="137"/>
      <c r="R97" s="53" t="s">
        <v>2</v>
      </c>
      <c r="S97" s="130" t="s">
        <v>155</v>
      </c>
      <c r="T97" s="130">
        <v>0</v>
      </c>
      <c r="U97" s="123"/>
      <c r="V97" s="100" t="s">
        <v>2</v>
      </c>
      <c r="W97" s="102" t="s">
        <v>155</v>
      </c>
      <c r="X97" s="138">
        <v>0</v>
      </c>
    </row>
    <row r="98" spans="1:24" x14ac:dyDescent="0.35">
      <c r="A98" s="50" t="s">
        <v>3</v>
      </c>
      <c r="B98" s="51" t="s">
        <v>156</v>
      </c>
      <c r="C98" s="52" t="s">
        <v>179</v>
      </c>
      <c r="D98" s="53" t="s">
        <v>3</v>
      </c>
      <c r="E98" s="54" t="s">
        <v>156</v>
      </c>
      <c r="F98" s="135">
        <v>0</v>
      </c>
      <c r="G98" s="53" t="s">
        <v>3</v>
      </c>
      <c r="H98" s="54" t="s">
        <v>156</v>
      </c>
      <c r="I98" s="135">
        <v>0</v>
      </c>
      <c r="J98" s="53" t="s">
        <v>3</v>
      </c>
      <c r="K98" s="54" t="s">
        <v>156</v>
      </c>
      <c r="L98" s="60">
        <v>0</v>
      </c>
      <c r="M98" s="60"/>
      <c r="N98" s="53" t="s">
        <v>3</v>
      </c>
      <c r="O98" s="54" t="s">
        <v>156</v>
      </c>
      <c r="P98" s="135">
        <v>0</v>
      </c>
      <c r="Q98" s="137"/>
      <c r="R98" s="53" t="s">
        <v>3</v>
      </c>
      <c r="S98" s="130" t="s">
        <v>156</v>
      </c>
      <c r="T98" s="130">
        <v>0</v>
      </c>
      <c r="U98" s="123"/>
      <c r="V98" s="100" t="s">
        <v>3</v>
      </c>
      <c r="W98" s="102" t="s">
        <v>156</v>
      </c>
      <c r="X98" s="138">
        <v>0</v>
      </c>
    </row>
    <row r="99" spans="1:24" ht="30" customHeight="1" x14ac:dyDescent="0.35">
      <c r="A99" s="121" t="s">
        <v>65</v>
      </c>
      <c r="B99" s="58" t="s">
        <v>157</v>
      </c>
      <c r="C99" s="135">
        <v>0</v>
      </c>
      <c r="D99" s="53" t="s">
        <v>65</v>
      </c>
      <c r="E99" s="54" t="s">
        <v>157</v>
      </c>
      <c r="F99" s="135">
        <v>0</v>
      </c>
      <c r="G99" s="53" t="s">
        <v>65</v>
      </c>
      <c r="H99" s="54" t="s">
        <v>157</v>
      </c>
      <c r="I99" s="135">
        <v>0</v>
      </c>
      <c r="J99" s="53" t="s">
        <v>65</v>
      </c>
      <c r="K99" s="54" t="s">
        <v>157</v>
      </c>
      <c r="L99" s="135">
        <v>0</v>
      </c>
      <c r="M99" s="135"/>
      <c r="N99" s="53" t="s">
        <v>65</v>
      </c>
      <c r="O99" s="54" t="s">
        <v>157</v>
      </c>
      <c r="P99" s="135">
        <v>0</v>
      </c>
      <c r="Q99" s="137"/>
      <c r="R99" s="53" t="s">
        <v>65</v>
      </c>
      <c r="S99" s="130" t="s">
        <v>157</v>
      </c>
      <c r="T99" s="130">
        <v>0</v>
      </c>
      <c r="U99" s="123"/>
      <c r="V99" s="100" t="s">
        <v>65</v>
      </c>
      <c r="W99" s="102" t="s">
        <v>157</v>
      </c>
      <c r="X99" s="138">
        <v>0</v>
      </c>
    </row>
    <row r="100" spans="1:24" ht="60.75" customHeight="1" x14ac:dyDescent="0.35">
      <c r="A100" s="121" t="s">
        <v>4</v>
      </c>
      <c r="B100" s="58" t="s">
        <v>158</v>
      </c>
      <c r="C100" s="135">
        <v>0</v>
      </c>
      <c r="D100" s="53" t="s">
        <v>4</v>
      </c>
      <c r="E100" s="54" t="s">
        <v>158</v>
      </c>
      <c r="F100" s="135">
        <v>0</v>
      </c>
      <c r="G100" s="53" t="s">
        <v>4</v>
      </c>
      <c r="H100" s="54" t="s">
        <v>158</v>
      </c>
      <c r="I100" s="135">
        <v>0</v>
      </c>
      <c r="J100" s="53" t="s">
        <v>4</v>
      </c>
      <c r="K100" s="54" t="s">
        <v>158</v>
      </c>
      <c r="L100" s="135">
        <v>0</v>
      </c>
      <c r="M100" s="135"/>
      <c r="N100" s="53" t="s">
        <v>4</v>
      </c>
      <c r="O100" s="54" t="s">
        <v>158</v>
      </c>
      <c r="P100" s="135">
        <v>0</v>
      </c>
      <c r="Q100" s="137"/>
      <c r="R100" s="53" t="s">
        <v>4</v>
      </c>
      <c r="S100" s="54" t="s">
        <v>158</v>
      </c>
      <c r="T100" s="130">
        <v>0</v>
      </c>
      <c r="U100" s="123"/>
      <c r="V100" s="100" t="s">
        <v>4</v>
      </c>
      <c r="W100" s="102" t="s">
        <v>158</v>
      </c>
      <c r="X100" s="138">
        <v>0</v>
      </c>
    </row>
    <row r="101" spans="1:24" ht="34.5" x14ac:dyDescent="0.35">
      <c r="A101" s="121" t="s">
        <v>5</v>
      </c>
      <c r="B101" s="58" t="s">
        <v>159</v>
      </c>
      <c r="C101" s="135">
        <v>0</v>
      </c>
      <c r="D101" s="53" t="s">
        <v>5</v>
      </c>
      <c r="E101" s="54" t="s">
        <v>159</v>
      </c>
      <c r="F101" s="135">
        <v>0</v>
      </c>
      <c r="G101" s="53" t="s">
        <v>5</v>
      </c>
      <c r="H101" s="54" t="s">
        <v>159</v>
      </c>
      <c r="I101" s="135">
        <v>0</v>
      </c>
      <c r="J101" s="53" t="s">
        <v>5</v>
      </c>
      <c r="K101" s="54" t="s">
        <v>159</v>
      </c>
      <c r="L101" s="135">
        <v>0</v>
      </c>
      <c r="M101" s="135"/>
      <c r="N101" s="53" t="s">
        <v>5</v>
      </c>
      <c r="O101" s="54" t="s">
        <v>159</v>
      </c>
      <c r="P101" s="135">
        <v>0</v>
      </c>
      <c r="Q101" s="137"/>
      <c r="R101" s="53" t="s">
        <v>5</v>
      </c>
      <c r="S101" s="130" t="s">
        <v>159</v>
      </c>
      <c r="T101" s="130">
        <v>0</v>
      </c>
      <c r="U101" s="123"/>
      <c r="V101" s="100" t="s">
        <v>5</v>
      </c>
      <c r="W101" s="102" t="s">
        <v>159</v>
      </c>
      <c r="X101" s="138">
        <v>0</v>
      </c>
    </row>
    <row r="102" spans="1:24" ht="60.75" customHeight="1" x14ac:dyDescent="0.35">
      <c r="A102" s="53" t="s">
        <v>242</v>
      </c>
      <c r="B102" s="54" t="s">
        <v>243</v>
      </c>
      <c r="C102" s="135">
        <v>0</v>
      </c>
      <c r="D102" s="53" t="s">
        <v>242</v>
      </c>
      <c r="E102" s="54" t="s">
        <v>243</v>
      </c>
      <c r="F102" s="135">
        <v>0</v>
      </c>
      <c r="G102" s="53" t="s">
        <v>242</v>
      </c>
      <c r="H102" s="54" t="s">
        <v>243</v>
      </c>
      <c r="I102" s="135">
        <v>0</v>
      </c>
      <c r="J102" s="53" t="s">
        <v>242</v>
      </c>
      <c r="K102" s="54" t="s">
        <v>243</v>
      </c>
      <c r="L102" s="135">
        <v>0</v>
      </c>
      <c r="M102" s="135"/>
      <c r="N102" s="53" t="s">
        <v>242</v>
      </c>
      <c r="O102" s="54" t="s">
        <v>243</v>
      </c>
      <c r="P102" s="135">
        <v>0</v>
      </c>
      <c r="Q102" s="137"/>
      <c r="R102" s="53" t="s">
        <v>242</v>
      </c>
      <c r="S102" s="54" t="s">
        <v>243</v>
      </c>
      <c r="T102" s="130">
        <v>0</v>
      </c>
      <c r="U102" s="123"/>
      <c r="V102" s="100" t="s">
        <v>242</v>
      </c>
      <c r="W102" s="102" t="s">
        <v>243</v>
      </c>
      <c r="X102" s="138">
        <v>0</v>
      </c>
    </row>
    <row r="103" spans="1:24" ht="27.75" customHeight="1" x14ac:dyDescent="0.35">
      <c r="A103" s="55" t="s">
        <v>68</v>
      </c>
      <c r="B103" s="56" t="s">
        <v>166</v>
      </c>
      <c r="C103" s="57">
        <v>0</v>
      </c>
      <c r="D103" s="159" t="s">
        <v>68</v>
      </c>
      <c r="E103" s="160" t="s">
        <v>166</v>
      </c>
      <c r="F103" s="161">
        <v>0</v>
      </c>
      <c r="G103" s="159" t="s">
        <v>68</v>
      </c>
      <c r="H103" s="160" t="s">
        <v>166</v>
      </c>
      <c r="I103" s="161">
        <v>0</v>
      </c>
      <c r="J103" s="53" t="s">
        <v>68</v>
      </c>
      <c r="K103" s="54" t="s">
        <v>166</v>
      </c>
      <c r="L103" s="60">
        <v>9786055.8599999994</v>
      </c>
      <c r="M103" s="60"/>
      <c r="N103" s="53" t="s">
        <v>68</v>
      </c>
      <c r="O103" s="54" t="s">
        <v>166</v>
      </c>
      <c r="P103" s="60">
        <v>2205911.33</v>
      </c>
      <c r="Q103" s="137"/>
      <c r="R103" s="53" t="s">
        <v>68</v>
      </c>
      <c r="S103" s="130" t="s">
        <v>166</v>
      </c>
      <c r="T103" s="130">
        <v>0</v>
      </c>
      <c r="U103" s="123"/>
      <c r="V103" s="90"/>
      <c r="W103" s="91"/>
      <c r="X103" s="92"/>
    </row>
    <row r="104" spans="1:24" ht="30.65" customHeight="1" x14ac:dyDescent="0.35">
      <c r="A104" s="32" t="s">
        <v>95</v>
      </c>
      <c r="B104" s="186" t="s">
        <v>186</v>
      </c>
      <c r="C104" s="186"/>
      <c r="D104" s="18" t="s">
        <v>244</v>
      </c>
      <c r="E104" s="183" t="s">
        <v>186</v>
      </c>
      <c r="F104" s="183"/>
      <c r="G104" s="18" t="s">
        <v>244</v>
      </c>
      <c r="H104" s="183" t="s">
        <v>186</v>
      </c>
      <c r="I104" s="183"/>
      <c r="J104" s="18" t="s">
        <v>244</v>
      </c>
      <c r="K104" s="183" t="s">
        <v>186</v>
      </c>
      <c r="L104" s="183"/>
      <c r="M104" s="67"/>
      <c r="N104" s="18" t="s">
        <v>244</v>
      </c>
      <c r="O104" s="172" t="s">
        <v>186</v>
      </c>
      <c r="P104" s="173"/>
      <c r="Q104" s="67"/>
      <c r="R104" s="18" t="s">
        <v>244</v>
      </c>
      <c r="S104" s="174" t="s">
        <v>186</v>
      </c>
      <c r="T104" s="175"/>
      <c r="U104" s="82"/>
      <c r="V104" s="18" t="s">
        <v>244</v>
      </c>
      <c r="W104" s="183" t="s">
        <v>186</v>
      </c>
      <c r="X104" s="183"/>
    </row>
    <row r="105" spans="1:24" ht="22.5" customHeight="1" x14ac:dyDescent="0.35">
      <c r="A105" s="121" t="s">
        <v>66</v>
      </c>
      <c r="B105" s="193" t="s">
        <v>160</v>
      </c>
      <c r="C105" s="194"/>
      <c r="D105" s="53" t="s">
        <v>66</v>
      </c>
      <c r="E105" s="178" t="s">
        <v>160</v>
      </c>
      <c r="F105" s="179"/>
      <c r="G105" s="53" t="s">
        <v>66</v>
      </c>
      <c r="H105" s="178" t="s">
        <v>160</v>
      </c>
      <c r="I105" s="179"/>
      <c r="J105" s="53" t="s">
        <v>66</v>
      </c>
      <c r="K105" s="178" t="s">
        <v>160</v>
      </c>
      <c r="L105" s="179"/>
      <c r="M105" s="117"/>
      <c r="N105" s="53" t="s">
        <v>66</v>
      </c>
      <c r="O105" s="178" t="s">
        <v>160</v>
      </c>
      <c r="P105" s="179"/>
      <c r="Q105" s="115"/>
      <c r="R105" s="53" t="s">
        <v>66</v>
      </c>
      <c r="S105" s="176" t="s">
        <v>160</v>
      </c>
      <c r="T105" s="177"/>
      <c r="U105" s="140"/>
      <c r="V105" s="100" t="s">
        <v>66</v>
      </c>
      <c r="W105" s="178" t="s">
        <v>160</v>
      </c>
      <c r="X105" s="179"/>
    </row>
    <row r="106" spans="1:24" ht="39" customHeight="1" x14ac:dyDescent="0.35">
      <c r="A106" s="121" t="s">
        <v>6</v>
      </c>
      <c r="B106" s="58" t="s">
        <v>202</v>
      </c>
      <c r="C106" s="9">
        <f>C39*0.15</f>
        <v>8775000</v>
      </c>
      <c r="D106" s="53" t="s">
        <v>6</v>
      </c>
      <c r="E106" s="54" t="s">
        <v>202</v>
      </c>
      <c r="F106" s="60">
        <f>(2400000*1.95*0.15)+12000000</f>
        <v>12702000</v>
      </c>
      <c r="G106" s="53" t="s">
        <v>6</v>
      </c>
      <c r="H106" s="54" t="s">
        <v>202</v>
      </c>
      <c r="I106" s="60">
        <f>(600000*1.95*0.15)+3000000</f>
        <v>3175500</v>
      </c>
      <c r="J106" s="53" t="s">
        <v>6</v>
      </c>
      <c r="K106" s="54" t="s">
        <v>202</v>
      </c>
      <c r="L106" s="60">
        <f>L39*0.15</f>
        <v>3909375</v>
      </c>
      <c r="M106" s="60"/>
      <c r="N106" s="53" t="s">
        <v>6</v>
      </c>
      <c r="O106" s="54" t="s">
        <v>202</v>
      </c>
      <c r="P106" s="60">
        <v>1724593.1984999999</v>
      </c>
      <c r="Q106" s="123"/>
      <c r="R106" s="53" t="s">
        <v>6</v>
      </c>
      <c r="S106" s="130" t="s">
        <v>202</v>
      </c>
      <c r="T106" s="130">
        <v>1672332.7985</v>
      </c>
      <c r="U106" s="123"/>
      <c r="V106" s="124" t="s">
        <v>6</v>
      </c>
      <c r="W106" s="124" t="s">
        <v>202</v>
      </c>
      <c r="X106" s="124">
        <v>3956000</v>
      </c>
    </row>
    <row r="107" spans="1:24" ht="46" x14ac:dyDescent="0.35">
      <c r="A107" s="53" t="s">
        <v>245</v>
      </c>
      <c r="B107" s="59" t="s">
        <v>246</v>
      </c>
      <c r="C107" s="60">
        <v>0</v>
      </c>
      <c r="D107" s="53" t="s">
        <v>245</v>
      </c>
      <c r="E107" s="59" t="s">
        <v>246</v>
      </c>
      <c r="F107" s="60">
        <v>0</v>
      </c>
      <c r="G107" s="53" t="s">
        <v>245</v>
      </c>
      <c r="H107" s="59" t="s">
        <v>246</v>
      </c>
      <c r="I107" s="60">
        <v>0</v>
      </c>
      <c r="J107" s="53" t="s">
        <v>245</v>
      </c>
      <c r="K107" s="59" t="s">
        <v>246</v>
      </c>
      <c r="L107" s="60">
        <v>0</v>
      </c>
      <c r="M107" s="60"/>
      <c r="N107" s="53" t="s">
        <v>245</v>
      </c>
      <c r="O107" s="59" t="s">
        <v>246</v>
      </c>
      <c r="P107" s="60" t="s">
        <v>179</v>
      </c>
      <c r="Q107" s="123"/>
      <c r="R107" s="53" t="s">
        <v>245</v>
      </c>
      <c r="S107" s="139" t="s">
        <v>246</v>
      </c>
      <c r="T107" s="130" t="s">
        <v>179</v>
      </c>
      <c r="U107" s="123"/>
      <c r="V107" s="124" t="s">
        <v>245</v>
      </c>
      <c r="W107" s="141" t="s">
        <v>246</v>
      </c>
      <c r="X107" s="124">
        <v>0</v>
      </c>
    </row>
    <row r="108" spans="1:24" ht="23" x14ac:dyDescent="0.35">
      <c r="A108" s="121" t="s">
        <v>7</v>
      </c>
      <c r="B108" s="58" t="s">
        <v>161</v>
      </c>
      <c r="C108" s="60">
        <f>C109+C110</f>
        <v>2193750</v>
      </c>
      <c r="D108" s="53" t="s">
        <v>7</v>
      </c>
      <c r="E108" s="54" t="s">
        <v>161</v>
      </c>
      <c r="F108" s="60">
        <f>F109+F110</f>
        <v>7901359.2000000002</v>
      </c>
      <c r="G108" s="53" t="s">
        <v>7</v>
      </c>
      <c r="H108" s="54" t="s">
        <v>161</v>
      </c>
      <c r="I108" s="60">
        <f>600000*0.15</f>
        <v>90000</v>
      </c>
      <c r="J108" s="53" t="s">
        <v>7</v>
      </c>
      <c r="K108" s="54" t="s">
        <v>161</v>
      </c>
      <c r="L108" s="60">
        <f>L109+L110</f>
        <v>1482254.4779999999</v>
      </c>
      <c r="M108" s="60"/>
      <c r="N108" s="53" t="s">
        <v>7</v>
      </c>
      <c r="O108" s="54" t="s">
        <v>161</v>
      </c>
      <c r="P108" s="60">
        <v>371884.63650000002</v>
      </c>
      <c r="Q108" s="123"/>
      <c r="R108" s="53" t="s">
        <v>7</v>
      </c>
      <c r="S108" s="130" t="s">
        <v>161</v>
      </c>
      <c r="T108" s="130">
        <v>13745.198</v>
      </c>
      <c r="U108" s="123"/>
      <c r="V108" s="124" t="s">
        <v>7</v>
      </c>
      <c r="W108" s="124" t="s">
        <v>161</v>
      </c>
      <c r="X108" s="124">
        <f>X109+X110</f>
        <v>0</v>
      </c>
    </row>
    <row r="109" spans="1:24" x14ac:dyDescent="0.35">
      <c r="A109" s="121" t="s">
        <v>8</v>
      </c>
      <c r="B109" s="58" t="s">
        <v>162</v>
      </c>
      <c r="C109" s="60">
        <f>C46*0.15</f>
        <v>2193750</v>
      </c>
      <c r="D109" s="53" t="s">
        <v>8</v>
      </c>
      <c r="E109" s="54" t="s">
        <v>162</v>
      </c>
      <c r="F109" s="60">
        <f>2400000*0.15</f>
        <v>360000</v>
      </c>
      <c r="G109" s="53" t="s">
        <v>8</v>
      </c>
      <c r="H109" s="54" t="s">
        <v>162</v>
      </c>
      <c r="I109" s="60">
        <f>I53</f>
        <v>0</v>
      </c>
      <c r="J109" s="53" t="s">
        <v>8</v>
      </c>
      <c r="K109" s="54" t="s">
        <v>162</v>
      </c>
      <c r="L109" s="60">
        <f>L54</f>
        <v>1482254.4779999999</v>
      </c>
      <c r="M109" s="60"/>
      <c r="N109" s="53" t="s">
        <v>8</v>
      </c>
      <c r="O109" s="54" t="s">
        <v>162</v>
      </c>
      <c r="P109" s="60">
        <v>338076.94650000002</v>
      </c>
      <c r="Q109" s="123"/>
      <c r="R109" s="53" t="s">
        <v>8</v>
      </c>
      <c r="S109" s="130" t="s">
        <v>162</v>
      </c>
      <c r="T109" s="130">
        <v>12886.128000000001</v>
      </c>
      <c r="U109" s="123"/>
      <c r="V109" s="124" t="s">
        <v>8</v>
      </c>
      <c r="W109" s="124" t="s">
        <v>162</v>
      </c>
      <c r="X109" s="124">
        <f>ROUND(X46*0.15,2)</f>
        <v>0</v>
      </c>
    </row>
    <row r="110" spans="1:24" x14ac:dyDescent="0.35">
      <c r="A110" s="121" t="s">
        <v>9</v>
      </c>
      <c r="B110" s="58" t="s">
        <v>163</v>
      </c>
      <c r="C110" s="60">
        <v>0</v>
      </c>
      <c r="D110" s="53" t="s">
        <v>9</v>
      </c>
      <c r="E110" s="54" t="s">
        <v>163</v>
      </c>
      <c r="F110" s="60">
        <f>F79</f>
        <v>7541359.2000000002</v>
      </c>
      <c r="G110" s="53" t="s">
        <v>9</v>
      </c>
      <c r="H110" s="54" t="s">
        <v>163</v>
      </c>
      <c r="I110" s="60">
        <f>'[1]Zoznam KP'!P150</f>
        <v>0</v>
      </c>
      <c r="J110" s="53" t="s">
        <v>9</v>
      </c>
      <c r="K110" s="54" t="s">
        <v>163</v>
      </c>
      <c r="L110" s="60">
        <v>0</v>
      </c>
      <c r="M110" s="60"/>
      <c r="N110" s="53" t="s">
        <v>9</v>
      </c>
      <c r="O110" s="54" t="s">
        <v>163</v>
      </c>
      <c r="P110" s="60">
        <v>33807.689999999995</v>
      </c>
      <c r="Q110" s="123"/>
      <c r="R110" s="53" t="s">
        <v>9</v>
      </c>
      <c r="S110" s="130" t="s">
        <v>163</v>
      </c>
      <c r="T110" s="130">
        <v>859.07</v>
      </c>
      <c r="U110" s="123"/>
      <c r="V110" s="124" t="s">
        <v>9</v>
      </c>
      <c r="W110" s="124" t="s">
        <v>163</v>
      </c>
      <c r="X110" s="124">
        <v>0</v>
      </c>
    </row>
    <row r="111" spans="1:24" ht="23" x14ac:dyDescent="0.35">
      <c r="A111" s="142" t="s">
        <v>247</v>
      </c>
      <c r="B111" s="59" t="s">
        <v>248</v>
      </c>
      <c r="C111" s="60">
        <v>0</v>
      </c>
      <c r="D111" s="142" t="s">
        <v>247</v>
      </c>
      <c r="E111" s="59" t="s">
        <v>248</v>
      </c>
      <c r="F111" s="60">
        <v>0</v>
      </c>
      <c r="G111" s="142" t="s">
        <v>247</v>
      </c>
      <c r="H111" s="59" t="s">
        <v>248</v>
      </c>
      <c r="I111" s="60">
        <v>0</v>
      </c>
      <c r="J111" s="142" t="s">
        <v>247</v>
      </c>
      <c r="K111" s="59" t="s">
        <v>248</v>
      </c>
      <c r="L111" s="60">
        <v>0</v>
      </c>
      <c r="M111" s="143"/>
      <c r="N111" s="142" t="s">
        <v>247</v>
      </c>
      <c r="O111" s="59" t="s">
        <v>248</v>
      </c>
      <c r="P111" s="60">
        <v>0</v>
      </c>
      <c r="Q111" s="123"/>
      <c r="R111" s="142" t="s">
        <v>247</v>
      </c>
      <c r="S111" s="139" t="s">
        <v>248</v>
      </c>
      <c r="T111" s="130">
        <v>0</v>
      </c>
      <c r="U111" s="123"/>
      <c r="V111" s="144" t="s">
        <v>247</v>
      </c>
      <c r="W111" s="141" t="s">
        <v>248</v>
      </c>
      <c r="X111" s="124">
        <v>0</v>
      </c>
    </row>
    <row r="112" spans="1:24" ht="23" x14ac:dyDescent="0.35">
      <c r="A112" s="44" t="s">
        <v>10</v>
      </c>
      <c r="B112" s="45" t="s">
        <v>164</v>
      </c>
      <c r="C112" s="46" t="s">
        <v>178</v>
      </c>
      <c r="D112" s="223"/>
      <c r="E112" s="224"/>
      <c r="F112" s="225"/>
      <c r="G112" s="223"/>
      <c r="H112" s="224"/>
      <c r="I112" s="225"/>
      <c r="J112" s="53" t="s">
        <v>10</v>
      </c>
      <c r="K112" s="54" t="s">
        <v>164</v>
      </c>
      <c r="L112" s="60">
        <f>L113+L114</f>
        <v>11262223.570032738</v>
      </c>
      <c r="M112" s="60"/>
      <c r="N112" s="53" t="s">
        <v>10</v>
      </c>
      <c r="O112" s="54" t="s">
        <v>164</v>
      </c>
      <c r="P112" s="60">
        <v>713975.37</v>
      </c>
      <c r="Q112" s="145"/>
      <c r="R112" s="53" t="s">
        <v>10</v>
      </c>
      <c r="S112" s="130" t="s">
        <v>164</v>
      </c>
      <c r="T112" s="130">
        <v>0</v>
      </c>
      <c r="U112" s="123"/>
      <c r="V112" s="100" t="s">
        <v>10</v>
      </c>
      <c r="W112" s="102" t="s">
        <v>164</v>
      </c>
      <c r="X112" s="124">
        <f>X113+X114</f>
        <v>0</v>
      </c>
    </row>
    <row r="113" spans="1:24" x14ac:dyDescent="0.35">
      <c r="A113" s="47" t="s">
        <v>11</v>
      </c>
      <c r="B113" s="48" t="s">
        <v>162</v>
      </c>
      <c r="C113" s="49" t="s">
        <v>179</v>
      </c>
      <c r="D113" s="226"/>
      <c r="E113" s="227"/>
      <c r="F113" s="228"/>
      <c r="G113" s="226"/>
      <c r="H113" s="227"/>
      <c r="I113" s="228"/>
      <c r="J113" s="53" t="s">
        <v>11</v>
      </c>
      <c r="K113" s="54" t="s">
        <v>162</v>
      </c>
      <c r="L113" s="60">
        <f>L77</f>
        <v>1467908.379</v>
      </c>
      <c r="M113" s="60"/>
      <c r="N113" s="53" t="s">
        <v>11</v>
      </c>
      <c r="O113" s="54" t="s">
        <v>162</v>
      </c>
      <c r="P113" s="60">
        <v>330886.7</v>
      </c>
      <c r="Q113" s="145"/>
      <c r="R113" s="53" t="s">
        <v>11</v>
      </c>
      <c r="S113" s="130" t="s">
        <v>162</v>
      </c>
      <c r="T113" s="130">
        <v>0</v>
      </c>
      <c r="U113" s="123"/>
      <c r="V113" s="100" t="s">
        <v>11</v>
      </c>
      <c r="W113" s="102" t="s">
        <v>162</v>
      </c>
      <c r="X113" s="124">
        <f>ROUNDUP((X79*0.5)*0.15,2)</f>
        <v>0</v>
      </c>
    </row>
    <row r="114" spans="1:24" x14ac:dyDescent="0.35">
      <c r="A114" s="50" t="s">
        <v>12</v>
      </c>
      <c r="B114" s="51" t="s">
        <v>163</v>
      </c>
      <c r="C114" s="52" t="s">
        <v>179</v>
      </c>
      <c r="D114" s="229"/>
      <c r="E114" s="230"/>
      <c r="F114" s="231"/>
      <c r="G114" s="229"/>
      <c r="H114" s="230"/>
      <c r="I114" s="231"/>
      <c r="J114" s="53" t="s">
        <v>12</v>
      </c>
      <c r="K114" s="54" t="s">
        <v>163</v>
      </c>
      <c r="L114" s="60">
        <f>(1980000+9900+2620000+7130000)*(1912813.03+2531105.17+5342137.66)/(1912813.03+2531105.17+5342137.66+67186.97+88894.83+1787862.34)</f>
        <v>9794315.1910327375</v>
      </c>
      <c r="M114" s="60"/>
      <c r="N114" s="53" t="s">
        <v>12</v>
      </c>
      <c r="O114" s="54" t="s">
        <v>163</v>
      </c>
      <c r="P114" s="60">
        <v>383088.67</v>
      </c>
      <c r="Q114" s="145"/>
      <c r="R114" s="53" t="s">
        <v>12</v>
      </c>
      <c r="S114" s="130" t="s">
        <v>163</v>
      </c>
      <c r="T114" s="130">
        <v>0</v>
      </c>
      <c r="U114" s="123"/>
      <c r="V114" s="100" t="s">
        <v>12</v>
      </c>
      <c r="W114" s="102" t="s">
        <v>163</v>
      </c>
      <c r="X114" s="124">
        <f>ROUNDUP((X79*0.5),2)</f>
        <v>0</v>
      </c>
    </row>
    <row r="115" spans="1:24" ht="34.5" x14ac:dyDescent="0.35">
      <c r="A115" s="53" t="s">
        <v>273</v>
      </c>
      <c r="B115" s="59" t="s">
        <v>274</v>
      </c>
      <c r="C115" s="60">
        <v>0</v>
      </c>
      <c r="D115" s="53" t="s">
        <v>273</v>
      </c>
      <c r="E115" s="59" t="s">
        <v>274</v>
      </c>
      <c r="F115" s="60">
        <v>0</v>
      </c>
      <c r="G115" s="53" t="s">
        <v>273</v>
      </c>
      <c r="H115" s="59" t="s">
        <v>274</v>
      </c>
      <c r="I115" s="60">
        <v>0</v>
      </c>
      <c r="J115" s="53" t="s">
        <v>273</v>
      </c>
      <c r="K115" s="114" t="s">
        <v>274</v>
      </c>
      <c r="L115" s="60">
        <v>0</v>
      </c>
      <c r="M115" s="60"/>
      <c r="N115" s="53" t="s">
        <v>273</v>
      </c>
      <c r="O115" s="59" t="s">
        <v>274</v>
      </c>
      <c r="P115" s="60">
        <v>0</v>
      </c>
      <c r="Q115" s="145"/>
      <c r="R115" s="53" t="s">
        <v>273</v>
      </c>
      <c r="S115" s="139" t="s">
        <v>274</v>
      </c>
      <c r="T115" s="130">
        <v>0</v>
      </c>
      <c r="U115" s="123"/>
      <c r="V115" s="138" t="s">
        <v>273</v>
      </c>
      <c r="W115" s="146" t="s">
        <v>274</v>
      </c>
      <c r="X115" s="138">
        <v>0</v>
      </c>
    </row>
    <row r="116" spans="1:24" ht="14.65" customHeight="1" x14ac:dyDescent="0.35">
      <c r="A116" s="44" t="s">
        <v>67</v>
      </c>
      <c r="B116" s="45" t="s">
        <v>203</v>
      </c>
      <c r="C116" s="46" t="s">
        <v>178</v>
      </c>
      <c r="D116" s="53" t="s">
        <v>67</v>
      </c>
      <c r="E116" s="178" t="s">
        <v>203</v>
      </c>
      <c r="F116" s="179"/>
      <c r="G116" s="53" t="s">
        <v>67</v>
      </c>
      <c r="H116" s="178" t="s">
        <v>203</v>
      </c>
      <c r="I116" s="179"/>
      <c r="J116" s="53" t="s">
        <v>67</v>
      </c>
      <c r="K116" s="206" t="s">
        <v>203</v>
      </c>
      <c r="L116" s="232"/>
      <c r="M116" s="162"/>
      <c r="N116" s="53" t="s">
        <v>67</v>
      </c>
      <c r="O116" s="178" t="s">
        <v>203</v>
      </c>
      <c r="P116" s="179"/>
      <c r="Q116" s="116"/>
      <c r="R116" s="53" t="s">
        <v>67</v>
      </c>
      <c r="S116" s="176" t="s">
        <v>203</v>
      </c>
      <c r="T116" s="177"/>
      <c r="U116" s="147"/>
      <c r="V116" s="100" t="s">
        <v>67</v>
      </c>
      <c r="W116" s="178" t="s">
        <v>203</v>
      </c>
      <c r="X116" s="179"/>
    </row>
    <row r="117" spans="1:24" ht="34.5" x14ac:dyDescent="0.35">
      <c r="A117" s="47" t="s">
        <v>13</v>
      </c>
      <c r="B117" s="48" t="s">
        <v>204</v>
      </c>
      <c r="C117" s="49" t="s">
        <v>178</v>
      </c>
      <c r="D117" s="53" t="s">
        <v>13</v>
      </c>
      <c r="E117" s="54" t="s">
        <v>204</v>
      </c>
      <c r="F117" s="60">
        <f>(12000000+2400000*1.95*0.15)/(2400000*1.95*0.85)</f>
        <v>3.1930618401206639</v>
      </c>
      <c r="G117" s="53" t="s">
        <v>13</v>
      </c>
      <c r="H117" s="54" t="s">
        <v>204</v>
      </c>
      <c r="I117" s="135">
        <f>(3000000+600000*1.95*0.15)/(600000*0.85*1.95)</f>
        <v>3.1930618401206639</v>
      </c>
      <c r="J117" s="53" t="s">
        <v>13</v>
      </c>
      <c r="K117" s="54" t="s">
        <v>204</v>
      </c>
      <c r="L117" s="60">
        <f>(L68+(25000000+10000)*(26062500/(26062500+5187500)))/L40</f>
        <v>1.882729411764706</v>
      </c>
      <c r="M117" s="60"/>
      <c r="N117" s="53" t="s">
        <v>13</v>
      </c>
      <c r="O117" s="54" t="s">
        <v>204</v>
      </c>
      <c r="P117" s="60">
        <v>1.1941176470757073</v>
      </c>
      <c r="Q117" s="123"/>
      <c r="R117" s="53" t="s">
        <v>13</v>
      </c>
      <c r="S117" s="130" t="s">
        <v>204</v>
      </c>
      <c r="T117" s="130">
        <v>1.1882352941289032</v>
      </c>
      <c r="U117" s="123"/>
      <c r="V117" s="100" t="s">
        <v>13</v>
      </c>
      <c r="W117" s="102" t="s">
        <v>204</v>
      </c>
      <c r="X117" s="124">
        <v>2.3529411764705883</v>
      </c>
    </row>
    <row r="118" spans="1:24" ht="34.5" x14ac:dyDescent="0.35">
      <c r="A118" s="47" t="s">
        <v>14</v>
      </c>
      <c r="B118" s="48" t="s">
        <v>165</v>
      </c>
      <c r="C118" s="49" t="s">
        <v>178</v>
      </c>
      <c r="D118" s="53" t="s">
        <v>14</v>
      </c>
      <c r="E118" s="54" t="s">
        <v>165</v>
      </c>
      <c r="F118" s="54"/>
      <c r="G118" s="53" t="s">
        <v>14</v>
      </c>
      <c r="H118" s="54" t="s">
        <v>165</v>
      </c>
      <c r="I118" s="54"/>
      <c r="J118" s="53" t="s">
        <v>14</v>
      </c>
      <c r="K118" s="54" t="s">
        <v>165</v>
      </c>
      <c r="L118" s="60"/>
      <c r="M118" s="60"/>
      <c r="N118" s="53" t="s">
        <v>14</v>
      </c>
      <c r="O118" s="54" t="s">
        <v>165</v>
      </c>
      <c r="P118" s="60"/>
      <c r="Q118" s="69"/>
      <c r="R118" s="53" t="s">
        <v>14</v>
      </c>
      <c r="S118" s="130" t="s">
        <v>165</v>
      </c>
      <c r="T118" s="130"/>
      <c r="U118" s="123"/>
      <c r="V118" s="100" t="s">
        <v>14</v>
      </c>
      <c r="W118" s="102" t="s">
        <v>165</v>
      </c>
      <c r="X118" s="102"/>
    </row>
    <row r="119" spans="1:24" ht="23" x14ac:dyDescent="0.35">
      <c r="A119" s="50" t="s">
        <v>249</v>
      </c>
      <c r="B119" s="51" t="s">
        <v>250</v>
      </c>
      <c r="C119" s="52" t="s">
        <v>179</v>
      </c>
      <c r="D119" s="53" t="s">
        <v>249</v>
      </c>
      <c r="E119" s="54" t="s">
        <v>250</v>
      </c>
      <c r="F119" s="54" t="s">
        <v>179</v>
      </c>
      <c r="G119" s="53" t="s">
        <v>249</v>
      </c>
      <c r="H119" s="54" t="s">
        <v>250</v>
      </c>
      <c r="I119" s="54" t="s">
        <v>179</v>
      </c>
      <c r="J119" s="53" t="s">
        <v>249</v>
      </c>
      <c r="K119" s="54" t="s">
        <v>250</v>
      </c>
      <c r="L119" s="54" t="s">
        <v>179</v>
      </c>
      <c r="M119" s="54"/>
      <c r="N119" s="53" t="s">
        <v>249</v>
      </c>
      <c r="O119" s="54" t="s">
        <v>250</v>
      </c>
      <c r="P119" s="54" t="s">
        <v>179</v>
      </c>
      <c r="Q119" s="69"/>
      <c r="R119" s="53" t="s">
        <v>249</v>
      </c>
      <c r="S119" s="130" t="s">
        <v>250</v>
      </c>
      <c r="T119" s="130" t="s">
        <v>179</v>
      </c>
      <c r="U119" s="123"/>
      <c r="V119" s="100" t="s">
        <v>249</v>
      </c>
      <c r="W119" s="102" t="s">
        <v>250</v>
      </c>
      <c r="X119" s="102" t="s">
        <v>179</v>
      </c>
    </row>
    <row r="120" spans="1:24" ht="28.5" customHeight="1" x14ac:dyDescent="0.35">
      <c r="A120" s="34" t="s">
        <v>171</v>
      </c>
      <c r="B120" s="184" t="s">
        <v>205</v>
      </c>
      <c r="C120" s="185"/>
      <c r="D120" s="29" t="s">
        <v>251</v>
      </c>
      <c r="E120" s="163" t="s">
        <v>205</v>
      </c>
      <c r="F120" s="164"/>
      <c r="G120" s="29" t="s">
        <v>251</v>
      </c>
      <c r="H120" s="163" t="s">
        <v>205</v>
      </c>
      <c r="I120" s="164"/>
      <c r="J120" s="29" t="s">
        <v>251</v>
      </c>
      <c r="K120" s="163" t="s">
        <v>205</v>
      </c>
      <c r="L120" s="164"/>
      <c r="M120" s="67"/>
      <c r="N120" s="29" t="s">
        <v>251</v>
      </c>
      <c r="O120" s="163" t="s">
        <v>205</v>
      </c>
      <c r="P120" s="164"/>
      <c r="Q120" s="77"/>
      <c r="R120" s="29" t="s">
        <v>251</v>
      </c>
      <c r="S120" s="163" t="s">
        <v>205</v>
      </c>
      <c r="T120" s="164"/>
      <c r="U120" s="77"/>
      <c r="V120" s="93" t="s">
        <v>251</v>
      </c>
      <c r="W120" s="163" t="s">
        <v>205</v>
      </c>
      <c r="X120" s="164"/>
    </row>
    <row r="121" spans="1:24" ht="196.4" customHeight="1" x14ac:dyDescent="0.35">
      <c r="A121" s="53">
        <v>41</v>
      </c>
      <c r="B121" s="54" t="s">
        <v>167</v>
      </c>
      <c r="C121" s="54" t="s">
        <v>293</v>
      </c>
      <c r="D121" s="53">
        <v>41</v>
      </c>
      <c r="E121" s="54" t="s">
        <v>167</v>
      </c>
      <c r="F121" s="54" t="s">
        <v>278</v>
      </c>
      <c r="G121" s="53">
        <v>41</v>
      </c>
      <c r="H121" s="54" t="s">
        <v>167</v>
      </c>
      <c r="I121" s="54" t="s">
        <v>279</v>
      </c>
      <c r="J121" s="53">
        <v>41</v>
      </c>
      <c r="K121" s="54" t="s">
        <v>167</v>
      </c>
      <c r="L121" s="54" t="s">
        <v>285</v>
      </c>
      <c r="M121" s="54"/>
      <c r="N121" s="53">
        <v>41</v>
      </c>
      <c r="O121" s="54" t="s">
        <v>167</v>
      </c>
      <c r="P121" s="54" t="s">
        <v>302</v>
      </c>
      <c r="Q121" s="148"/>
      <c r="R121" s="53">
        <v>41</v>
      </c>
      <c r="S121" s="54" t="s">
        <v>167</v>
      </c>
      <c r="T121" s="54" t="s">
        <v>302</v>
      </c>
      <c r="U121" s="148"/>
      <c r="V121" s="100">
        <v>41</v>
      </c>
      <c r="W121" s="102" t="s">
        <v>167</v>
      </c>
      <c r="X121" s="54" t="s">
        <v>278</v>
      </c>
    </row>
    <row r="122" spans="1:24" ht="115" x14ac:dyDescent="0.35">
      <c r="A122" s="53" t="s">
        <v>15</v>
      </c>
      <c r="B122" s="54" t="s">
        <v>168</v>
      </c>
      <c r="C122" s="54" t="s">
        <v>294</v>
      </c>
      <c r="D122" s="53" t="s">
        <v>15</v>
      </c>
      <c r="E122" s="54" t="s">
        <v>168</v>
      </c>
      <c r="F122" s="54" t="s">
        <v>288</v>
      </c>
      <c r="G122" s="53" t="s">
        <v>15</v>
      </c>
      <c r="H122" s="54" t="s">
        <v>168</v>
      </c>
      <c r="I122" s="54" t="s">
        <v>277</v>
      </c>
      <c r="J122" s="53" t="s">
        <v>15</v>
      </c>
      <c r="K122" s="54" t="s">
        <v>168</v>
      </c>
      <c r="L122" s="54" t="s">
        <v>286</v>
      </c>
      <c r="M122" s="54"/>
      <c r="N122" s="53" t="s">
        <v>15</v>
      </c>
      <c r="O122" s="54" t="s">
        <v>168</v>
      </c>
      <c r="P122" s="54" t="s">
        <v>303</v>
      </c>
      <c r="Q122" s="69"/>
      <c r="R122" s="53" t="s">
        <v>15</v>
      </c>
      <c r="S122" s="54" t="s">
        <v>168</v>
      </c>
      <c r="T122" s="54" t="s">
        <v>303</v>
      </c>
      <c r="U122" s="69"/>
      <c r="V122" s="100" t="s">
        <v>15</v>
      </c>
      <c r="W122" s="102" t="s">
        <v>168</v>
      </c>
      <c r="X122" s="54" t="s">
        <v>312</v>
      </c>
    </row>
    <row r="123" spans="1:24" ht="115" x14ac:dyDescent="0.35">
      <c r="A123" s="53" t="s">
        <v>16</v>
      </c>
      <c r="B123" s="54" t="s">
        <v>169</v>
      </c>
      <c r="C123" s="54" t="s">
        <v>178</v>
      </c>
      <c r="D123" s="53" t="s">
        <v>16</v>
      </c>
      <c r="E123" s="54" t="s">
        <v>169</v>
      </c>
      <c r="F123" s="54" t="s">
        <v>313</v>
      </c>
      <c r="G123" s="53" t="s">
        <v>16</v>
      </c>
      <c r="H123" s="54" t="s">
        <v>169</v>
      </c>
      <c r="I123" s="54" t="s">
        <v>289</v>
      </c>
      <c r="J123" s="53" t="s">
        <v>16</v>
      </c>
      <c r="K123" s="54" t="s">
        <v>169</v>
      </c>
      <c r="L123" s="54" t="s">
        <v>292</v>
      </c>
      <c r="M123" s="54"/>
      <c r="N123" s="53" t="s">
        <v>16</v>
      </c>
      <c r="O123" s="54" t="s">
        <v>169</v>
      </c>
      <c r="P123" s="54" t="s">
        <v>305</v>
      </c>
      <c r="Q123" s="69"/>
      <c r="R123" s="53" t="s">
        <v>16</v>
      </c>
      <c r="S123" s="54" t="s">
        <v>169</v>
      </c>
      <c r="T123" s="54" t="s">
        <v>304</v>
      </c>
      <c r="U123" s="69"/>
      <c r="V123" s="100" t="s">
        <v>16</v>
      </c>
      <c r="W123" s="102" t="s">
        <v>169</v>
      </c>
      <c r="X123" s="54" t="s">
        <v>289</v>
      </c>
    </row>
    <row r="124" spans="1:24" x14ac:dyDescent="0.35">
      <c r="N124" s="72" t="s">
        <v>252</v>
      </c>
      <c r="R124" s="72" t="s">
        <v>252</v>
      </c>
      <c r="U124" s="94"/>
      <c r="V124" s="72" t="s">
        <v>252</v>
      </c>
      <c r="W124" s="30" t="s">
        <v>252</v>
      </c>
      <c r="X124" s="94"/>
    </row>
    <row r="125" spans="1:24" x14ac:dyDescent="0.35">
      <c r="V125" s="78"/>
      <c r="W125" s="78"/>
      <c r="X125" s="78"/>
    </row>
    <row r="131" spans="21:21" x14ac:dyDescent="0.35">
      <c r="U131" s="78"/>
    </row>
  </sheetData>
  <mergeCells count="115">
    <mergeCell ref="J25:L25"/>
    <mergeCell ref="J67:L67"/>
    <mergeCell ref="J79:L79"/>
    <mergeCell ref="J92:L93"/>
    <mergeCell ref="K94:L94"/>
    <mergeCell ref="K104:L104"/>
    <mergeCell ref="K105:L105"/>
    <mergeCell ref="K116:L116"/>
    <mergeCell ref="K120:L120"/>
    <mergeCell ref="K30:L30"/>
    <mergeCell ref="K31:L31"/>
    <mergeCell ref="K38:L38"/>
    <mergeCell ref="K64:L64"/>
    <mergeCell ref="K89:L89"/>
    <mergeCell ref="E89:F89"/>
    <mergeCell ref="H89:I89"/>
    <mergeCell ref="E94:F94"/>
    <mergeCell ref="H94:I94"/>
    <mergeCell ref="E38:F38"/>
    <mergeCell ref="H38:I38"/>
    <mergeCell ref="E64:F64"/>
    <mergeCell ref="H64:I64"/>
    <mergeCell ref="D67:F67"/>
    <mergeCell ref="G67:I67"/>
    <mergeCell ref="E30:F30"/>
    <mergeCell ref="H30:I30"/>
    <mergeCell ref="E31:F31"/>
    <mergeCell ref="H31:I31"/>
    <mergeCell ref="W120:X120"/>
    <mergeCell ref="V25:X25"/>
    <mergeCell ref="W3:X3"/>
    <mergeCell ref="W14:X14"/>
    <mergeCell ref="V4:X10"/>
    <mergeCell ref="V17:X21"/>
    <mergeCell ref="E120:F120"/>
    <mergeCell ref="H120:I120"/>
    <mergeCell ref="E104:F104"/>
    <mergeCell ref="H104:I104"/>
    <mergeCell ref="E105:F105"/>
    <mergeCell ref="H105:I105"/>
    <mergeCell ref="D112:F114"/>
    <mergeCell ref="G112:I114"/>
    <mergeCell ref="K3:L3"/>
    <mergeCell ref="K4:L4"/>
    <mergeCell ref="K9:L9"/>
    <mergeCell ref="K14:L14"/>
    <mergeCell ref="E116:F116"/>
    <mergeCell ref="H116:I116"/>
    <mergeCell ref="E9:F9"/>
    <mergeCell ref="H9:I9"/>
    <mergeCell ref="E14:F14"/>
    <mergeCell ref="H14:I14"/>
    <mergeCell ref="E17:F17"/>
    <mergeCell ref="H17:I17"/>
    <mergeCell ref="E19:F19"/>
    <mergeCell ref="H19:I19"/>
    <mergeCell ref="D25:F25"/>
    <mergeCell ref="G25:I25"/>
    <mergeCell ref="W30:X30"/>
    <mergeCell ref="O3:P3"/>
    <mergeCell ref="O4:P4"/>
    <mergeCell ref="O9:P9"/>
    <mergeCell ref="O14:P14"/>
    <mergeCell ref="B120:C120"/>
    <mergeCell ref="B89:C89"/>
    <mergeCell ref="B94:C94"/>
    <mergeCell ref="B104:C104"/>
    <mergeCell ref="B3:C3"/>
    <mergeCell ref="B14:C14"/>
    <mergeCell ref="B30:C30"/>
    <mergeCell ref="B38:C38"/>
    <mergeCell ref="B64:C64"/>
    <mergeCell ref="B17:C17"/>
    <mergeCell ref="B4:C4"/>
    <mergeCell ref="B9:C9"/>
    <mergeCell ref="B31:C31"/>
    <mergeCell ref="B19:C19"/>
    <mergeCell ref="B105:C105"/>
    <mergeCell ref="E3:F3"/>
    <mergeCell ref="H3:I3"/>
    <mergeCell ref="E4:F4"/>
    <mergeCell ref="H4:I4"/>
    <mergeCell ref="W105:X105"/>
    <mergeCell ref="W116:X116"/>
    <mergeCell ref="V67:X67"/>
    <mergeCell ref="W89:X89"/>
    <mergeCell ref="W104:X104"/>
    <mergeCell ref="W94:X94"/>
    <mergeCell ref="W64:X64"/>
    <mergeCell ref="W31:X31"/>
    <mergeCell ref="W38:X38"/>
    <mergeCell ref="S120:T120"/>
    <mergeCell ref="O120:P120"/>
    <mergeCell ref="S3:T3"/>
    <mergeCell ref="S4:T4"/>
    <mergeCell ref="S9:T9"/>
    <mergeCell ref="S14:T14"/>
    <mergeCell ref="S30:T30"/>
    <mergeCell ref="S31:T31"/>
    <mergeCell ref="S38:T38"/>
    <mergeCell ref="S64:T64"/>
    <mergeCell ref="S89:T89"/>
    <mergeCell ref="S94:T94"/>
    <mergeCell ref="S104:T104"/>
    <mergeCell ref="S105:T105"/>
    <mergeCell ref="S116:T116"/>
    <mergeCell ref="O94:P94"/>
    <mergeCell ref="O104:P104"/>
    <mergeCell ref="O105:P105"/>
    <mergeCell ref="O116:P116"/>
    <mergeCell ref="O30:P30"/>
    <mergeCell ref="O31:P31"/>
    <mergeCell ref="O38:P38"/>
    <mergeCell ref="O64:P64"/>
    <mergeCell ref="O89:P89"/>
  </mergeCells>
  <printOptions horizontalCentered="1"/>
  <pageMargins left="0.43307086614173229" right="0.43307086614173229" top="0.74803149606299213" bottom="0.74803149606299213" header="0.31496062992125984" footer="0.31496062992125984"/>
  <pageSetup paperSize="9" scale="83" fitToHeight="0" orientation="portrait" r:id="rId1"/>
  <headerFooter>
    <oddHeader xml:space="preserve">&amp;C&amp;"Sylfaen,Tučné"&amp;10
Osobitná správa o operáciách za rok 2019
</oddHeader>
    <oddFooter>&amp;R&amp;"Sylfaen,Normálne"&amp;9&amp;P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2</vt:i4>
      </vt:variant>
    </vt:vector>
  </HeadingPairs>
  <TitlesOfParts>
    <vt:vector size="3" baseType="lpstr">
      <vt:lpstr>Prioritná os 3</vt:lpstr>
      <vt:lpstr>'Prioritná os 3'!Názvy_tlače</vt:lpstr>
      <vt:lpstr>'Prioritná os 3'!Oblasť_tlače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2023-05-25T08:27:55Z</dcterms:modified>
</cp:coreProperties>
</file>