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katarina_hambalkova_minedu_sk/Documents/Pracovná plocha/2025/JK 2025/JK december/"/>
    </mc:Choice>
  </mc:AlternateContent>
  <xr:revisionPtr revIDLastSave="74" documentId="8_{E0669F59-94CE-4805-9269-DA9B2CD0A064}" xr6:coauthVersionLast="47" xr6:coauthVersionMax="47" xr10:uidLastSave="{140D6253-9319-439E-A955-1E98D4A4331F}"/>
  <bookViews>
    <workbookView xWindow="-120" yWindow="-120" windowWidth="29040" windowHeight="15720" xr2:uid="{00000000-000D-0000-FFFF-FFFF00000000}"/>
  </bookViews>
  <sheets>
    <sheet name="db zriaďovatelia" sheetId="5" r:id="rId1"/>
    <sheet name="db školy" sheetId="6" r:id="rId2"/>
  </sheets>
  <definedNames>
    <definedName name="_xlnm._FilterDatabase" localSheetId="1" hidden="1">'db školy'!$A$3:$AL$87</definedName>
    <definedName name="_xlnm._FilterDatabase" localSheetId="0" hidden="1">'db zriaďovatelia'!$A$3:$K$58</definedName>
    <definedName name="_xlnm.Print_Area" localSheetId="0">'db zriaďovatelia'!$A$1:$K$66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6" l="1"/>
  <c r="AA8" i="6"/>
  <c r="Q12" i="6"/>
  <c r="W12" i="6"/>
  <c r="W13" i="6"/>
  <c r="AA12" i="6"/>
  <c r="AA13" i="6"/>
  <c r="W16" i="6"/>
  <c r="AA16" i="6"/>
  <c r="Q19" i="6"/>
  <c r="W19" i="6"/>
  <c r="AA19" i="6"/>
  <c r="Q24" i="6"/>
  <c r="Q26" i="6"/>
  <c r="W24" i="6"/>
  <c r="W25" i="6"/>
  <c r="W26" i="6"/>
  <c r="AA24" i="6"/>
  <c r="AA25" i="6"/>
  <c r="AA26" i="6"/>
  <c r="Q34" i="6"/>
  <c r="W34" i="6"/>
  <c r="AA34" i="6"/>
  <c r="Q39" i="6"/>
  <c r="Q40" i="6"/>
  <c r="W39" i="6"/>
  <c r="W40" i="6"/>
  <c r="AA39" i="6"/>
  <c r="AA40" i="6"/>
  <c r="Q44" i="6"/>
  <c r="W44" i="6"/>
  <c r="AA44" i="6"/>
  <c r="Q52" i="6"/>
  <c r="W52" i="6"/>
  <c r="AA52" i="6"/>
  <c r="Q55" i="6"/>
  <c r="Q56" i="6"/>
  <c r="Q57" i="6"/>
  <c r="W55" i="6"/>
  <c r="W56" i="6"/>
  <c r="W57" i="6"/>
  <c r="AA55" i="6"/>
  <c r="AA56" i="6"/>
  <c r="AA57" i="6"/>
  <c r="Q59" i="6"/>
  <c r="W59" i="6"/>
  <c r="AA59" i="6"/>
  <c r="Q61" i="6"/>
  <c r="W61" i="6"/>
  <c r="AA61" i="6"/>
  <c r="Q74" i="6"/>
  <c r="W74" i="6"/>
  <c r="AA74" i="6"/>
  <c r="P77" i="6"/>
  <c r="Q77" i="6"/>
  <c r="V77" i="6"/>
  <c r="W77" i="6"/>
  <c r="Z77" i="6"/>
  <c r="AA77" i="6"/>
  <c r="Q82" i="6"/>
  <c r="Q83" i="6"/>
  <c r="Q84" i="6"/>
  <c r="Q85" i="6"/>
  <c r="Q86" i="6"/>
  <c r="W82" i="6"/>
  <c r="W83" i="6"/>
  <c r="W84" i="6"/>
  <c r="W85" i="6"/>
  <c r="W86" i="6"/>
  <c r="AA82" i="6"/>
  <c r="AA83" i="6"/>
  <c r="AA84" i="6"/>
  <c r="AA85" i="6"/>
  <c r="AA86" i="6"/>
  <c r="Q8" i="6"/>
  <c r="U88" i="6" l="1"/>
  <c r="M88" i="6" l="1"/>
  <c r="N88" i="6"/>
  <c r="T88" i="6"/>
  <c r="O88" i="6"/>
  <c r="S88" i="6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J23" i="5"/>
  <c r="K23" i="5"/>
  <c r="J24" i="5"/>
  <c r="K24" i="5"/>
  <c r="J25" i="5"/>
  <c r="K25" i="5"/>
  <c r="J26" i="5"/>
  <c r="K26" i="5"/>
  <c r="J27" i="5"/>
  <c r="K27" i="5"/>
  <c r="J28" i="5"/>
  <c r="K28" i="5"/>
  <c r="J29" i="5"/>
  <c r="K29" i="5"/>
  <c r="J30" i="5"/>
  <c r="K30" i="5"/>
  <c r="J31" i="5"/>
  <c r="K31" i="5"/>
  <c r="J32" i="5"/>
  <c r="K32" i="5"/>
  <c r="J33" i="5"/>
  <c r="K33" i="5"/>
  <c r="J34" i="5"/>
  <c r="K34" i="5"/>
  <c r="J35" i="5"/>
  <c r="K35" i="5"/>
  <c r="J36" i="5"/>
  <c r="K36" i="5"/>
  <c r="J37" i="5"/>
  <c r="K37" i="5"/>
  <c r="J38" i="5"/>
  <c r="K38" i="5"/>
  <c r="J39" i="5"/>
  <c r="K39" i="5"/>
  <c r="J40" i="5"/>
  <c r="K40" i="5"/>
  <c r="J41" i="5"/>
  <c r="K41" i="5"/>
  <c r="J42" i="5"/>
  <c r="K42" i="5"/>
  <c r="J43" i="5"/>
  <c r="K43" i="5"/>
  <c r="J44" i="5"/>
  <c r="K44" i="5"/>
  <c r="J45" i="5"/>
  <c r="K45" i="5"/>
  <c r="J46" i="5"/>
  <c r="K46" i="5"/>
  <c r="J47" i="5"/>
  <c r="K47" i="5"/>
  <c r="J48" i="5"/>
  <c r="K48" i="5"/>
  <c r="J49" i="5"/>
  <c r="K49" i="5"/>
  <c r="J50" i="5"/>
  <c r="K50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AC61" i="6" l="1"/>
  <c r="AC58" i="6"/>
  <c r="AB61" i="6" l="1"/>
  <c r="Z59" i="6"/>
  <c r="Z60" i="6"/>
  <c r="AB60" i="6"/>
  <c r="Z61" i="6"/>
  <c r="AB59" i="6"/>
  <c r="AB58" i="6"/>
  <c r="AC60" i="6"/>
  <c r="AC59" i="6"/>
  <c r="AI88" i="6" l="1"/>
  <c r="AJ88" i="6"/>
  <c r="AH88" i="6"/>
  <c r="F58" i="5"/>
  <c r="G58" i="5"/>
  <c r="H58" i="5"/>
  <c r="I58" i="5"/>
  <c r="Q67" i="6" l="1"/>
  <c r="P67" i="6"/>
  <c r="AA33" i="6" l="1"/>
  <c r="Z33" i="6"/>
  <c r="V85" i="6"/>
  <c r="V84" i="6"/>
  <c r="V83" i="6"/>
  <c r="W81" i="6"/>
  <c r="V81" i="6"/>
  <c r="W79" i="6"/>
  <c r="V79" i="6"/>
  <c r="W78" i="6"/>
  <c r="V78" i="6"/>
  <c r="W76" i="6"/>
  <c r="V76" i="6"/>
  <c r="W75" i="6"/>
  <c r="V75" i="6"/>
  <c r="V74" i="6"/>
  <c r="W72" i="6"/>
  <c r="V72" i="6"/>
  <c r="W71" i="6"/>
  <c r="V71" i="6"/>
  <c r="W70" i="6"/>
  <c r="V70" i="6"/>
  <c r="W69" i="6"/>
  <c r="V69" i="6"/>
  <c r="W67" i="6"/>
  <c r="V67" i="6"/>
  <c r="W66" i="6"/>
  <c r="V66" i="6"/>
  <c r="W60" i="6"/>
  <c r="V60" i="6"/>
  <c r="V59" i="6"/>
  <c r="W58" i="6"/>
  <c r="V58" i="6"/>
  <c r="V57" i="6"/>
  <c r="V56" i="6"/>
  <c r="W54" i="6"/>
  <c r="V54" i="6"/>
  <c r="W53" i="6"/>
  <c r="V53" i="6"/>
  <c r="V52" i="6"/>
  <c r="W50" i="6"/>
  <c r="V50" i="6"/>
  <c r="W49" i="6"/>
  <c r="V49" i="6"/>
  <c r="W48" i="6"/>
  <c r="V48" i="6"/>
  <c r="W47" i="6"/>
  <c r="V47" i="6"/>
  <c r="W46" i="6"/>
  <c r="V46" i="6"/>
  <c r="W45" i="6"/>
  <c r="V45" i="6"/>
  <c r="V44" i="6"/>
  <c r="W43" i="6"/>
  <c r="V43" i="6"/>
  <c r="W42" i="6"/>
  <c r="V42" i="6"/>
  <c r="W41" i="6"/>
  <c r="V41" i="6"/>
  <c r="V40" i="6"/>
  <c r="V39" i="6"/>
  <c r="W38" i="6"/>
  <c r="V38" i="6"/>
  <c r="W37" i="6"/>
  <c r="V37" i="6"/>
  <c r="W36" i="6"/>
  <c r="V36" i="6"/>
  <c r="W35" i="6"/>
  <c r="V35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AA32" i="6" l="1"/>
  <c r="AA43" i="6"/>
  <c r="AA51" i="6"/>
  <c r="V51" i="6"/>
  <c r="W51" i="6"/>
  <c r="V55" i="6"/>
  <c r="AA66" i="6"/>
  <c r="AA68" i="6"/>
  <c r="V73" i="6"/>
  <c r="W73" i="6"/>
  <c r="V82" i="6"/>
  <c r="Q28" i="6"/>
  <c r="Q43" i="6"/>
  <c r="Q73" i="6"/>
  <c r="AA28" i="6"/>
  <c r="AC87" i="6"/>
  <c r="AE87" i="6" s="1"/>
  <c r="AB87" i="6"/>
  <c r="AD87" i="6" s="1"/>
  <c r="AB82" i="6"/>
  <c r="AD82" i="6" s="1"/>
  <c r="AB73" i="6"/>
  <c r="AD73" i="6" s="1"/>
  <c r="AC68" i="6"/>
  <c r="AE68" i="6" s="1"/>
  <c r="AB68" i="6"/>
  <c r="AD68" i="6" s="1"/>
  <c r="AC66" i="6"/>
  <c r="AE66" i="6" s="1"/>
  <c r="AB66" i="6"/>
  <c r="AD66" i="6" s="1"/>
  <c r="W18" i="6"/>
  <c r="Q68" i="6"/>
  <c r="Q51" i="6"/>
  <c r="Q33" i="6"/>
  <c r="V68" i="6" l="1"/>
  <c r="AD61" i="6"/>
  <c r="AE61" i="6"/>
  <c r="W68" i="6"/>
  <c r="V61" i="6"/>
  <c r="Q66" i="6"/>
  <c r="AC82" i="6"/>
  <c r="AE82" i="6" s="1"/>
  <c r="AF82" i="6" s="1"/>
  <c r="AA73" i="6"/>
  <c r="Q32" i="6"/>
  <c r="AF68" i="6"/>
  <c r="AC73" i="6"/>
  <c r="AE73" i="6" s="1"/>
  <c r="AF73" i="6" s="1"/>
  <c r="AF66" i="6"/>
  <c r="AF87" i="6"/>
  <c r="AF61" i="6" l="1"/>
  <c r="AA87" i="6"/>
  <c r="Z87" i="6"/>
  <c r="Z86" i="6"/>
  <c r="Z85" i="6"/>
  <c r="Z84" i="6"/>
  <c r="Z83" i="6"/>
  <c r="Z82" i="6"/>
  <c r="AA81" i="6"/>
  <c r="Z81" i="6"/>
  <c r="AA79" i="6"/>
  <c r="Z79" i="6"/>
  <c r="AA78" i="6"/>
  <c r="Z78" i="6"/>
  <c r="AA76" i="6"/>
  <c r="Z76" i="6"/>
  <c r="AA75" i="6"/>
  <c r="Z75" i="6"/>
  <c r="Z74" i="6"/>
  <c r="Z73" i="6"/>
  <c r="AA72" i="6"/>
  <c r="Z72" i="6"/>
  <c r="AA71" i="6"/>
  <c r="Z71" i="6"/>
  <c r="AA70" i="6"/>
  <c r="Z70" i="6"/>
  <c r="AA69" i="6"/>
  <c r="Z69" i="6"/>
  <c r="Z68" i="6"/>
  <c r="AA67" i="6"/>
  <c r="Z67" i="6"/>
  <c r="Z66" i="6"/>
  <c r="AA65" i="6"/>
  <c r="Z65" i="6"/>
  <c r="AA64" i="6"/>
  <c r="Z64" i="6"/>
  <c r="AA63" i="6"/>
  <c r="Z63" i="6"/>
  <c r="AA62" i="6"/>
  <c r="Z62" i="6"/>
  <c r="AA60" i="6"/>
  <c r="AA58" i="6"/>
  <c r="Z58" i="6"/>
  <c r="Z57" i="6"/>
  <c r="Z56" i="6"/>
  <c r="Z55" i="6"/>
  <c r="AA54" i="6"/>
  <c r="Z54" i="6"/>
  <c r="AA53" i="6"/>
  <c r="Z53" i="6"/>
  <c r="Z52" i="6"/>
  <c r="Z51" i="6"/>
  <c r="AA50" i="6"/>
  <c r="Z50" i="6"/>
  <c r="AA49" i="6"/>
  <c r="Z49" i="6"/>
  <c r="AA48" i="6"/>
  <c r="Z48" i="6"/>
  <c r="AA47" i="6"/>
  <c r="Z47" i="6"/>
  <c r="AA46" i="6"/>
  <c r="Z46" i="6"/>
  <c r="AA45" i="6"/>
  <c r="Z45" i="6"/>
  <c r="Z44" i="6"/>
  <c r="Z43" i="6"/>
  <c r="AA42" i="6"/>
  <c r="Z42" i="6"/>
  <c r="AA41" i="6"/>
  <c r="Z41" i="6"/>
  <c r="Z40" i="6"/>
  <c r="Z39" i="6"/>
  <c r="AA38" i="6"/>
  <c r="Z38" i="6"/>
  <c r="AA37" i="6"/>
  <c r="Z37" i="6"/>
  <c r="AA36" i="6"/>
  <c r="Z36" i="6"/>
  <c r="AA35" i="6"/>
  <c r="Z35" i="6"/>
  <c r="Z34" i="6"/>
  <c r="Z32" i="6"/>
  <c r="AA31" i="6"/>
  <c r="Z31" i="6"/>
  <c r="AA17" i="6"/>
  <c r="Z17" i="6"/>
  <c r="Z16" i="6"/>
  <c r="AA15" i="6"/>
  <c r="Z15" i="6"/>
  <c r="AA14" i="6"/>
  <c r="Z14" i="6"/>
  <c r="Z13" i="6"/>
  <c r="Z12" i="6"/>
  <c r="AA11" i="6"/>
  <c r="Z11" i="6"/>
  <c r="AA10" i="6"/>
  <c r="Z10" i="6"/>
  <c r="AA9" i="6"/>
  <c r="Z9" i="6"/>
  <c r="Z8" i="6"/>
  <c r="AA7" i="6"/>
  <c r="Z7" i="6"/>
  <c r="AA6" i="6"/>
  <c r="Z6" i="6"/>
  <c r="AA5" i="6"/>
  <c r="Z5" i="6"/>
  <c r="W87" i="6"/>
  <c r="V87" i="6"/>
  <c r="V86" i="6"/>
  <c r="W17" i="6"/>
  <c r="V17" i="6"/>
  <c r="V16" i="6"/>
  <c r="W15" i="6"/>
  <c r="V15" i="6"/>
  <c r="W14" i="6"/>
  <c r="V14" i="6"/>
  <c r="V13" i="6"/>
  <c r="V12" i="6"/>
  <c r="W11" i="6"/>
  <c r="V11" i="6"/>
  <c r="W10" i="6"/>
  <c r="V10" i="6"/>
  <c r="W9" i="6"/>
  <c r="V9" i="6"/>
  <c r="V8" i="6"/>
  <c r="W7" i="6"/>
  <c r="V7" i="6"/>
  <c r="W6" i="6"/>
  <c r="V6" i="6"/>
  <c r="W5" i="6"/>
  <c r="V5" i="6"/>
  <c r="Q87" i="6"/>
  <c r="P87" i="6"/>
  <c r="P86" i="6"/>
  <c r="P85" i="6"/>
  <c r="P84" i="6"/>
  <c r="P83" i="6"/>
  <c r="P82" i="6"/>
  <c r="Q81" i="6"/>
  <c r="P81" i="6"/>
  <c r="Q79" i="6"/>
  <c r="P79" i="6"/>
  <c r="Q78" i="6"/>
  <c r="P78" i="6"/>
  <c r="Q76" i="6"/>
  <c r="P76" i="6"/>
  <c r="Q75" i="6"/>
  <c r="P75" i="6"/>
  <c r="P74" i="6"/>
  <c r="P73" i="6"/>
  <c r="Q72" i="6"/>
  <c r="P72" i="6"/>
  <c r="Q71" i="6"/>
  <c r="P71" i="6"/>
  <c r="Q70" i="6"/>
  <c r="P70" i="6"/>
  <c r="Q69" i="6"/>
  <c r="P69" i="6"/>
  <c r="P68" i="6"/>
  <c r="P66" i="6"/>
  <c r="P61" i="6"/>
  <c r="Q60" i="6"/>
  <c r="P60" i="6"/>
  <c r="P59" i="6"/>
  <c r="Q58" i="6"/>
  <c r="P58" i="6"/>
  <c r="P57" i="6"/>
  <c r="P56" i="6"/>
  <c r="P55" i="6"/>
  <c r="Q54" i="6"/>
  <c r="P54" i="6"/>
  <c r="Q53" i="6"/>
  <c r="P53" i="6"/>
  <c r="P52" i="6"/>
  <c r="P51" i="6"/>
  <c r="Q50" i="6"/>
  <c r="P50" i="6"/>
  <c r="Q49" i="6"/>
  <c r="P49" i="6"/>
  <c r="Q48" i="6"/>
  <c r="P48" i="6"/>
  <c r="Q47" i="6"/>
  <c r="P47" i="6"/>
  <c r="Q46" i="6"/>
  <c r="P46" i="6"/>
  <c r="Q45" i="6"/>
  <c r="P45" i="6"/>
  <c r="P44" i="6"/>
  <c r="P43" i="6"/>
  <c r="Q42" i="6"/>
  <c r="P42" i="6"/>
  <c r="Q41" i="6"/>
  <c r="P41" i="6"/>
  <c r="P40" i="6"/>
  <c r="P39" i="6"/>
  <c r="Q38" i="6"/>
  <c r="P38" i="6"/>
  <c r="Q37" i="6"/>
  <c r="P37" i="6"/>
  <c r="Q36" i="6"/>
  <c r="P36" i="6"/>
  <c r="Q35" i="6"/>
  <c r="P35" i="6"/>
  <c r="P34" i="6"/>
  <c r="P33" i="6"/>
  <c r="P32" i="6"/>
  <c r="Q31" i="6"/>
  <c r="P31" i="6"/>
  <c r="Q17" i="6"/>
  <c r="P17" i="6"/>
  <c r="Q16" i="6"/>
  <c r="P16" i="6"/>
  <c r="Q15" i="6"/>
  <c r="P15" i="6"/>
  <c r="Q14" i="6"/>
  <c r="P14" i="6"/>
  <c r="Q13" i="6"/>
  <c r="P13" i="6"/>
  <c r="P12" i="6"/>
  <c r="Q11" i="6"/>
  <c r="P11" i="6"/>
  <c r="Q10" i="6"/>
  <c r="P10" i="6"/>
  <c r="Q9" i="6"/>
  <c r="P9" i="6"/>
  <c r="P8" i="6"/>
  <c r="Q7" i="6"/>
  <c r="P7" i="6"/>
  <c r="Q6" i="6"/>
  <c r="P6" i="6"/>
  <c r="Q5" i="6"/>
  <c r="P5" i="6"/>
  <c r="P29" i="6" l="1"/>
  <c r="P28" i="6"/>
  <c r="P27" i="6"/>
  <c r="P24" i="6"/>
  <c r="P21" i="6" l="1"/>
  <c r="P30" i="6"/>
  <c r="P25" i="6"/>
  <c r="P23" i="6"/>
  <c r="Q18" i="6"/>
  <c r="Q20" i="6"/>
  <c r="Q22" i="6"/>
  <c r="Q27" i="6"/>
  <c r="Q29" i="6"/>
  <c r="V18" i="6"/>
  <c r="V22" i="6"/>
  <c r="V25" i="6"/>
  <c r="Z18" i="6"/>
  <c r="Z22" i="6"/>
  <c r="Z25" i="6"/>
  <c r="P19" i="6"/>
  <c r="P20" i="6"/>
  <c r="P26" i="6"/>
  <c r="P18" i="6"/>
  <c r="P22" i="6"/>
  <c r="W22" i="6"/>
  <c r="AA22" i="6"/>
  <c r="W20" i="6"/>
  <c r="W23" i="6"/>
  <c r="AA18" i="6"/>
  <c r="V21" i="6"/>
  <c r="V24" i="6"/>
  <c r="Q21" i="6"/>
  <c r="Q23" i="6"/>
  <c r="Q25" i="6"/>
  <c r="Q30" i="6"/>
  <c r="W21" i="6"/>
  <c r="V19" i="6"/>
  <c r="V20" i="6"/>
  <c r="V23" i="6"/>
  <c r="V26" i="6"/>
  <c r="Z19" i="6"/>
  <c r="Z20" i="6"/>
  <c r="Z23" i="6"/>
  <c r="Z26" i="6"/>
  <c r="Z30" i="6"/>
  <c r="AA20" i="6"/>
  <c r="AA23" i="6"/>
  <c r="AA30" i="6"/>
  <c r="Z21" i="6"/>
  <c r="Z24" i="6"/>
  <c r="Z27" i="6"/>
  <c r="Z28" i="6"/>
  <c r="Z29" i="6"/>
  <c r="AA21" i="6"/>
  <c r="AA27" i="6"/>
  <c r="AA29" i="6"/>
  <c r="AK1" i="6"/>
  <c r="AL1" i="6"/>
  <c r="AB39" i="6"/>
  <c r="AD39" i="6" s="1"/>
  <c r="AB40" i="6"/>
  <c r="AD40" i="6" s="1"/>
  <c r="AB42" i="6"/>
  <c r="AD42" i="6" s="1"/>
  <c r="AC52" i="6"/>
  <c r="AE52" i="6" s="1"/>
  <c r="AB52" i="6"/>
  <c r="AD52" i="6" s="1"/>
  <c r="AB67" i="6"/>
  <c r="AD67" i="6" s="1"/>
  <c r="AC71" i="6"/>
  <c r="AE71" i="6" s="1"/>
  <c r="AB72" i="6"/>
  <c r="AD72" i="6" s="1"/>
  <c r="AB78" i="6"/>
  <c r="AD78" i="6" s="1"/>
  <c r="AC72" i="6"/>
  <c r="AE72" i="6" s="1"/>
  <c r="AB71" i="6"/>
  <c r="AD71" i="6" s="1"/>
  <c r="AC65" i="6"/>
  <c r="AE65" i="6" s="1"/>
  <c r="AE59" i="6"/>
  <c r="AC54" i="6"/>
  <c r="AE54" i="6" s="1"/>
  <c r="AC50" i="6"/>
  <c r="AE50" i="6" s="1"/>
  <c r="AC46" i="6"/>
  <c r="AE46" i="6" s="1"/>
  <c r="AB46" i="6"/>
  <c r="AD46" i="6" s="1"/>
  <c r="AC44" i="6"/>
  <c r="AE44" i="6" s="1"/>
  <c r="AB44" i="6"/>
  <c r="AD44" i="6" s="1"/>
  <c r="AC43" i="6"/>
  <c r="AE43" i="6" s="1"/>
  <c r="AC42" i="6"/>
  <c r="AE42" i="6" s="1"/>
  <c r="AC40" i="6"/>
  <c r="AE40" i="6" s="1"/>
  <c r="AC39" i="6"/>
  <c r="AE39" i="6" s="1"/>
  <c r="AC38" i="6"/>
  <c r="AE38" i="6" s="1"/>
  <c r="AB38" i="6"/>
  <c r="AD38" i="6" s="1"/>
  <c r="AC36" i="6"/>
  <c r="AE36" i="6" s="1"/>
  <c r="AC31" i="6"/>
  <c r="AE31" i="6" s="1"/>
  <c r="AD59" i="6" l="1"/>
  <c r="AF59" i="6" s="1"/>
  <c r="AB43" i="6"/>
  <c r="AD43" i="6" s="1"/>
  <c r="AF43" i="6" s="1"/>
  <c r="AC67" i="6"/>
  <c r="AE67" i="6" s="1"/>
  <c r="AF67" i="6" s="1"/>
  <c r="AC78" i="6"/>
  <c r="AE78" i="6" s="1"/>
  <c r="AF78" i="6" s="1"/>
  <c r="AB65" i="6"/>
  <c r="AD65" i="6" s="1"/>
  <c r="AF65" i="6" s="1"/>
  <c r="AB54" i="6"/>
  <c r="AD54" i="6" s="1"/>
  <c r="AF54" i="6" s="1"/>
  <c r="AB50" i="6"/>
  <c r="AD50" i="6" s="1"/>
  <c r="AF50" i="6" s="1"/>
  <c r="AB36" i="6"/>
  <c r="AD36" i="6" s="1"/>
  <c r="AF36" i="6" s="1"/>
  <c r="AB31" i="6"/>
  <c r="AD31" i="6" s="1"/>
  <c r="AF31" i="6" s="1"/>
  <c r="AF39" i="6"/>
  <c r="AF46" i="6"/>
  <c r="AF40" i="6"/>
  <c r="AF42" i="6"/>
  <c r="AF72" i="6"/>
  <c r="AF71" i="6"/>
  <c r="AF38" i="6"/>
  <c r="AF44" i="6"/>
  <c r="AF52" i="6"/>
  <c r="R88" i="6"/>
  <c r="L88" i="6"/>
  <c r="J88" i="6"/>
  <c r="AC86" i="6"/>
  <c r="AE86" i="6" s="1"/>
  <c r="AC85" i="6"/>
  <c r="AE85" i="6" s="1"/>
  <c r="AB85" i="6"/>
  <c r="AD85" i="6" s="1"/>
  <c r="AC84" i="6"/>
  <c r="AE84" i="6" s="1"/>
  <c r="AB83" i="6"/>
  <c r="AD83" i="6" s="1"/>
  <c r="AC81" i="6"/>
  <c r="AE81" i="6" s="1"/>
  <c r="AC79" i="6"/>
  <c r="AE79" i="6" s="1"/>
  <c r="AB79" i="6"/>
  <c r="AD79" i="6" s="1"/>
  <c r="AC77" i="6"/>
  <c r="AE77" i="6" s="1"/>
  <c r="AB77" i="6"/>
  <c r="AD77" i="6" s="1"/>
  <c r="AC76" i="6"/>
  <c r="AE76" i="6" s="1"/>
  <c r="AB76" i="6"/>
  <c r="AD76" i="6" s="1"/>
  <c r="AC75" i="6"/>
  <c r="AE75" i="6" s="1"/>
  <c r="AB75" i="6"/>
  <c r="AD75" i="6" s="1"/>
  <c r="AB74" i="6"/>
  <c r="AD74" i="6" s="1"/>
  <c r="AC74" i="6"/>
  <c r="AE74" i="6" s="1"/>
  <c r="AC70" i="6"/>
  <c r="AE70" i="6" s="1"/>
  <c r="AB70" i="6"/>
  <c r="AD70" i="6" s="1"/>
  <c r="AB69" i="6"/>
  <c r="AD69" i="6" s="1"/>
  <c r="AC69" i="6"/>
  <c r="AE69" i="6" s="1"/>
  <c r="AC64" i="6"/>
  <c r="AE64" i="6" s="1"/>
  <c r="AB64" i="6"/>
  <c r="AD64" i="6" s="1"/>
  <c r="AC63" i="6"/>
  <c r="AE63" i="6" s="1"/>
  <c r="AB63" i="6"/>
  <c r="AD63" i="6" s="1"/>
  <c r="AD58" i="6"/>
  <c r="AC57" i="6"/>
  <c r="AE57" i="6" s="1"/>
  <c r="AC56" i="6"/>
  <c r="AE56" i="6" s="1"/>
  <c r="AB56" i="6"/>
  <c r="AD56" i="6" s="1"/>
  <c r="AC55" i="6"/>
  <c r="AE55" i="6" s="1"/>
  <c r="AB55" i="6"/>
  <c r="AD55" i="6" s="1"/>
  <c r="AB53" i="6"/>
  <c r="AD53" i="6" s="1"/>
  <c r="AB51" i="6"/>
  <c r="AD51" i="6" s="1"/>
  <c r="AB49" i="6"/>
  <c r="AD49" i="6" s="1"/>
  <c r="AC48" i="6"/>
  <c r="AE48" i="6" s="1"/>
  <c r="AB48" i="6"/>
  <c r="AD48" i="6" s="1"/>
  <c r="AC47" i="6"/>
  <c r="AE47" i="6" s="1"/>
  <c r="AB45" i="6"/>
  <c r="AD45" i="6" s="1"/>
  <c r="AB41" i="6"/>
  <c r="AD41" i="6" s="1"/>
  <c r="AC37" i="6"/>
  <c r="AE37" i="6" s="1"/>
  <c r="AB37" i="6"/>
  <c r="AD37" i="6" s="1"/>
  <c r="AC35" i="6"/>
  <c r="AE35" i="6" s="1"/>
  <c r="AB35" i="6"/>
  <c r="AD35" i="6" s="1"/>
  <c r="AC34" i="6"/>
  <c r="AE34" i="6" s="1"/>
  <c r="AB34" i="6"/>
  <c r="AD34" i="6" s="1"/>
  <c r="AB33" i="6"/>
  <c r="AD33" i="6" s="1"/>
  <c r="AC32" i="6"/>
  <c r="AE32" i="6" s="1"/>
  <c r="AB32" i="6"/>
  <c r="AD32" i="6" s="1"/>
  <c r="AC30" i="6"/>
  <c r="AE30" i="6" s="1"/>
  <c r="AB30" i="6"/>
  <c r="AD30" i="6" s="1"/>
  <c r="AC29" i="6"/>
  <c r="AE29" i="6" s="1"/>
  <c r="AB29" i="6"/>
  <c r="AD29" i="6" s="1"/>
  <c r="AB28" i="6"/>
  <c r="AD28" i="6" s="1"/>
  <c r="AC28" i="6"/>
  <c r="AE28" i="6" s="1"/>
  <c r="AC27" i="6"/>
  <c r="AE27" i="6" s="1"/>
  <c r="AB27" i="6"/>
  <c r="AD27" i="6" s="1"/>
  <c r="AC26" i="6"/>
  <c r="AE26" i="6" s="1"/>
  <c r="AB26" i="6"/>
  <c r="AD26" i="6" s="1"/>
  <c r="AB25" i="6"/>
  <c r="AD25" i="6" s="1"/>
  <c r="AC24" i="6"/>
  <c r="AE24" i="6" s="1"/>
  <c r="AB24" i="6"/>
  <c r="AD24" i="6" s="1"/>
  <c r="AB23" i="6"/>
  <c r="AD23" i="6" s="1"/>
  <c r="AC23" i="6"/>
  <c r="AE23" i="6" s="1"/>
  <c r="AB22" i="6"/>
  <c r="AD22" i="6" s="1"/>
  <c r="AC21" i="6"/>
  <c r="AE21" i="6" s="1"/>
  <c r="AB21" i="6"/>
  <c r="AD21" i="6" s="1"/>
  <c r="AC20" i="6"/>
  <c r="AE20" i="6" s="1"/>
  <c r="AB20" i="6"/>
  <c r="AD20" i="6" s="1"/>
  <c r="AC19" i="6"/>
  <c r="AE19" i="6" s="1"/>
  <c r="AB19" i="6"/>
  <c r="AD19" i="6" s="1"/>
  <c r="AC18" i="6"/>
  <c r="AE18" i="6" s="1"/>
  <c r="AB18" i="6"/>
  <c r="AD18" i="6" s="1"/>
  <c r="AC17" i="6"/>
  <c r="AE17" i="6" s="1"/>
  <c r="AB17" i="6"/>
  <c r="AD17" i="6" s="1"/>
  <c r="AB16" i="6"/>
  <c r="AD16" i="6" s="1"/>
  <c r="AB15" i="6"/>
  <c r="AD15" i="6" s="1"/>
  <c r="AC14" i="6"/>
  <c r="AE14" i="6" s="1"/>
  <c r="AB14" i="6"/>
  <c r="AD14" i="6" s="1"/>
  <c r="AB13" i="6"/>
  <c r="AD13" i="6" s="1"/>
  <c r="AC12" i="6"/>
  <c r="AE12" i="6" s="1"/>
  <c r="AB11" i="6"/>
  <c r="AD11" i="6" s="1"/>
  <c r="AC11" i="6"/>
  <c r="AE11" i="6" s="1"/>
  <c r="AB10" i="6"/>
  <c r="AD10" i="6" s="1"/>
  <c r="AB9" i="6"/>
  <c r="AD9" i="6" s="1"/>
  <c r="AC9" i="6"/>
  <c r="AE9" i="6" s="1"/>
  <c r="AB8" i="6"/>
  <c r="AD8" i="6" s="1"/>
  <c r="AC7" i="6"/>
  <c r="AE7" i="6" s="1"/>
  <c r="AB6" i="6"/>
  <c r="AD6" i="6" s="1"/>
  <c r="AB5" i="6"/>
  <c r="AC5" i="6"/>
  <c r="AD5" i="6" l="1"/>
  <c r="AE5" i="6"/>
  <c r="AF24" i="6"/>
  <c r="AF14" i="6"/>
  <c r="AF30" i="6"/>
  <c r="P88" i="6"/>
  <c r="AF18" i="6"/>
  <c r="AF64" i="6"/>
  <c r="AF20" i="6"/>
  <c r="AF69" i="6"/>
  <c r="AF75" i="6"/>
  <c r="Q88" i="6"/>
  <c r="AC15" i="6"/>
  <c r="AE15" i="6" s="1"/>
  <c r="AF15" i="6" s="1"/>
  <c r="AC25" i="6"/>
  <c r="AE25" i="6" s="1"/>
  <c r="AF25" i="6" s="1"/>
  <c r="AC10" i="6"/>
  <c r="AE10" i="6" s="1"/>
  <c r="AF10" i="6" s="1"/>
  <c r="AC16" i="6"/>
  <c r="AE16" i="6" s="1"/>
  <c r="AF16" i="6" s="1"/>
  <c r="AC22" i="6"/>
  <c r="AE22" i="6" s="1"/>
  <c r="AF22" i="6" s="1"/>
  <c r="AF35" i="6"/>
  <c r="AF56" i="6"/>
  <c r="AG88" i="6"/>
  <c r="AF74" i="6"/>
  <c r="AF63" i="6"/>
  <c r="AF76" i="6"/>
  <c r="AF70" i="6"/>
  <c r="AF79" i="6"/>
  <c r="V88" i="6"/>
  <c r="W88" i="6"/>
  <c r="AF85" i="6"/>
  <c r="AC13" i="6"/>
  <c r="AE13" i="6" s="1"/>
  <c r="AF13" i="6" s="1"/>
  <c r="AF27" i="6"/>
  <c r="AF29" i="6"/>
  <c r="AB7" i="6"/>
  <c r="AD7" i="6" s="1"/>
  <c r="AF11" i="6"/>
  <c r="AB12" i="6"/>
  <c r="AD12" i="6" s="1"/>
  <c r="AF12" i="6" s="1"/>
  <c r="AF23" i="6"/>
  <c r="AF28" i="6"/>
  <c r="AF34" i="6"/>
  <c r="X88" i="6"/>
  <c r="Z88" i="6" s="1"/>
  <c r="AC6" i="6"/>
  <c r="AE6" i="6" s="1"/>
  <c r="AF6" i="6" s="1"/>
  <c r="AF17" i="6"/>
  <c r="AF19" i="6"/>
  <c r="AF26" i="6"/>
  <c r="AC8" i="6"/>
  <c r="AE8" i="6" s="1"/>
  <c r="AF8" i="6" s="1"/>
  <c r="AF9" i="6"/>
  <c r="AF32" i="6"/>
  <c r="AF37" i="6"/>
  <c r="AF21" i="6"/>
  <c r="AC33" i="6"/>
  <c r="AE33" i="6" s="1"/>
  <c r="AF33" i="6" s="1"/>
  <c r="AC41" i="6"/>
  <c r="AE41" i="6" s="1"/>
  <c r="AF41" i="6" s="1"/>
  <c r="Y88" i="6"/>
  <c r="AA88" i="6" s="1"/>
  <c r="AF55" i="6"/>
  <c r="AF48" i="6"/>
  <c r="AC45" i="6"/>
  <c r="AE45" i="6" s="1"/>
  <c r="AF45" i="6" s="1"/>
  <c r="AC49" i="6"/>
  <c r="AE49" i="6" s="1"/>
  <c r="AF49" i="6" s="1"/>
  <c r="AC51" i="6"/>
  <c r="AE51" i="6" s="1"/>
  <c r="AF51" i="6" s="1"/>
  <c r="AC53" i="6"/>
  <c r="AE53" i="6" s="1"/>
  <c r="AF53" i="6" s="1"/>
  <c r="AB47" i="6"/>
  <c r="AD47" i="6" s="1"/>
  <c r="AF47" i="6" s="1"/>
  <c r="AB62" i="6"/>
  <c r="AD62" i="6" s="1"/>
  <c r="AB57" i="6"/>
  <c r="AD57" i="6" s="1"/>
  <c r="AF57" i="6" s="1"/>
  <c r="AE58" i="6"/>
  <c r="AF58" i="6" s="1"/>
  <c r="AD60" i="6"/>
  <c r="AE60" i="6"/>
  <c r="AC62" i="6"/>
  <c r="AE62" i="6" s="1"/>
  <c r="AF77" i="6"/>
  <c r="AB81" i="6"/>
  <c r="AD81" i="6" s="1"/>
  <c r="AF81" i="6" s="1"/>
  <c r="AC83" i="6"/>
  <c r="AE83" i="6" s="1"/>
  <c r="AF83" i="6" s="1"/>
  <c r="AB84" i="6"/>
  <c r="AD84" i="6" s="1"/>
  <c r="AF84" i="6" s="1"/>
  <c r="AB86" i="6"/>
  <c r="AD86" i="6" s="1"/>
  <c r="AF86" i="6" s="1"/>
  <c r="AF5" i="6" l="1"/>
  <c r="AF62" i="6"/>
  <c r="AB88" i="6"/>
  <c r="AC88" i="6"/>
  <c r="AF7" i="6"/>
  <c r="AF60" i="6"/>
  <c r="AE88" i="6" l="1"/>
  <c r="AD88" i="6"/>
  <c r="K11" i="5"/>
  <c r="J11" i="5"/>
  <c r="K10" i="5"/>
  <c r="J10" i="5"/>
  <c r="K9" i="5"/>
  <c r="J9" i="5"/>
  <c r="K8" i="5"/>
  <c r="J8" i="5"/>
  <c r="K7" i="5"/>
  <c r="J7" i="5"/>
  <c r="K6" i="5"/>
  <c r="J6" i="5"/>
  <c r="K5" i="5"/>
  <c r="J5" i="5"/>
  <c r="K4" i="5"/>
  <c r="J4" i="5"/>
  <c r="J58" i="5" l="1"/>
  <c r="K58" i="5"/>
  <c r="AF88" i="6"/>
</calcChain>
</file>

<file path=xl/sharedStrings.xml><?xml version="1.0" encoding="utf-8"?>
<sst xmlns="http://schemas.openxmlformats.org/spreadsheetml/2006/main" count="956" uniqueCount="367">
  <si>
    <t>Kraj sídla zriaďovateľa</t>
  </si>
  <si>
    <t>Typ zriaďovateľa</t>
  </si>
  <si>
    <t>Kód zriaďovateľa pre financovanie</t>
  </si>
  <si>
    <t>IČO zriaďovateľa</t>
  </si>
  <si>
    <t>Názov zriaďovateľa</t>
  </si>
  <si>
    <t>Názov právneho subjektu</t>
  </si>
  <si>
    <t>Ulica</t>
  </si>
  <si>
    <t>BA</t>
  </si>
  <si>
    <t>Bratislava-Staré Mesto</t>
  </si>
  <si>
    <t>Spojená škola</t>
  </si>
  <si>
    <t>Bratislava-Ružinov</t>
  </si>
  <si>
    <t>Bratislava-Nové Mesto</t>
  </si>
  <si>
    <t>Bratislava-Karlova Ves</t>
  </si>
  <si>
    <t>Bratislava-Petržalka</t>
  </si>
  <si>
    <t>Pezinok</t>
  </si>
  <si>
    <t>Senec</t>
  </si>
  <si>
    <t>TV</t>
  </si>
  <si>
    <t>Základná škola</t>
  </si>
  <si>
    <t>Sereď</t>
  </si>
  <si>
    <t>Hlohovec</t>
  </si>
  <si>
    <t>Vrbové</t>
  </si>
  <si>
    <t>Skalica</t>
  </si>
  <si>
    <t>Trnava</t>
  </si>
  <si>
    <t>TC</t>
  </si>
  <si>
    <t>Bánovce nad Bebravou</t>
  </si>
  <si>
    <t>Dubnica nad Váhom</t>
  </si>
  <si>
    <t>Považská Bystrica</t>
  </si>
  <si>
    <t>Prievidza</t>
  </si>
  <si>
    <t>Handlová</t>
  </si>
  <si>
    <t>Púchov</t>
  </si>
  <si>
    <t>NR</t>
  </si>
  <si>
    <t>Komárno</t>
  </si>
  <si>
    <t>Nové Zámky</t>
  </si>
  <si>
    <t>Šaľa</t>
  </si>
  <si>
    <t>ZA</t>
  </si>
  <si>
    <t>Liptovský Mikuláš</t>
  </si>
  <si>
    <t>Žilina</t>
  </si>
  <si>
    <t>BB</t>
  </si>
  <si>
    <t>Banská Bystrica</t>
  </si>
  <si>
    <t>Banská Štiavnica</t>
  </si>
  <si>
    <t>Rimavská Sobota</t>
  </si>
  <si>
    <t>Zvolen</t>
  </si>
  <si>
    <t>Nová Baňa</t>
  </si>
  <si>
    <t>Žiar nad Hronom</t>
  </si>
  <si>
    <t>PO</t>
  </si>
  <si>
    <t>Bardejov</t>
  </si>
  <si>
    <t>KE</t>
  </si>
  <si>
    <t>Košice-Staré Mesto</t>
  </si>
  <si>
    <t>Košice-Nad jazerom</t>
  </si>
  <si>
    <t>V</t>
  </si>
  <si>
    <t>VBA</t>
  </si>
  <si>
    <t>VTV</t>
  </si>
  <si>
    <t>VTC</t>
  </si>
  <si>
    <t>VZA</t>
  </si>
  <si>
    <t>VBB</t>
  </si>
  <si>
    <t>O</t>
  </si>
  <si>
    <t>O528595</t>
  </si>
  <si>
    <t>O529346</t>
  </si>
  <si>
    <t>O529362</t>
  </si>
  <si>
    <t>O508101</t>
  </si>
  <si>
    <t>O508306</t>
  </si>
  <si>
    <t>O507822</t>
  </si>
  <si>
    <t>O501727</t>
  </si>
  <si>
    <t>O504009</t>
  </si>
  <si>
    <t>O507032</t>
  </si>
  <si>
    <t>O504815</t>
  </si>
  <si>
    <t>O506877</t>
  </si>
  <si>
    <t>O506745</t>
  </si>
  <si>
    <t>O542652</t>
  </si>
  <si>
    <t>O513016</t>
  </si>
  <si>
    <t>O512842</t>
  </si>
  <si>
    <t>O513997</t>
  </si>
  <si>
    <t>O514292</t>
  </si>
  <si>
    <t>O513610</t>
  </si>
  <si>
    <t>O506613</t>
  </si>
  <si>
    <t>O501026</t>
  </si>
  <si>
    <t>O502057</t>
  </si>
  <si>
    <t>O502995</t>
  </si>
  <si>
    <t>O503011</t>
  </si>
  <si>
    <t>O504025</t>
  </si>
  <si>
    <t>O510262</t>
  </si>
  <si>
    <t>O517984</t>
  </si>
  <si>
    <t>O508438</t>
  </si>
  <si>
    <t>O516643</t>
  </si>
  <si>
    <t>O518158</t>
  </si>
  <si>
    <t>S</t>
  </si>
  <si>
    <t>O517291</t>
  </si>
  <si>
    <t>O516589</t>
  </si>
  <si>
    <t>O519006</t>
  </si>
  <si>
    <t>O543322</t>
  </si>
  <si>
    <t>O521345</t>
  </si>
  <si>
    <t>O521493</t>
  </si>
  <si>
    <t>O521736</t>
  </si>
  <si>
    <t>O523101</t>
  </si>
  <si>
    <t>C</t>
  </si>
  <si>
    <t>C02</t>
  </si>
  <si>
    <t>C23</t>
  </si>
  <si>
    <t>C52</t>
  </si>
  <si>
    <t>C06</t>
  </si>
  <si>
    <t>S1030</t>
  </si>
  <si>
    <t>S1083</t>
  </si>
  <si>
    <t>S872</t>
  </si>
  <si>
    <t>S815</t>
  </si>
  <si>
    <t>S904</t>
  </si>
  <si>
    <t>S509</t>
  </si>
  <si>
    <t>S428</t>
  </si>
  <si>
    <t>S164</t>
  </si>
  <si>
    <t>Bratislavský samosprávny kraj</t>
  </si>
  <si>
    <t>Trnavský samosprávny kraj</t>
  </si>
  <si>
    <t>Trenčiansky samosprávny kraj</t>
  </si>
  <si>
    <t>Žilinský samosprávny kraj</t>
  </si>
  <si>
    <t>Banskobystrický samosprávny kraj</t>
  </si>
  <si>
    <t>Mestská časť Bratislava - Staré Mesto</t>
  </si>
  <si>
    <t>Mestská časť Bratislava - Nové Mesto</t>
  </si>
  <si>
    <t>Mestská časť Bratislava - Vajnory</t>
  </si>
  <si>
    <t>Mesto Modra</t>
  </si>
  <si>
    <t>Obec Viničné</t>
  </si>
  <si>
    <t>Obec Blatné</t>
  </si>
  <si>
    <t>Obec Kvetoslavov</t>
  </si>
  <si>
    <t>Mesto Sereď</t>
  </si>
  <si>
    <t>Mesto Hlohovec</t>
  </si>
  <si>
    <t>Mesto Skalica</t>
  </si>
  <si>
    <t>Obec Cífer</t>
  </si>
  <si>
    <t>Mesto Trnava</t>
  </si>
  <si>
    <t>Mesto Bánovce nad Bebravou</t>
  </si>
  <si>
    <t>Mesto Dubnica nad Váhom</t>
  </si>
  <si>
    <t>Mesto Považská Bystrica</t>
  </si>
  <si>
    <t>Mesto Handlová</t>
  </si>
  <si>
    <t>Obec Oslany</t>
  </si>
  <si>
    <t>Mesto Púchov</t>
  </si>
  <si>
    <t>Mesto Trenčianske Teplice</t>
  </si>
  <si>
    <t>Mesto Komárno</t>
  </si>
  <si>
    <t>Obec Bátovce</t>
  </si>
  <si>
    <t>Obec Žemberovce</t>
  </si>
  <si>
    <t>Mesto Nové Zámky</t>
  </si>
  <si>
    <t>Mesto Šaľa</t>
  </si>
  <si>
    <t>Mesto Liptovský Mikuláš</t>
  </si>
  <si>
    <t>Obec Strečno</t>
  </si>
  <si>
    <t>Mesto Banská Bystrica</t>
  </si>
  <si>
    <t>Mesto Banská Štiavnica</t>
  </si>
  <si>
    <t>Mesto Zvolen</t>
  </si>
  <si>
    <t>Obec Tekovská Breznica</t>
  </si>
  <si>
    <t>Mesto Žiar nad Hronom</t>
  </si>
  <si>
    <t>Mesto Bardejov</t>
  </si>
  <si>
    <t>Obec Margecany</t>
  </si>
  <si>
    <t>Obec Družstevná pri Hornáde</t>
  </si>
  <si>
    <t>Obec Jasov</t>
  </si>
  <si>
    <t>Obec Nižná Myšľa</t>
  </si>
  <si>
    <t>Mesto Strážske</t>
  </si>
  <si>
    <t>Rímskokatolícka cirkev Biskupstvo Nitra</t>
  </si>
  <si>
    <t>Západný dištrikt Evanjelickej cirkvi a. v. na Slovensku</t>
  </si>
  <si>
    <t>Zbor cirkvi bratskej v Banskej Bystrici</t>
  </si>
  <si>
    <t>Rímskokatolícka cirkev Biskupstvo Spišské Podhradie</t>
  </si>
  <si>
    <t>Mimi a Monty</t>
  </si>
  <si>
    <t>Slobodne a zodpovedne</t>
  </si>
  <si>
    <t>Občianske združenie BEZ PREDSUDKOV K ĽUDSKOSTI</t>
  </si>
  <si>
    <t>Deutsch-Slowakische Akademien, a.s.</t>
  </si>
  <si>
    <t>Súkromná škola Rimavská Sobota, n.o.</t>
  </si>
  <si>
    <t>InTech Žiar nad Hronom, z.p.o.</t>
  </si>
  <si>
    <t>FUTURE, n.o.</t>
  </si>
  <si>
    <t>Dobrá škola, n. o.</t>
  </si>
  <si>
    <t>Stredná priemyselná škola strojnícka</t>
  </si>
  <si>
    <t>Gymnázium Ivana Horvátha</t>
  </si>
  <si>
    <t>Obchodná akadémia</t>
  </si>
  <si>
    <t>Stredná odborná škola obchodu a služieb Samuela Jurkoviča</t>
  </si>
  <si>
    <t>Stredná odborná škola technológií a remesiel</t>
  </si>
  <si>
    <t>Hotelová akadémia</t>
  </si>
  <si>
    <t>Stredná odborná škola beauty služieb</t>
  </si>
  <si>
    <t>Stredná odborná škola informačných technológií</t>
  </si>
  <si>
    <t>Stredná odborná škola masmediálnych a informačných štúdií</t>
  </si>
  <si>
    <t>Škola umeleckého priemyslu Josefa Vydru</t>
  </si>
  <si>
    <t>Stredná odborná škola technická</t>
  </si>
  <si>
    <t>Stredná odborná škola vinársko - ovocinárska</t>
  </si>
  <si>
    <t>Stredná odborná škola podnikania a služieb</t>
  </si>
  <si>
    <t>Gymnázium Jána Baltazára Magina</t>
  </si>
  <si>
    <t>Stredná športová škola</t>
  </si>
  <si>
    <t>Gymnázium Františka Švantnera</t>
  </si>
  <si>
    <t>Základná škola Dr. Ivana Dérera</t>
  </si>
  <si>
    <t>Základná škola s materskou školou</t>
  </si>
  <si>
    <t>Základná škola s materskou školou M. R. Štefánika</t>
  </si>
  <si>
    <t>Základná škola s materskou školou Milana Hodžu</t>
  </si>
  <si>
    <t>Základná škola Slovenského národného povstania</t>
  </si>
  <si>
    <t>Základná škola Kataríny Brúderovej</t>
  </si>
  <si>
    <t>Základná škola Ľudovíta Štúra</t>
  </si>
  <si>
    <t>Základná škola s vyučovacím jazykom maďarským - Alapiskola</t>
  </si>
  <si>
    <t>Základná škola Jana Amosa Komenského</t>
  </si>
  <si>
    <t>Základná škola Juraja Fándlyho</t>
  </si>
  <si>
    <t>Základná škola Andreja Bagara</t>
  </si>
  <si>
    <t>Základná škola Janka Kráľa</t>
  </si>
  <si>
    <t>Základná škola Jozefa Cígera Hronského</t>
  </si>
  <si>
    <t>Základná škola s materskou školou Jána Bakossa</t>
  </si>
  <si>
    <t>Základná škola Jozefa Horáka</t>
  </si>
  <si>
    <t>Súkromná základná škola</t>
  </si>
  <si>
    <t>Základná škola Narnia</t>
  </si>
  <si>
    <t>Katolícka spojená škola</t>
  </si>
  <si>
    <t>Evanjelické gymnázium</t>
  </si>
  <si>
    <t>Evanjelická základná škola</t>
  </si>
  <si>
    <t>Základná škola Apoštola Pavla</t>
  </si>
  <si>
    <t>Súkromná stredná odborná škola VIA HUMANA</t>
  </si>
  <si>
    <t>Súkromná základná škola DSA</t>
  </si>
  <si>
    <t>Súkromná stredná odborná škola  Magán Szakkozépiskola</t>
  </si>
  <si>
    <t>Súkromná stredná odborná škola technická</t>
  </si>
  <si>
    <t>Súkromné gymnázium FUTURUM</t>
  </si>
  <si>
    <t>Fajnorovo nábrežie 5</t>
  </si>
  <si>
    <t>Ivana Horvátha 14</t>
  </si>
  <si>
    <t>Tokajícka 24</t>
  </si>
  <si>
    <t>Sklenárova 1</t>
  </si>
  <si>
    <t>Ivanská cesta 21</t>
  </si>
  <si>
    <t>Mikovíniho 1</t>
  </si>
  <si>
    <t>Račianska 105</t>
  </si>
  <si>
    <t>Bratislava-Rača</t>
  </si>
  <si>
    <t>Hlinícka 1</t>
  </si>
  <si>
    <t>Kadnárova 7</t>
  </si>
  <si>
    <t>Bratislava-Vajnory</t>
  </si>
  <si>
    <t>Dúbravská cesta 11</t>
  </si>
  <si>
    <t>Vranovská 4</t>
  </si>
  <si>
    <t>Modra</t>
  </si>
  <si>
    <t>Kostolná 3</t>
  </si>
  <si>
    <t>Kysucká 14</t>
  </si>
  <si>
    <t>Beňovského 358/100</t>
  </si>
  <si>
    <t>F. Madvu 2</t>
  </si>
  <si>
    <t>Školská 3</t>
  </si>
  <si>
    <t>Hlavná 2</t>
  </si>
  <si>
    <t>Rosinská 6</t>
  </si>
  <si>
    <t>Bernolákova 9</t>
  </si>
  <si>
    <t>Duklianska 1</t>
  </si>
  <si>
    <t>Strážske</t>
  </si>
  <si>
    <t>Hlboká cesta 4</t>
  </si>
  <si>
    <t>Mudroňova 83</t>
  </si>
  <si>
    <t>Vazovova 4</t>
  </si>
  <si>
    <t>Jelenia 16</t>
  </si>
  <si>
    <t>Dubová 1</t>
  </si>
  <si>
    <t>Grösslingová 48</t>
  </si>
  <si>
    <t>Škarniclova 1</t>
  </si>
  <si>
    <t>Sibírska 39</t>
  </si>
  <si>
    <t>Osloboditeľská 1</t>
  </si>
  <si>
    <t>Komenského 1/A</t>
  </si>
  <si>
    <t>Viničné</t>
  </si>
  <si>
    <t>Hlavná 292/82</t>
  </si>
  <si>
    <t>Blatné</t>
  </si>
  <si>
    <t>Šarfická 301</t>
  </si>
  <si>
    <t>Kvetoslavov</t>
  </si>
  <si>
    <t>Kvetoslavov 266</t>
  </si>
  <si>
    <t>Ulica Komenského 1227/8</t>
  </si>
  <si>
    <t>Ulica Fándlyho 763/7A</t>
  </si>
  <si>
    <t>Podzámska 35</t>
  </si>
  <si>
    <t>Vajanského 2</t>
  </si>
  <si>
    <t>Cífer</t>
  </si>
  <si>
    <t>SNP 5</t>
  </si>
  <si>
    <t>Vančurova 38</t>
  </si>
  <si>
    <t>Andreja Kubinu 34</t>
  </si>
  <si>
    <t>Ulica Jána Bottu 27</t>
  </si>
  <si>
    <t>Atómová 1</t>
  </si>
  <si>
    <t>Nám.Slov.uč.tovarišstva 15</t>
  </si>
  <si>
    <t>Spartakovská 5</t>
  </si>
  <si>
    <t>Centrum I 32</t>
  </si>
  <si>
    <t>Slov. partizánov 1133/53</t>
  </si>
  <si>
    <t>Sídl. Stred 44/1</t>
  </si>
  <si>
    <t>Nemocničná 987/2</t>
  </si>
  <si>
    <t>Školská 526/53</t>
  </si>
  <si>
    <t>Mierové námestie 255/27</t>
  </si>
  <si>
    <t>Oslany</t>
  </si>
  <si>
    <t>Školská 56/9</t>
  </si>
  <si>
    <t>Mládežnícka 1434/16</t>
  </si>
  <si>
    <t>Trenčianske Teplice</t>
  </si>
  <si>
    <t>Štvrť SNP 159/6</t>
  </si>
  <si>
    <t>Ul. Práce 24</t>
  </si>
  <si>
    <t>Bátovce</t>
  </si>
  <si>
    <t>Bátovce 368</t>
  </si>
  <si>
    <t>Žemberovce</t>
  </si>
  <si>
    <t>Osloboditeľov 30</t>
  </si>
  <si>
    <t>Hradná 22</t>
  </si>
  <si>
    <t>Krátka 2</t>
  </si>
  <si>
    <t>Žiarska 679/13</t>
  </si>
  <si>
    <t>Strečno</t>
  </si>
  <si>
    <t>Mládeže 289</t>
  </si>
  <si>
    <t>Bakossova 5</t>
  </si>
  <si>
    <t>P. Dobšinského 17</t>
  </si>
  <si>
    <t>Námestie mládeže 587/17</t>
  </si>
  <si>
    <t>Tekovská Breznica</t>
  </si>
  <si>
    <t>Tekovská Breznica 700</t>
  </si>
  <si>
    <t>Dr. Janského 2</t>
  </si>
  <si>
    <t>Pod Vinbargom 1</t>
  </si>
  <si>
    <t>Margecany</t>
  </si>
  <si>
    <t>Školská 20</t>
  </si>
  <si>
    <t>Družstevná pri Hornáde</t>
  </si>
  <si>
    <t>Hlavná 5</t>
  </si>
  <si>
    <t>Jasov</t>
  </si>
  <si>
    <t>Nižná Myšľa</t>
  </si>
  <si>
    <t>Hlavná 346</t>
  </si>
  <si>
    <t>Mierová 1</t>
  </si>
  <si>
    <t>Andovská 4</t>
  </si>
  <si>
    <t>Skuteckého 5</t>
  </si>
  <si>
    <t>Okružná 2</t>
  </si>
  <si>
    <t>Palisády 57</t>
  </si>
  <si>
    <t>Jura Janošku 11</t>
  </si>
  <si>
    <t>Rozálka 5839/9A</t>
  </si>
  <si>
    <t>Kráľovská 386/11</t>
  </si>
  <si>
    <t>Moyzesova 5</t>
  </si>
  <si>
    <t>Sídl. Rozkvet 2047</t>
  </si>
  <si>
    <t>L. Novomeského 2070</t>
  </si>
  <si>
    <t>Dr. Janského 10</t>
  </si>
  <si>
    <t>Dneperská 1</t>
  </si>
  <si>
    <t>IČO právneho subjektu, resp IČO právneho subjektu, do ktorého škola patrí</t>
  </si>
  <si>
    <t>Názov obce, v ktorej škola sídli</t>
  </si>
  <si>
    <t>Počet žiakov k 15.9.2023</t>
  </si>
  <si>
    <t>SPOLU</t>
  </si>
  <si>
    <t>v prevádzke</t>
  </si>
  <si>
    <t>stav register</t>
  </si>
  <si>
    <t>Počet detí a žiakov, ktorí sa zúčastnili jazykového kurzu</t>
  </si>
  <si>
    <t>z toho žiaci z Ukrajiny</t>
  </si>
  <si>
    <t>Počet skupín</t>
  </si>
  <si>
    <t>Priemerný počet detí/žiakov
v skupine</t>
  </si>
  <si>
    <t>Počet odučených hodín jazykového kurzu spolu
 (za všetky skupiny)</t>
  </si>
  <si>
    <t>Potreba na dofinancovanie ON
 ( mzdy + odvody)</t>
  </si>
  <si>
    <t>Výška FP za  1 hodinu</t>
  </si>
  <si>
    <t>Potreba na dofinancovanie prevádzkových nákladov</t>
  </si>
  <si>
    <t>Výška FP- prevádzka  za 1 hodinu JK</t>
  </si>
  <si>
    <t>Potreba finančných prostriedkov celkom</t>
  </si>
  <si>
    <t>1a</t>
  </si>
  <si>
    <t>2a</t>
  </si>
  <si>
    <t>3=1/2</t>
  </si>
  <si>
    <t>3a=1a/2a</t>
  </si>
  <si>
    <t>4a</t>
  </si>
  <si>
    <t>5a</t>
  </si>
  <si>
    <t>6=5/4</t>
  </si>
  <si>
    <t>6a=5a/4a</t>
  </si>
  <si>
    <t>7a</t>
  </si>
  <si>
    <t>8=7/4</t>
  </si>
  <si>
    <t>8a=7a/4a</t>
  </si>
  <si>
    <t>9=5+7</t>
  </si>
  <si>
    <t>9a=5a+7a</t>
  </si>
  <si>
    <t>Základný  jazykový kurz  pre deti cudzincov
 ( podľa § 146 ods. 3 zákona 245/2008 Z. z.)
 s dotáciou 48 h - 200 h/kurz</t>
  </si>
  <si>
    <t>Rozširujúci jazykový kurz  pre deti cudzincov
 ( podľa § 146 ods. 3 zákona 245/2008 Z. z.)
 s dotáciou 64 h - 150 h/kurz</t>
  </si>
  <si>
    <t>Jazykový kurz  detí a žiakov, ktorí  majú občianstvo SR,  odlišný materinský jazyk a potrebujú podporu pri osvojení si vyučovacieho jazyka (podľa § 11 ods. 6 písm. a) siedmeho bodu zákona 245/2008 Z. z.) s dotáciou 33h a 66 h/kurz</t>
  </si>
  <si>
    <t>Jazykový kurz  detí a žiakov, ktorí  sa dlhodobo vzdelávali v inom jazyku a potrebujú podporu pri osvojovaní si vyučovacieho jazyka
 (podľa § 25 ods. 10 zákona 245/2008 Z. z.)
 s dotáciou 33h a 66 h/kurz</t>
  </si>
  <si>
    <t>SUMA NA DOFINANCOVANIE SPOLU</t>
  </si>
  <si>
    <t>z toho: UA 
(zdroj 11UA)</t>
  </si>
  <si>
    <t>z toho: ostatní (zdroj 111)</t>
  </si>
  <si>
    <t>12=10-11</t>
  </si>
  <si>
    <t>a</t>
  </si>
  <si>
    <t>b</t>
  </si>
  <si>
    <t>c</t>
  </si>
  <si>
    <t>d</t>
  </si>
  <si>
    <t>e</t>
  </si>
  <si>
    <t>f</t>
  </si>
  <si>
    <t>g</t>
  </si>
  <si>
    <t>i</t>
  </si>
  <si>
    <t>h</t>
  </si>
  <si>
    <t>Kraj sídla zriaď.</t>
  </si>
  <si>
    <t>Typ zriaď.</t>
  </si>
  <si>
    <t>Kód zriaď. pre fin.</t>
  </si>
  <si>
    <t>IČO zriaď.</t>
  </si>
  <si>
    <t>Počet detí odídencov z Ukrajiny</t>
  </si>
  <si>
    <t>Počet iných detí ako detí odídencov z Ukrajiny</t>
  </si>
  <si>
    <t>Počet detí spolu</t>
  </si>
  <si>
    <t>Celkom</t>
  </si>
  <si>
    <t>Dofinancovanie JK spolu v €</t>
  </si>
  <si>
    <t>Dofinancovanie JK pre iné deti ako deti odídencov z Ukrajiny v € (zdroj 111)</t>
  </si>
  <si>
    <t>Dofinancovanie JK pre deti odídencov z Ukrajiny v €
(zdroj 11UA)</t>
  </si>
  <si>
    <t>Poznámky</t>
  </si>
  <si>
    <t>X</t>
  </si>
  <si>
    <t xml:space="preserve"> </t>
  </si>
  <si>
    <t>Žiadosti škôl na dofinancovanie normatívnych finančných prostriedkov na jazykový kurz - december 2025</t>
  </si>
  <si>
    <t>Dohodovacie konanie na zabezpečenie jazykového kurzu december 2025</t>
  </si>
  <si>
    <t>Materská škola</t>
  </si>
  <si>
    <t>Okružná 464/37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</si>
</sst>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 "/>
      <charset val="238"/>
    </font>
    <font>
      <sz val="10"/>
      <name val="Calibri 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4" fillId="0" borderId="0"/>
    <xf numFmtId="0" fontId="4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35">
    <xf numFmtId="0" fontId="0" fillId="0" borderId="0" xfId="0"/>
    <xf numFmtId="0" fontId="0" fillId="0" borderId="1" xfId="0" applyBorder="1"/>
    <xf numFmtId="0" fontId="0" fillId="0" borderId="5" xfId="0" applyBorder="1"/>
    <xf numFmtId="0" fontId="6" fillId="0" borderId="5" xfId="0" applyFont="1" applyBorder="1"/>
    <xf numFmtId="0" fontId="0" fillId="0" borderId="12" xfId="0" applyBorder="1"/>
    <xf numFmtId="0" fontId="0" fillId="0" borderId="4" xfId="0" applyBorder="1"/>
    <xf numFmtId="0" fontId="10" fillId="3" borderId="19" xfId="3" applyFont="1" applyFill="1" applyBorder="1" applyAlignment="1">
      <alignment horizontal="center" vertical="center" wrapText="1"/>
    </xf>
    <xf numFmtId="0" fontId="10" fillId="4" borderId="20" xfId="3" applyFont="1" applyFill="1" applyBorder="1" applyAlignment="1">
      <alignment horizontal="center" vertical="center" wrapText="1"/>
    </xf>
    <xf numFmtId="0" fontId="10" fillId="4" borderId="21" xfId="3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12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2" fillId="6" borderId="14" xfId="3" applyFont="1" applyFill="1" applyBorder="1" applyAlignment="1">
      <alignment horizontal="center" vertical="center" wrapText="1"/>
    </xf>
    <xf numFmtId="0" fontId="12" fillId="6" borderId="15" xfId="3" applyFont="1" applyFill="1" applyBorder="1" applyAlignment="1">
      <alignment horizontal="center" vertical="center" wrapText="1"/>
    </xf>
    <xf numFmtId="0" fontId="12" fillId="6" borderId="17" xfId="3" applyFont="1" applyFill="1" applyBorder="1" applyAlignment="1">
      <alignment horizontal="center" vertical="center" wrapText="1"/>
    </xf>
    <xf numFmtId="0" fontId="12" fillId="3" borderId="14" xfId="3" applyFont="1" applyFill="1" applyBorder="1" applyAlignment="1">
      <alignment horizontal="center" vertical="center" wrapText="1"/>
    </xf>
    <xf numFmtId="0" fontId="12" fillId="3" borderId="17" xfId="3" applyFont="1" applyFill="1" applyBorder="1" applyAlignment="1">
      <alignment horizontal="center" vertical="center" wrapText="1"/>
    </xf>
    <xf numFmtId="0" fontId="8" fillId="2" borderId="25" xfId="3" applyFont="1" applyFill="1" applyBorder="1" applyAlignment="1">
      <alignment horizontal="center" vertical="center" wrapText="1"/>
    </xf>
    <xf numFmtId="0" fontId="13" fillId="2" borderId="26" xfId="3" applyFont="1" applyFill="1" applyBorder="1" applyAlignment="1">
      <alignment horizontal="center" vertical="center" wrapText="1"/>
    </xf>
    <xf numFmtId="0" fontId="9" fillId="2" borderId="20" xfId="3" applyFont="1" applyFill="1" applyBorder="1" applyAlignment="1">
      <alignment horizontal="center" vertical="center" wrapText="1"/>
    </xf>
    <xf numFmtId="0" fontId="10" fillId="3" borderId="22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3" fontId="8" fillId="2" borderId="25" xfId="3" applyNumberFormat="1" applyFont="1" applyFill="1" applyBorder="1" applyAlignment="1" applyProtection="1">
      <alignment horizontal="center" vertical="center" wrapText="1"/>
      <protection locked="0"/>
    </xf>
    <xf numFmtId="3" fontId="13" fillId="2" borderId="26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25" xfId="3" applyFont="1" applyFill="1" applyBorder="1" applyAlignment="1">
      <alignment horizontal="center" vertical="center" wrapText="1"/>
    </xf>
    <xf numFmtId="0" fontId="11" fillId="2" borderId="26" xfId="3" applyFont="1" applyFill="1" applyBorder="1" applyAlignment="1">
      <alignment horizontal="center" vertical="center" wrapText="1"/>
    </xf>
    <xf numFmtId="3" fontId="0" fillId="0" borderId="11" xfId="0" applyNumberFormat="1" applyBorder="1"/>
    <xf numFmtId="3" fontId="0" fillId="0" borderId="12" xfId="0" applyNumberFormat="1" applyBorder="1"/>
    <xf numFmtId="3" fontId="0" fillId="0" borderId="5" xfId="0" applyNumberFormat="1" applyBorder="1"/>
    <xf numFmtId="3" fontId="0" fillId="0" borderId="4" xfId="0" applyNumberFormat="1" applyBorder="1"/>
    <xf numFmtId="3" fontId="0" fillId="0" borderId="9" xfId="0" applyNumberFormat="1" applyBorder="1"/>
    <xf numFmtId="164" fontId="0" fillId="0" borderId="4" xfId="0" applyNumberFormat="1" applyBorder="1"/>
    <xf numFmtId="164" fontId="0" fillId="0" borderId="9" xfId="0" applyNumberFormat="1" applyBorder="1"/>
    <xf numFmtId="165" fontId="0" fillId="0" borderId="4" xfId="0" applyNumberFormat="1" applyBorder="1"/>
    <xf numFmtId="165" fontId="0" fillId="0" borderId="9" xfId="0" applyNumberFormat="1" applyBorder="1"/>
    <xf numFmtId="3" fontId="0" fillId="0" borderId="0" xfId="0" applyNumberFormat="1"/>
    <xf numFmtId="0" fontId="0" fillId="5" borderId="14" xfId="0" applyFill="1" applyBorder="1" applyAlignment="1">
      <alignment horizontal="center" vertical="center" wrapText="1"/>
    </xf>
    <xf numFmtId="0" fontId="0" fillId="5" borderId="15" xfId="0" applyFill="1" applyBorder="1" applyAlignment="1">
      <alignment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17" xfId="0" applyFill="1" applyBorder="1" applyAlignment="1">
      <alignment vertical="center" wrapText="1"/>
    </xf>
    <xf numFmtId="0" fontId="0" fillId="6" borderId="14" xfId="0" applyFill="1" applyBorder="1" applyAlignment="1">
      <alignment horizontal="center" vertical="center" wrapText="1"/>
    </xf>
    <xf numFmtId="3" fontId="3" fillId="6" borderId="17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3" fontId="3" fillId="2" borderId="16" xfId="0" applyNumberFormat="1" applyFont="1" applyFill="1" applyBorder="1" applyAlignment="1">
      <alignment horizontal="center" vertical="center" wrapText="1"/>
    </xf>
    <xf numFmtId="3" fontId="5" fillId="5" borderId="30" xfId="0" applyNumberFormat="1" applyFont="1" applyFill="1" applyBorder="1" applyAlignment="1">
      <alignment horizontal="center" vertical="center" wrapText="1"/>
    </xf>
    <xf numFmtId="3" fontId="6" fillId="0" borderId="23" xfId="0" applyNumberFormat="1" applyFont="1" applyBorder="1"/>
    <xf numFmtId="3" fontId="0" fillId="0" borderId="28" xfId="0" applyNumberFormat="1" applyBorder="1"/>
    <xf numFmtId="3" fontId="5" fillId="0" borderId="29" xfId="0" applyNumberFormat="1" applyFont="1" applyBorder="1"/>
    <xf numFmtId="3" fontId="5" fillId="0" borderId="17" xfId="0" applyNumberFormat="1" applyFont="1" applyBorder="1"/>
    <xf numFmtId="0" fontId="5" fillId="0" borderId="0" xfId="0" applyFont="1" applyAlignment="1">
      <alignment horizontal="left"/>
    </xf>
    <xf numFmtId="3" fontId="5" fillId="0" borderId="0" xfId="0" applyNumberFormat="1" applyFont="1"/>
    <xf numFmtId="3" fontId="6" fillId="0" borderId="4" xfId="0" applyNumberFormat="1" applyFont="1" applyBorder="1"/>
    <xf numFmtId="0" fontId="0" fillId="0" borderId="24" xfId="0" applyBorder="1" applyAlignment="1">
      <alignment horizontal="left" wrapText="1"/>
    </xf>
    <xf numFmtId="0" fontId="0" fillId="0" borderId="9" xfId="0" applyBorder="1"/>
    <xf numFmtId="3" fontId="0" fillId="0" borderId="1" xfId="0" applyNumberFormat="1" applyBorder="1"/>
    <xf numFmtId="164" fontId="6" fillId="0" borderId="4" xfId="0" applyNumberFormat="1" applyFont="1" applyBorder="1"/>
    <xf numFmtId="1" fontId="6" fillId="0" borderId="4" xfId="0" applyNumberFormat="1" applyFont="1" applyBorder="1"/>
    <xf numFmtId="3" fontId="8" fillId="2" borderId="30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17" fillId="5" borderId="18" xfId="2" applyFont="1" applyFill="1" applyBorder="1" applyAlignment="1">
      <alignment horizontal="center" vertical="center" textRotation="90" wrapText="1"/>
    </xf>
    <xf numFmtId="0" fontId="17" fillId="2" borderId="18" xfId="2" applyFont="1" applyFill="1" applyBorder="1" applyAlignment="1">
      <alignment horizontal="center" vertical="center" wrapText="1"/>
    </xf>
    <xf numFmtId="0" fontId="17" fillId="2" borderId="19" xfId="2" applyFont="1" applyFill="1" applyBorder="1" applyAlignment="1">
      <alignment horizontal="center" vertical="center" wrapText="1"/>
    </xf>
    <xf numFmtId="3" fontId="15" fillId="6" borderId="20" xfId="0" applyNumberFormat="1" applyFont="1" applyFill="1" applyBorder="1" applyAlignment="1">
      <alignment horizontal="center" vertical="center" wrapText="1"/>
    </xf>
    <xf numFmtId="3" fontId="15" fillId="6" borderId="21" xfId="0" applyNumberFormat="1" applyFont="1" applyFill="1" applyBorder="1" applyAlignment="1">
      <alignment horizontal="center" vertical="center" wrapText="1"/>
    </xf>
    <xf numFmtId="3" fontId="15" fillId="6" borderId="22" xfId="0" applyNumberFormat="1" applyFont="1" applyFill="1" applyBorder="1" applyAlignment="1">
      <alignment horizontal="center" vertical="center" wrapText="1"/>
    </xf>
    <xf numFmtId="0" fontId="18" fillId="5" borderId="14" xfId="2" applyFont="1" applyFill="1" applyBorder="1" applyAlignment="1">
      <alignment horizontal="center" vertical="center" wrapText="1"/>
    </xf>
    <xf numFmtId="0" fontId="18" fillId="5" borderId="15" xfId="2" applyFont="1" applyFill="1" applyBorder="1" applyAlignment="1">
      <alignment horizontal="center" vertical="center" wrapText="1"/>
    </xf>
    <xf numFmtId="0" fontId="17" fillId="2" borderId="15" xfId="2" applyFont="1" applyFill="1" applyBorder="1" applyAlignment="1">
      <alignment horizontal="center" vertical="center" wrapText="1"/>
    </xf>
    <xf numFmtId="0" fontId="17" fillId="2" borderId="1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23" xfId="0" applyFont="1" applyBorder="1"/>
    <xf numFmtId="0" fontId="6" fillId="0" borderId="9" xfId="0" applyFont="1" applyBorder="1"/>
    <xf numFmtId="0" fontId="6" fillId="0" borderId="12" xfId="0" applyFont="1" applyBorder="1"/>
    <xf numFmtId="164" fontId="6" fillId="0" borderId="9" xfId="0" applyNumberFormat="1" applyFont="1" applyBorder="1"/>
    <xf numFmtId="0" fontId="6" fillId="0" borderId="4" xfId="0" applyFont="1" applyBorder="1"/>
    <xf numFmtId="165" fontId="6" fillId="0" borderId="4" xfId="0" applyNumberFormat="1" applyFont="1" applyBorder="1"/>
    <xf numFmtId="165" fontId="6" fillId="0" borderId="9" xfId="0" applyNumberFormat="1" applyFont="1" applyBorder="1"/>
    <xf numFmtId="3" fontId="6" fillId="0" borderId="12" xfId="0" applyNumberFormat="1" applyFont="1" applyBorder="1"/>
    <xf numFmtId="3" fontId="6" fillId="0" borderId="5" xfId="0" applyNumberFormat="1" applyFont="1" applyBorder="1"/>
    <xf numFmtId="3" fontId="6" fillId="0" borderId="1" xfId="0" applyNumberFormat="1" applyFont="1" applyBorder="1"/>
    <xf numFmtId="3" fontId="6" fillId="0" borderId="9" xfId="0" applyNumberFormat="1" applyFont="1" applyBorder="1"/>
    <xf numFmtId="1" fontId="6" fillId="0" borderId="9" xfId="0" applyNumberFormat="1" applyFont="1" applyBorder="1"/>
    <xf numFmtId="1" fontId="6" fillId="0" borderId="5" xfId="0" applyNumberFormat="1" applyFont="1" applyBorder="1"/>
    <xf numFmtId="1" fontId="6" fillId="0" borderId="1" xfId="0" applyNumberFormat="1" applyFont="1" applyBorder="1"/>
    <xf numFmtId="0" fontId="15" fillId="2" borderId="14" xfId="0" applyFont="1" applyFill="1" applyBorder="1"/>
    <xf numFmtId="0" fontId="15" fillId="2" borderId="15" xfId="0" applyFont="1" applyFill="1" applyBorder="1"/>
    <xf numFmtId="3" fontId="15" fillId="2" borderId="15" xfId="0" applyNumberFormat="1" applyFont="1" applyFill="1" applyBorder="1"/>
    <xf numFmtId="0" fontId="6" fillId="0" borderId="16" xfId="0" applyFont="1" applyBorder="1"/>
    <xf numFmtId="0" fontId="15" fillId="2" borderId="17" xfId="0" applyFont="1" applyFill="1" applyBorder="1"/>
    <xf numFmtId="0" fontId="15" fillId="2" borderId="26" xfId="0" applyFont="1" applyFill="1" applyBorder="1"/>
    <xf numFmtId="0" fontId="15" fillId="2" borderId="16" xfId="0" applyFont="1" applyFill="1" applyBorder="1"/>
    <xf numFmtId="164" fontId="15" fillId="2" borderId="14" xfId="0" applyNumberFormat="1" applyFont="1" applyFill="1" applyBorder="1"/>
    <xf numFmtId="164" fontId="15" fillId="2" borderId="17" xfId="0" applyNumberFormat="1" applyFont="1" applyFill="1" applyBorder="1"/>
    <xf numFmtId="3" fontId="15" fillId="2" borderId="26" xfId="0" applyNumberFormat="1" applyFont="1" applyFill="1" applyBorder="1"/>
    <xf numFmtId="3" fontId="15" fillId="2" borderId="16" xfId="0" applyNumberFormat="1" applyFont="1" applyFill="1" applyBorder="1"/>
    <xf numFmtId="3" fontId="15" fillId="6" borderId="14" xfId="0" applyNumberFormat="1" applyFont="1" applyFill="1" applyBorder="1"/>
    <xf numFmtId="3" fontId="15" fillId="6" borderId="15" xfId="0" applyNumberFormat="1" applyFont="1" applyFill="1" applyBorder="1"/>
    <xf numFmtId="3" fontId="15" fillId="6" borderId="17" xfId="0" applyNumberFormat="1" applyFont="1" applyFill="1" applyBorder="1"/>
    <xf numFmtId="3" fontId="15" fillId="2" borderId="14" xfId="0" applyNumberFormat="1" applyFont="1" applyFill="1" applyBorder="1"/>
    <xf numFmtId="0" fontId="0" fillId="0" borderId="27" xfId="0" applyBorder="1"/>
    <xf numFmtId="0" fontId="6" fillId="0" borderId="27" xfId="0" applyFont="1" applyBorder="1"/>
    <xf numFmtId="0" fontId="10" fillId="4" borderId="34" xfId="3" applyFont="1" applyFill="1" applyBorder="1" applyAlignment="1">
      <alignment horizontal="center" vertical="center" wrapText="1"/>
    </xf>
    <xf numFmtId="3" fontId="15" fillId="2" borderId="6" xfId="0" applyNumberFormat="1" applyFont="1" applyFill="1" applyBorder="1"/>
    <xf numFmtId="3" fontId="15" fillId="2" borderId="35" xfId="0" applyNumberFormat="1" applyFont="1" applyFill="1" applyBorder="1" applyAlignment="1">
      <alignment horizontal="center"/>
    </xf>
    <xf numFmtId="0" fontId="12" fillId="3" borderId="30" xfId="3" applyFont="1" applyFill="1" applyBorder="1" applyAlignment="1">
      <alignment horizontal="center" vertical="center" wrapText="1"/>
    </xf>
    <xf numFmtId="1" fontId="6" fillId="0" borderId="12" xfId="0" applyNumberFormat="1" applyFont="1" applyBorder="1"/>
    <xf numFmtId="0" fontId="0" fillId="0" borderId="32" xfId="0" applyBorder="1"/>
    <xf numFmtId="1" fontId="6" fillId="0" borderId="31" xfId="0" applyNumberFormat="1" applyFont="1" applyBorder="1"/>
    <xf numFmtId="0" fontId="0" fillId="0" borderId="31" xfId="0" applyBorder="1"/>
    <xf numFmtId="0" fontId="6" fillId="0" borderId="32" xfId="0" applyFont="1" applyBorder="1"/>
    <xf numFmtId="3" fontId="0" fillId="0" borderId="31" xfId="0" applyNumberFormat="1" applyBorder="1"/>
    <xf numFmtId="3" fontId="6" fillId="0" borderId="31" xfId="0" applyNumberFormat="1" applyFont="1" applyBorder="1"/>
    <xf numFmtId="1" fontId="15" fillId="2" borderId="14" xfId="0" applyNumberFormat="1" applyFont="1" applyFill="1" applyBorder="1"/>
    <xf numFmtId="1" fontId="6" fillId="0" borderId="23" xfId="0" applyNumberFormat="1" applyFont="1" applyBorder="1"/>
    <xf numFmtId="0" fontId="0" fillId="0" borderId="1" xfId="0" applyBorder="1" applyAlignment="1">
      <alignment horizontal="center"/>
    </xf>
    <xf numFmtId="0" fontId="6" fillId="0" borderId="36" xfId="0" applyFont="1" applyBorder="1"/>
    <xf numFmtId="1" fontId="6" fillId="0" borderId="0" xfId="0" applyNumberFormat="1" applyFont="1"/>
    <xf numFmtId="0" fontId="14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3" fontId="8" fillId="2" borderId="2" xfId="3" applyNumberFormat="1" applyFont="1" applyFill="1" applyBorder="1" applyAlignment="1">
      <alignment horizontal="center" vertical="center" wrapText="1"/>
    </xf>
    <xf numFmtId="3" fontId="8" fillId="2" borderId="3" xfId="3" applyNumberFormat="1" applyFont="1" applyFill="1" applyBorder="1" applyAlignment="1">
      <alignment horizontal="center" vertical="center" wrapText="1"/>
    </xf>
    <xf numFmtId="3" fontId="8" fillId="6" borderId="6" xfId="3" applyNumberFormat="1" applyFont="1" applyFill="1" applyBorder="1" applyAlignment="1">
      <alignment horizontal="center" vertical="center" wrapText="1"/>
    </xf>
    <xf numFmtId="3" fontId="8" fillId="6" borderId="3" xfId="3" applyNumberFormat="1" applyFont="1" applyFill="1" applyBorder="1" applyAlignment="1">
      <alignment horizontal="center" vertical="center" wrapText="1"/>
    </xf>
    <xf numFmtId="3" fontId="8" fillId="6" borderId="13" xfId="3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</cellXfs>
  <cellStyles count="8">
    <cellStyle name="Normálna" xfId="0" builtinId="0"/>
    <cellStyle name="Normálna 2" xfId="1" xr:uid="{00000000-0005-0000-0000-00002F000000}"/>
    <cellStyle name="Normálna 2 2" xfId="4" xr:uid="{00000000-0005-0000-0000-000001000000}"/>
    <cellStyle name="Normálna 2 3" xfId="6" xr:uid="{00000000-0005-0000-0000-000001000000}"/>
    <cellStyle name="Normálna 5" xfId="2" xr:uid="{94AE8FCF-E3E3-435E-9A8D-381092F17AB4}"/>
    <cellStyle name="Normálna 5 2" xfId="5" xr:uid="{00000000-0005-0000-0000-000002000000}"/>
    <cellStyle name="Normálna 5 3" xfId="7" xr:uid="{00000000-0005-0000-0000-000002000000}"/>
    <cellStyle name="normálne 2" xfId="3" xr:uid="{4F891ADD-A1DE-44B5-BD09-D9912CB0E5D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E2C46-0F78-4757-B889-D35F627C898D}">
  <sheetPr>
    <pageSetUpPr fitToPage="1"/>
  </sheetPr>
  <dimension ref="A1:K59"/>
  <sheetViews>
    <sheetView tabSelected="1" workbookViewId="0">
      <selection activeCell="P65" sqref="P65:P66"/>
    </sheetView>
  </sheetViews>
  <sheetFormatPr defaultRowHeight="15"/>
  <cols>
    <col min="1" max="2" width="6" customWidth="1"/>
    <col min="3" max="3" width="8.42578125" bestFit="1" customWidth="1"/>
    <col min="4" max="4" width="9" bestFit="1" customWidth="1"/>
    <col min="5" max="5" width="29.28515625" customWidth="1"/>
    <col min="6" max="6" width="11.42578125" bestFit="1" customWidth="1"/>
    <col min="7" max="7" width="13.85546875" bestFit="1" customWidth="1"/>
    <col min="8" max="8" width="11.85546875" bestFit="1" customWidth="1"/>
    <col min="9" max="9" width="13.28515625" bestFit="1" customWidth="1"/>
    <col min="10" max="10" width="10" bestFit="1" customWidth="1"/>
    <col min="11" max="11" width="15" bestFit="1" customWidth="1"/>
  </cols>
  <sheetData>
    <row r="1" spans="1:11">
      <c r="A1" s="122" t="s">
        <v>364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15.75" thickBo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90.75" thickBot="1">
      <c r="A3" s="37" t="s">
        <v>349</v>
      </c>
      <c r="B3" s="38" t="s">
        <v>350</v>
      </c>
      <c r="C3" s="39" t="s">
        <v>351</v>
      </c>
      <c r="D3" s="38" t="s">
        <v>352</v>
      </c>
      <c r="E3" s="40" t="s">
        <v>4</v>
      </c>
      <c r="F3" s="41" t="s">
        <v>353</v>
      </c>
      <c r="G3" s="42" t="s">
        <v>359</v>
      </c>
      <c r="H3" s="43" t="s">
        <v>354</v>
      </c>
      <c r="I3" s="44" t="s">
        <v>358</v>
      </c>
      <c r="J3" s="45" t="s">
        <v>355</v>
      </c>
      <c r="K3" s="45" t="s">
        <v>357</v>
      </c>
    </row>
    <row r="4" spans="1:11">
      <c r="A4" s="10" t="s">
        <v>7</v>
      </c>
      <c r="B4" s="9" t="s">
        <v>49</v>
      </c>
      <c r="C4" s="9" t="s">
        <v>50</v>
      </c>
      <c r="D4" s="9">
        <v>36063606</v>
      </c>
      <c r="E4" s="53" t="s">
        <v>107</v>
      </c>
      <c r="F4" s="27">
        <v>29</v>
      </c>
      <c r="G4" s="27">
        <v>2453</v>
      </c>
      <c r="H4" s="46">
        <v>7</v>
      </c>
      <c r="I4" s="27">
        <v>1199</v>
      </c>
      <c r="J4" s="47">
        <f>+F4+H4</f>
        <v>36</v>
      </c>
      <c r="K4" s="48">
        <f>+G4+I4</f>
        <v>3652</v>
      </c>
    </row>
    <row r="5" spans="1:11">
      <c r="A5" s="10" t="s">
        <v>7</v>
      </c>
      <c r="B5" s="9" t="s">
        <v>55</v>
      </c>
      <c r="C5" s="9" t="s">
        <v>61</v>
      </c>
      <c r="D5" s="9">
        <v>304671</v>
      </c>
      <c r="E5" s="53" t="s">
        <v>117</v>
      </c>
      <c r="F5" s="27">
        <v>3</v>
      </c>
      <c r="G5" s="27">
        <v>1440</v>
      </c>
      <c r="H5" s="46">
        <v>0</v>
      </c>
      <c r="I5" s="27">
        <v>0</v>
      </c>
      <c r="J5" s="47">
        <f t="shared" ref="J5:J11" si="0">+F5+H5</f>
        <v>3</v>
      </c>
      <c r="K5" s="48">
        <f t="shared" ref="K5:K11" si="1">+G5+I5</f>
        <v>1440</v>
      </c>
    </row>
    <row r="6" spans="1:11">
      <c r="A6" s="10" t="s">
        <v>7</v>
      </c>
      <c r="B6" s="9" t="s">
        <v>55</v>
      </c>
      <c r="C6" s="9" t="s">
        <v>59</v>
      </c>
      <c r="D6" s="9">
        <v>304956</v>
      </c>
      <c r="E6" s="53" t="s">
        <v>115</v>
      </c>
      <c r="F6" s="27">
        <v>16</v>
      </c>
      <c r="G6" s="27">
        <v>246</v>
      </c>
      <c r="H6" s="46">
        <v>0</v>
      </c>
      <c r="I6" s="27">
        <v>0</v>
      </c>
      <c r="J6" s="47">
        <f t="shared" si="0"/>
        <v>16</v>
      </c>
      <c r="K6" s="48">
        <f t="shared" si="1"/>
        <v>246</v>
      </c>
    </row>
    <row r="7" spans="1:11">
      <c r="A7" s="10" t="s">
        <v>7</v>
      </c>
      <c r="B7" s="9" t="s">
        <v>55</v>
      </c>
      <c r="C7" s="9" t="s">
        <v>60</v>
      </c>
      <c r="D7" s="9">
        <v>305154</v>
      </c>
      <c r="E7" s="53" t="s">
        <v>116</v>
      </c>
      <c r="F7" s="27">
        <v>0</v>
      </c>
      <c r="G7" s="27">
        <v>0</v>
      </c>
      <c r="H7" s="46">
        <v>15</v>
      </c>
      <c r="I7" s="27">
        <v>239</v>
      </c>
      <c r="J7" s="47">
        <f t="shared" si="0"/>
        <v>15</v>
      </c>
      <c r="K7" s="48">
        <f t="shared" si="1"/>
        <v>239</v>
      </c>
    </row>
    <row r="8" spans="1:11" ht="30">
      <c r="A8" s="10" t="s">
        <v>7</v>
      </c>
      <c r="B8" s="9" t="s">
        <v>55</v>
      </c>
      <c r="C8" s="9" t="s">
        <v>56</v>
      </c>
      <c r="D8" s="9">
        <v>603147</v>
      </c>
      <c r="E8" s="53" t="s">
        <v>112</v>
      </c>
      <c r="F8" s="27">
        <v>84</v>
      </c>
      <c r="G8" s="27">
        <v>2717</v>
      </c>
      <c r="H8" s="46">
        <v>36</v>
      </c>
      <c r="I8" s="27">
        <v>3627</v>
      </c>
      <c r="J8" s="47">
        <f t="shared" si="0"/>
        <v>120</v>
      </c>
      <c r="K8" s="48">
        <f t="shared" si="1"/>
        <v>6344</v>
      </c>
    </row>
    <row r="9" spans="1:11" ht="30">
      <c r="A9" s="10" t="s">
        <v>7</v>
      </c>
      <c r="B9" s="9" t="s">
        <v>55</v>
      </c>
      <c r="C9" s="9" t="s">
        <v>57</v>
      </c>
      <c r="D9" s="9">
        <v>603317</v>
      </c>
      <c r="E9" s="53" t="s">
        <v>113</v>
      </c>
      <c r="F9" s="27">
        <v>19</v>
      </c>
      <c r="G9" s="27">
        <v>250</v>
      </c>
      <c r="H9" s="46">
        <v>6</v>
      </c>
      <c r="I9" s="27">
        <v>79</v>
      </c>
      <c r="J9" s="47">
        <f t="shared" si="0"/>
        <v>25</v>
      </c>
      <c r="K9" s="48">
        <f t="shared" si="1"/>
        <v>329</v>
      </c>
    </row>
    <row r="10" spans="1:11" ht="30">
      <c r="A10" s="10" t="s">
        <v>7</v>
      </c>
      <c r="B10" s="9" t="s">
        <v>55</v>
      </c>
      <c r="C10" s="9" t="s">
        <v>58</v>
      </c>
      <c r="D10" s="9">
        <v>304565</v>
      </c>
      <c r="E10" s="53" t="s">
        <v>114</v>
      </c>
      <c r="F10" s="27">
        <v>7</v>
      </c>
      <c r="G10" s="27">
        <v>686</v>
      </c>
      <c r="H10" s="46">
        <v>30</v>
      </c>
      <c r="I10" s="27">
        <v>4687</v>
      </c>
      <c r="J10" s="47">
        <f t="shared" si="0"/>
        <v>37</v>
      </c>
      <c r="K10" s="48">
        <f t="shared" si="1"/>
        <v>5373</v>
      </c>
    </row>
    <row r="11" spans="1:11">
      <c r="A11" s="10" t="s">
        <v>7</v>
      </c>
      <c r="B11" s="9" t="s">
        <v>85</v>
      </c>
      <c r="C11" s="9" t="s">
        <v>99</v>
      </c>
      <c r="D11" s="9">
        <v>42417317</v>
      </c>
      <c r="E11" s="53" t="s">
        <v>153</v>
      </c>
      <c r="F11" s="27">
        <v>14</v>
      </c>
      <c r="G11" s="27">
        <v>6260</v>
      </c>
      <c r="H11" s="46">
        <v>0</v>
      </c>
      <c r="I11" s="27">
        <v>0</v>
      </c>
      <c r="J11" s="47">
        <f t="shared" si="0"/>
        <v>14</v>
      </c>
      <c r="K11" s="48">
        <f t="shared" si="1"/>
        <v>6260</v>
      </c>
    </row>
    <row r="12" spans="1:11">
      <c r="A12" s="10" t="s">
        <v>7</v>
      </c>
      <c r="B12" s="9" t="s">
        <v>85</v>
      </c>
      <c r="C12" s="9" t="s">
        <v>100</v>
      </c>
      <c r="D12" s="9">
        <v>42445817</v>
      </c>
      <c r="E12" s="53" t="s">
        <v>154</v>
      </c>
      <c r="F12" s="27">
        <v>1</v>
      </c>
      <c r="G12" s="27">
        <v>0</v>
      </c>
      <c r="H12" s="46">
        <v>2</v>
      </c>
      <c r="I12" s="27">
        <v>3551</v>
      </c>
      <c r="J12" s="47">
        <f t="shared" ref="J12:J57" si="2">+F12+H12</f>
        <v>3</v>
      </c>
      <c r="K12" s="48">
        <f t="shared" ref="K12:K57" si="3">+G12+I12</f>
        <v>3551</v>
      </c>
    </row>
    <row r="13" spans="1:11">
      <c r="A13" s="10" t="s">
        <v>16</v>
      </c>
      <c r="B13" s="9" t="s">
        <v>49</v>
      </c>
      <c r="C13" s="9" t="s">
        <v>51</v>
      </c>
      <c r="D13" s="9">
        <v>37836901</v>
      </c>
      <c r="E13" s="53" t="s">
        <v>108</v>
      </c>
      <c r="F13" s="27">
        <v>1</v>
      </c>
      <c r="G13" s="27">
        <v>220</v>
      </c>
      <c r="H13" s="46">
        <v>0</v>
      </c>
      <c r="I13" s="27">
        <v>0</v>
      </c>
      <c r="J13" s="47">
        <f t="shared" si="2"/>
        <v>1</v>
      </c>
      <c r="K13" s="48">
        <f t="shared" si="3"/>
        <v>220</v>
      </c>
    </row>
    <row r="14" spans="1:11">
      <c r="A14" s="10" t="s">
        <v>16</v>
      </c>
      <c r="B14" s="9" t="s">
        <v>55</v>
      </c>
      <c r="C14" s="9" t="s">
        <v>62</v>
      </c>
      <c r="D14" s="9">
        <v>305545</v>
      </c>
      <c r="E14" s="53" t="s">
        <v>118</v>
      </c>
      <c r="F14" s="27">
        <v>2</v>
      </c>
      <c r="G14" s="27">
        <v>194</v>
      </c>
      <c r="H14" s="46">
        <v>0</v>
      </c>
      <c r="I14" s="27">
        <v>0</v>
      </c>
      <c r="J14" s="47">
        <f t="shared" si="2"/>
        <v>2</v>
      </c>
      <c r="K14" s="48">
        <f t="shared" si="3"/>
        <v>194</v>
      </c>
    </row>
    <row r="15" spans="1:11">
      <c r="A15" s="10" t="s">
        <v>16</v>
      </c>
      <c r="B15" s="9" t="s">
        <v>55</v>
      </c>
      <c r="C15" s="9" t="s">
        <v>63</v>
      </c>
      <c r="D15" s="9">
        <v>306169</v>
      </c>
      <c r="E15" s="53" t="s">
        <v>119</v>
      </c>
      <c r="F15" s="27">
        <v>10</v>
      </c>
      <c r="G15" s="27">
        <v>1871</v>
      </c>
      <c r="H15" s="46">
        <v>11</v>
      </c>
      <c r="I15" s="27">
        <v>1072</v>
      </c>
      <c r="J15" s="47">
        <f t="shared" si="2"/>
        <v>21</v>
      </c>
      <c r="K15" s="48">
        <f t="shared" si="3"/>
        <v>2943</v>
      </c>
    </row>
    <row r="16" spans="1:11">
      <c r="A16" s="10" t="s">
        <v>16</v>
      </c>
      <c r="B16" s="9" t="s">
        <v>55</v>
      </c>
      <c r="C16" s="9" t="s">
        <v>65</v>
      </c>
      <c r="D16" s="9">
        <v>309982</v>
      </c>
      <c r="E16" s="53" t="s">
        <v>121</v>
      </c>
      <c r="F16" s="27">
        <v>6</v>
      </c>
      <c r="G16" s="27">
        <v>604</v>
      </c>
      <c r="H16" s="46">
        <v>0</v>
      </c>
      <c r="I16" s="27">
        <v>0</v>
      </c>
      <c r="J16" s="47">
        <f t="shared" si="2"/>
        <v>6</v>
      </c>
      <c r="K16" s="48">
        <f t="shared" si="3"/>
        <v>604</v>
      </c>
    </row>
    <row r="17" spans="1:11">
      <c r="A17" s="10" t="s">
        <v>16</v>
      </c>
      <c r="B17" s="9" t="s">
        <v>55</v>
      </c>
      <c r="C17" s="9" t="s">
        <v>67</v>
      </c>
      <c r="D17" s="9">
        <v>313114</v>
      </c>
      <c r="E17" s="53" t="s">
        <v>123</v>
      </c>
      <c r="F17" s="27">
        <v>42</v>
      </c>
      <c r="G17" s="27">
        <v>761</v>
      </c>
      <c r="H17" s="46">
        <v>45</v>
      </c>
      <c r="I17" s="27">
        <v>837</v>
      </c>
      <c r="J17" s="47">
        <f t="shared" si="2"/>
        <v>87</v>
      </c>
      <c r="K17" s="48">
        <f t="shared" si="3"/>
        <v>1598</v>
      </c>
    </row>
    <row r="18" spans="1:11">
      <c r="A18" s="10" t="s">
        <v>16</v>
      </c>
      <c r="B18" s="9" t="s">
        <v>55</v>
      </c>
      <c r="C18" s="9" t="s">
        <v>66</v>
      </c>
      <c r="D18" s="9">
        <v>312347</v>
      </c>
      <c r="E18" s="53" t="s">
        <v>122</v>
      </c>
      <c r="F18" s="27">
        <v>1</v>
      </c>
      <c r="G18" s="27">
        <v>65</v>
      </c>
      <c r="H18" s="46">
        <v>0</v>
      </c>
      <c r="I18" s="27">
        <v>0</v>
      </c>
      <c r="J18" s="47">
        <f t="shared" si="2"/>
        <v>1</v>
      </c>
      <c r="K18" s="48">
        <f t="shared" si="3"/>
        <v>65</v>
      </c>
    </row>
    <row r="19" spans="1:11">
      <c r="A19" s="10" t="s">
        <v>16</v>
      </c>
      <c r="B19" s="9" t="s">
        <v>55</v>
      </c>
      <c r="C19" s="9" t="s">
        <v>64</v>
      </c>
      <c r="D19" s="9">
        <v>312509</v>
      </c>
      <c r="E19" s="53" t="s">
        <v>120</v>
      </c>
      <c r="F19" s="27">
        <v>1</v>
      </c>
      <c r="G19" s="27">
        <v>71</v>
      </c>
      <c r="H19" s="46">
        <v>0</v>
      </c>
      <c r="I19" s="27">
        <v>0</v>
      </c>
      <c r="J19" s="47">
        <f t="shared" si="2"/>
        <v>1</v>
      </c>
      <c r="K19" s="48">
        <f t="shared" si="3"/>
        <v>71</v>
      </c>
    </row>
    <row r="20" spans="1:11" ht="30">
      <c r="A20" s="10" t="s">
        <v>16</v>
      </c>
      <c r="B20" s="9" t="s">
        <v>85</v>
      </c>
      <c r="C20" s="9" t="s">
        <v>101</v>
      </c>
      <c r="D20" s="9">
        <v>42156548</v>
      </c>
      <c r="E20" s="53" t="s">
        <v>155</v>
      </c>
      <c r="F20" s="27">
        <v>0</v>
      </c>
      <c r="G20" s="27">
        <v>0</v>
      </c>
      <c r="H20" s="46">
        <v>36</v>
      </c>
      <c r="I20" s="27">
        <v>902</v>
      </c>
      <c r="J20" s="47">
        <f t="shared" si="2"/>
        <v>36</v>
      </c>
      <c r="K20" s="48">
        <f t="shared" si="3"/>
        <v>902</v>
      </c>
    </row>
    <row r="21" spans="1:11">
      <c r="A21" s="10" t="s">
        <v>23</v>
      </c>
      <c r="B21" s="9" t="s">
        <v>49</v>
      </c>
      <c r="C21" s="9" t="s">
        <v>52</v>
      </c>
      <c r="D21" s="9">
        <v>36126624</v>
      </c>
      <c r="E21" s="53" t="s">
        <v>109</v>
      </c>
      <c r="F21" s="27">
        <v>1</v>
      </c>
      <c r="G21" s="27">
        <v>1153</v>
      </c>
      <c r="H21" s="46">
        <v>0</v>
      </c>
      <c r="I21" s="27">
        <v>0</v>
      </c>
      <c r="J21" s="47">
        <f t="shared" si="2"/>
        <v>1</v>
      </c>
      <c r="K21" s="48">
        <f t="shared" si="3"/>
        <v>1153</v>
      </c>
    </row>
    <row r="22" spans="1:11">
      <c r="A22" s="10" t="s">
        <v>23</v>
      </c>
      <c r="B22" s="9" t="s">
        <v>55</v>
      </c>
      <c r="C22" s="9" t="s">
        <v>74</v>
      </c>
      <c r="D22" s="9">
        <v>312088</v>
      </c>
      <c r="E22" s="53" t="s">
        <v>130</v>
      </c>
      <c r="F22" s="27">
        <v>2</v>
      </c>
      <c r="G22" s="27">
        <v>939</v>
      </c>
      <c r="H22" s="46">
        <v>0</v>
      </c>
      <c r="I22" s="27">
        <v>0</v>
      </c>
      <c r="J22" s="47">
        <f t="shared" si="2"/>
        <v>2</v>
      </c>
      <c r="K22" s="48">
        <f t="shared" si="3"/>
        <v>939</v>
      </c>
    </row>
    <row r="23" spans="1:11">
      <c r="A23" s="10" t="s">
        <v>23</v>
      </c>
      <c r="B23" s="9" t="s">
        <v>55</v>
      </c>
      <c r="C23" s="9" t="s">
        <v>70</v>
      </c>
      <c r="D23" s="9">
        <v>317667</v>
      </c>
      <c r="E23" s="53" t="s">
        <v>126</v>
      </c>
      <c r="F23" s="27">
        <v>9</v>
      </c>
      <c r="G23" s="27">
        <v>2926</v>
      </c>
      <c r="H23" s="46">
        <v>6</v>
      </c>
      <c r="I23" s="27">
        <v>1184</v>
      </c>
      <c r="J23" s="47">
        <f t="shared" si="2"/>
        <v>15</v>
      </c>
      <c r="K23" s="48">
        <f t="shared" si="3"/>
        <v>4110</v>
      </c>
    </row>
    <row r="24" spans="1:11">
      <c r="A24" s="10" t="s">
        <v>23</v>
      </c>
      <c r="B24" s="9" t="s">
        <v>55</v>
      </c>
      <c r="C24" s="9" t="s">
        <v>69</v>
      </c>
      <c r="D24" s="9">
        <v>317209</v>
      </c>
      <c r="E24" s="53" t="s">
        <v>125</v>
      </c>
      <c r="F24" s="27">
        <v>8</v>
      </c>
      <c r="G24" s="27">
        <v>269</v>
      </c>
      <c r="H24" s="46">
        <v>0</v>
      </c>
      <c r="I24" s="27">
        <v>0</v>
      </c>
      <c r="J24" s="47">
        <f t="shared" si="2"/>
        <v>8</v>
      </c>
      <c r="K24" s="48">
        <f t="shared" si="3"/>
        <v>269</v>
      </c>
    </row>
    <row r="25" spans="1:11">
      <c r="A25" s="10" t="s">
        <v>23</v>
      </c>
      <c r="B25" s="9" t="s">
        <v>55</v>
      </c>
      <c r="C25" s="9" t="s">
        <v>73</v>
      </c>
      <c r="D25" s="9">
        <v>317748</v>
      </c>
      <c r="E25" s="53" t="s">
        <v>129</v>
      </c>
      <c r="F25" s="27">
        <v>3</v>
      </c>
      <c r="G25" s="27">
        <v>219</v>
      </c>
      <c r="H25" s="46">
        <v>1</v>
      </c>
      <c r="I25" s="27">
        <v>295</v>
      </c>
      <c r="J25" s="47">
        <f t="shared" si="2"/>
        <v>4</v>
      </c>
      <c r="K25" s="48">
        <f t="shared" si="3"/>
        <v>514</v>
      </c>
    </row>
    <row r="26" spans="1:11">
      <c r="A26" s="10" t="s">
        <v>23</v>
      </c>
      <c r="B26" s="9" t="s">
        <v>55</v>
      </c>
      <c r="C26" s="9" t="s">
        <v>71</v>
      </c>
      <c r="D26" s="9">
        <v>318094</v>
      </c>
      <c r="E26" s="53" t="s">
        <v>127</v>
      </c>
      <c r="F26" s="27">
        <v>3</v>
      </c>
      <c r="G26" s="27">
        <v>1810</v>
      </c>
      <c r="H26" s="46">
        <v>6</v>
      </c>
      <c r="I26" s="27">
        <v>4744</v>
      </c>
      <c r="J26" s="47">
        <f t="shared" si="2"/>
        <v>9</v>
      </c>
      <c r="K26" s="48">
        <f t="shared" si="3"/>
        <v>6554</v>
      </c>
    </row>
    <row r="27" spans="1:11">
      <c r="A27" s="10" t="s">
        <v>23</v>
      </c>
      <c r="B27" s="9" t="s">
        <v>55</v>
      </c>
      <c r="C27" s="9" t="s">
        <v>72</v>
      </c>
      <c r="D27" s="9">
        <v>318396</v>
      </c>
      <c r="E27" s="53" t="s">
        <v>128</v>
      </c>
      <c r="F27" s="27">
        <v>1</v>
      </c>
      <c r="G27" s="27">
        <v>264</v>
      </c>
      <c r="H27" s="46">
        <v>0</v>
      </c>
      <c r="I27" s="27">
        <v>0</v>
      </c>
      <c r="J27" s="47">
        <f t="shared" si="2"/>
        <v>1</v>
      </c>
      <c r="K27" s="48">
        <f t="shared" si="3"/>
        <v>264</v>
      </c>
    </row>
    <row r="28" spans="1:11">
      <c r="A28" s="10" t="s">
        <v>23</v>
      </c>
      <c r="B28" s="9" t="s">
        <v>55</v>
      </c>
      <c r="C28" s="9" t="s">
        <v>68</v>
      </c>
      <c r="D28" s="9">
        <v>310182</v>
      </c>
      <c r="E28" s="53" t="s">
        <v>124</v>
      </c>
      <c r="F28" s="27">
        <v>0</v>
      </c>
      <c r="G28" s="27">
        <v>0</v>
      </c>
      <c r="H28" s="46">
        <v>1</v>
      </c>
      <c r="I28" s="27">
        <v>808</v>
      </c>
      <c r="J28" s="47">
        <f t="shared" si="2"/>
        <v>1</v>
      </c>
      <c r="K28" s="48">
        <f t="shared" si="3"/>
        <v>808</v>
      </c>
    </row>
    <row r="29" spans="1:11">
      <c r="A29" s="10" t="s">
        <v>30</v>
      </c>
      <c r="B29" s="9" t="s">
        <v>55</v>
      </c>
      <c r="C29" s="9" t="s">
        <v>75</v>
      </c>
      <c r="D29" s="9">
        <v>306525</v>
      </c>
      <c r="E29" s="53" t="s">
        <v>131</v>
      </c>
      <c r="F29" s="27">
        <v>0</v>
      </c>
      <c r="G29" s="27">
        <v>0</v>
      </c>
      <c r="H29" s="46">
        <v>2</v>
      </c>
      <c r="I29" s="27">
        <v>91</v>
      </c>
      <c r="J29" s="47">
        <f t="shared" si="2"/>
        <v>2</v>
      </c>
      <c r="K29" s="48">
        <f t="shared" si="3"/>
        <v>91</v>
      </c>
    </row>
    <row r="30" spans="1:11">
      <c r="A30" s="10" t="s">
        <v>30</v>
      </c>
      <c r="B30" s="9" t="s">
        <v>55</v>
      </c>
      <c r="C30" s="9" t="s">
        <v>76</v>
      </c>
      <c r="D30" s="9">
        <v>306771</v>
      </c>
      <c r="E30" s="53" t="s">
        <v>132</v>
      </c>
      <c r="F30" s="27">
        <v>0</v>
      </c>
      <c r="G30" s="27">
        <v>0</v>
      </c>
      <c r="H30" s="46">
        <v>2</v>
      </c>
      <c r="I30" s="27">
        <v>191</v>
      </c>
      <c r="J30" s="47">
        <f t="shared" si="2"/>
        <v>2</v>
      </c>
      <c r="K30" s="48">
        <f t="shared" si="3"/>
        <v>191</v>
      </c>
    </row>
    <row r="31" spans="1:11">
      <c r="A31" s="10" t="s">
        <v>30</v>
      </c>
      <c r="B31" s="9" t="s">
        <v>55</v>
      </c>
      <c r="C31" s="9" t="s">
        <v>77</v>
      </c>
      <c r="D31" s="9">
        <v>307700</v>
      </c>
      <c r="E31" s="53" t="s">
        <v>133</v>
      </c>
      <c r="F31" s="27">
        <v>1</v>
      </c>
      <c r="G31" s="27">
        <v>1100</v>
      </c>
      <c r="H31" s="46">
        <v>0</v>
      </c>
      <c r="I31" s="27">
        <v>0</v>
      </c>
      <c r="J31" s="47">
        <f t="shared" si="2"/>
        <v>1</v>
      </c>
      <c r="K31" s="48">
        <f t="shared" si="3"/>
        <v>1100</v>
      </c>
    </row>
    <row r="32" spans="1:11">
      <c r="A32" s="10" t="s">
        <v>30</v>
      </c>
      <c r="B32" s="9" t="s">
        <v>55</v>
      </c>
      <c r="C32" s="9" t="s">
        <v>78</v>
      </c>
      <c r="D32" s="9">
        <v>309150</v>
      </c>
      <c r="E32" s="53" t="s">
        <v>134</v>
      </c>
      <c r="F32" s="27">
        <v>0</v>
      </c>
      <c r="G32" s="27">
        <v>0</v>
      </c>
      <c r="H32" s="46">
        <v>19</v>
      </c>
      <c r="I32" s="27">
        <v>204</v>
      </c>
      <c r="J32" s="47">
        <f t="shared" si="2"/>
        <v>19</v>
      </c>
      <c r="K32" s="48">
        <f t="shared" si="3"/>
        <v>204</v>
      </c>
    </row>
    <row r="33" spans="1:11">
      <c r="A33" s="10" t="s">
        <v>30</v>
      </c>
      <c r="B33" s="9" t="s">
        <v>55</v>
      </c>
      <c r="C33" s="9" t="s">
        <v>79</v>
      </c>
      <c r="D33" s="9">
        <v>306185</v>
      </c>
      <c r="E33" s="53" t="s">
        <v>135</v>
      </c>
      <c r="F33" s="27">
        <v>6</v>
      </c>
      <c r="G33" s="27">
        <v>1043</v>
      </c>
      <c r="H33" s="46">
        <v>4</v>
      </c>
      <c r="I33" s="27">
        <v>685</v>
      </c>
      <c r="J33" s="47">
        <f t="shared" si="2"/>
        <v>10</v>
      </c>
      <c r="K33" s="48">
        <f t="shared" si="3"/>
        <v>1728</v>
      </c>
    </row>
    <row r="34" spans="1:11" ht="30">
      <c r="A34" s="10" t="s">
        <v>30</v>
      </c>
      <c r="B34" s="9" t="s">
        <v>94</v>
      </c>
      <c r="C34" s="9" t="s">
        <v>95</v>
      </c>
      <c r="D34" s="9">
        <v>35593008</v>
      </c>
      <c r="E34" s="53" t="s">
        <v>149</v>
      </c>
      <c r="F34" s="27">
        <v>0</v>
      </c>
      <c r="G34" s="27">
        <v>0</v>
      </c>
      <c r="H34" s="46">
        <v>6</v>
      </c>
      <c r="I34" s="27">
        <v>1749</v>
      </c>
      <c r="J34" s="47">
        <f t="shared" si="2"/>
        <v>6</v>
      </c>
      <c r="K34" s="48">
        <f t="shared" si="3"/>
        <v>1749</v>
      </c>
    </row>
    <row r="35" spans="1:11">
      <c r="A35" s="10" t="s">
        <v>34</v>
      </c>
      <c r="B35" s="9" t="s">
        <v>49</v>
      </c>
      <c r="C35" s="9" t="s">
        <v>53</v>
      </c>
      <c r="D35" s="9">
        <v>37808427</v>
      </c>
      <c r="E35" s="53" t="s">
        <v>110</v>
      </c>
      <c r="F35" s="27">
        <v>7</v>
      </c>
      <c r="G35" s="27">
        <v>284</v>
      </c>
      <c r="H35" s="46">
        <v>0</v>
      </c>
      <c r="I35" s="27">
        <v>0</v>
      </c>
      <c r="J35" s="47">
        <f t="shared" si="2"/>
        <v>7</v>
      </c>
      <c r="K35" s="48">
        <f t="shared" si="3"/>
        <v>284</v>
      </c>
    </row>
    <row r="36" spans="1:11">
      <c r="A36" s="10" t="s">
        <v>34</v>
      </c>
      <c r="B36" s="9" t="s">
        <v>55</v>
      </c>
      <c r="C36" s="9" t="s">
        <v>80</v>
      </c>
      <c r="D36" s="9">
        <v>315524</v>
      </c>
      <c r="E36" s="53" t="s">
        <v>136</v>
      </c>
      <c r="F36" s="27">
        <v>3</v>
      </c>
      <c r="G36" s="27">
        <v>809</v>
      </c>
      <c r="H36" s="46">
        <v>0</v>
      </c>
      <c r="I36" s="27">
        <v>0</v>
      </c>
      <c r="J36" s="47">
        <f t="shared" si="2"/>
        <v>3</v>
      </c>
      <c r="K36" s="48">
        <f t="shared" si="3"/>
        <v>809</v>
      </c>
    </row>
    <row r="37" spans="1:11">
      <c r="A37" s="10" t="s">
        <v>34</v>
      </c>
      <c r="B37" s="9" t="s">
        <v>55</v>
      </c>
      <c r="C37" s="9" t="s">
        <v>81</v>
      </c>
      <c r="D37" s="9">
        <v>321648</v>
      </c>
      <c r="E37" s="53" t="s">
        <v>137</v>
      </c>
      <c r="F37" s="27">
        <v>2</v>
      </c>
      <c r="G37" s="27">
        <v>262</v>
      </c>
      <c r="H37" s="46">
        <v>2</v>
      </c>
      <c r="I37" s="27">
        <v>1028</v>
      </c>
      <c r="J37" s="47">
        <f t="shared" si="2"/>
        <v>4</v>
      </c>
      <c r="K37" s="48">
        <f t="shared" si="3"/>
        <v>1290</v>
      </c>
    </row>
    <row r="38" spans="1:11" ht="30">
      <c r="A38" s="10" t="s">
        <v>37</v>
      </c>
      <c r="B38" s="9" t="s">
        <v>49</v>
      </c>
      <c r="C38" s="9" t="s">
        <v>54</v>
      </c>
      <c r="D38" s="9">
        <v>37828100</v>
      </c>
      <c r="E38" s="53" t="s">
        <v>111</v>
      </c>
      <c r="F38" s="27">
        <v>2</v>
      </c>
      <c r="G38" s="27">
        <v>393</v>
      </c>
      <c r="H38" s="46">
        <v>0</v>
      </c>
      <c r="I38" s="27">
        <v>0</v>
      </c>
      <c r="J38" s="47">
        <f t="shared" si="2"/>
        <v>2</v>
      </c>
      <c r="K38" s="48">
        <f t="shared" si="3"/>
        <v>393</v>
      </c>
    </row>
    <row r="39" spans="1:11">
      <c r="A39" s="10" t="s">
        <v>37</v>
      </c>
      <c r="B39" s="9" t="s">
        <v>55</v>
      </c>
      <c r="C39" s="9" t="s">
        <v>82</v>
      </c>
      <c r="D39" s="9">
        <v>313271</v>
      </c>
      <c r="E39" s="53" t="s">
        <v>138</v>
      </c>
      <c r="F39" s="27">
        <v>21</v>
      </c>
      <c r="G39" s="27">
        <v>382</v>
      </c>
      <c r="H39" s="46">
        <v>0</v>
      </c>
      <c r="I39" s="27">
        <v>0</v>
      </c>
      <c r="J39" s="47">
        <f t="shared" si="2"/>
        <v>21</v>
      </c>
      <c r="K39" s="48">
        <f t="shared" si="3"/>
        <v>382</v>
      </c>
    </row>
    <row r="40" spans="1:11">
      <c r="A40" s="10" t="s">
        <v>37</v>
      </c>
      <c r="B40" s="9" t="s">
        <v>55</v>
      </c>
      <c r="C40" s="9" t="s">
        <v>87</v>
      </c>
      <c r="D40" s="9">
        <v>321125</v>
      </c>
      <c r="E40" s="53" t="s">
        <v>142</v>
      </c>
      <c r="F40" s="27">
        <v>2</v>
      </c>
      <c r="G40" s="27">
        <v>379</v>
      </c>
      <c r="H40" s="46">
        <v>0</v>
      </c>
      <c r="I40" s="27">
        <v>0</v>
      </c>
      <c r="J40" s="47">
        <f t="shared" si="2"/>
        <v>2</v>
      </c>
      <c r="K40" s="48">
        <f t="shared" si="3"/>
        <v>379</v>
      </c>
    </row>
    <row r="41" spans="1:11">
      <c r="A41" s="10" t="s">
        <v>37</v>
      </c>
      <c r="B41" s="9" t="s">
        <v>55</v>
      </c>
      <c r="C41" s="9" t="s">
        <v>83</v>
      </c>
      <c r="D41" s="9">
        <v>320501</v>
      </c>
      <c r="E41" s="53" t="s">
        <v>139</v>
      </c>
      <c r="F41" s="27">
        <v>2</v>
      </c>
      <c r="G41" s="27">
        <v>1094</v>
      </c>
      <c r="H41" s="46">
        <v>0</v>
      </c>
      <c r="I41" s="27">
        <v>0</v>
      </c>
      <c r="J41" s="47">
        <f t="shared" si="2"/>
        <v>2</v>
      </c>
      <c r="K41" s="48">
        <f t="shared" si="3"/>
        <v>1094</v>
      </c>
    </row>
    <row r="42" spans="1:11">
      <c r="A42" s="10" t="s">
        <v>37</v>
      </c>
      <c r="B42" s="9" t="s">
        <v>55</v>
      </c>
      <c r="C42" s="9" t="s">
        <v>86</v>
      </c>
      <c r="D42" s="9">
        <v>321036</v>
      </c>
      <c r="E42" s="53" t="s">
        <v>141</v>
      </c>
      <c r="F42" s="27">
        <v>8</v>
      </c>
      <c r="G42" s="27">
        <v>362</v>
      </c>
      <c r="H42" s="46">
        <v>0</v>
      </c>
      <c r="I42" s="27">
        <v>0</v>
      </c>
      <c r="J42" s="47">
        <f t="shared" si="2"/>
        <v>8</v>
      </c>
      <c r="K42" s="48">
        <f t="shared" si="3"/>
        <v>362</v>
      </c>
    </row>
    <row r="43" spans="1:11">
      <c r="A43" s="10" t="s">
        <v>37</v>
      </c>
      <c r="B43" s="9" t="s">
        <v>55</v>
      </c>
      <c r="C43" s="9" t="s">
        <v>84</v>
      </c>
      <c r="D43" s="9">
        <v>320439</v>
      </c>
      <c r="E43" s="53" t="s">
        <v>140</v>
      </c>
      <c r="F43" s="27">
        <v>-1</v>
      </c>
      <c r="G43" s="27">
        <v>-62</v>
      </c>
      <c r="H43" s="46">
        <v>5</v>
      </c>
      <c r="I43" s="27">
        <v>210</v>
      </c>
      <c r="J43" s="47">
        <f t="shared" si="2"/>
        <v>4</v>
      </c>
      <c r="K43" s="48">
        <f t="shared" si="3"/>
        <v>148</v>
      </c>
    </row>
    <row r="44" spans="1:11" ht="30">
      <c r="A44" s="10" t="s">
        <v>37</v>
      </c>
      <c r="B44" s="9" t="s">
        <v>94</v>
      </c>
      <c r="C44" s="9" t="s">
        <v>96</v>
      </c>
      <c r="D44" s="9">
        <v>31933475</v>
      </c>
      <c r="E44" s="53" t="s">
        <v>150</v>
      </c>
      <c r="F44" s="27">
        <v>14</v>
      </c>
      <c r="G44" s="27">
        <v>399</v>
      </c>
      <c r="H44" s="46">
        <v>8</v>
      </c>
      <c r="I44" s="27">
        <v>299</v>
      </c>
      <c r="J44" s="47">
        <f t="shared" si="2"/>
        <v>22</v>
      </c>
      <c r="K44" s="48">
        <f t="shared" si="3"/>
        <v>698</v>
      </c>
    </row>
    <row r="45" spans="1:11" ht="30">
      <c r="A45" s="10" t="s">
        <v>37</v>
      </c>
      <c r="B45" s="9" t="s">
        <v>94</v>
      </c>
      <c r="C45" s="9" t="s">
        <v>97</v>
      </c>
      <c r="D45" s="9">
        <v>37826174</v>
      </c>
      <c r="E45" s="53" t="s">
        <v>151</v>
      </c>
      <c r="F45" s="27">
        <v>0</v>
      </c>
      <c r="G45" s="27">
        <v>0</v>
      </c>
      <c r="H45" s="46">
        <v>1</v>
      </c>
      <c r="I45" s="27">
        <v>149</v>
      </c>
      <c r="J45" s="47">
        <f t="shared" si="2"/>
        <v>1</v>
      </c>
      <c r="K45" s="48">
        <f t="shared" si="3"/>
        <v>149</v>
      </c>
    </row>
    <row r="46" spans="1:11">
      <c r="A46" s="10" t="s">
        <v>37</v>
      </c>
      <c r="B46" s="9" t="s">
        <v>85</v>
      </c>
      <c r="C46" s="9" t="s">
        <v>104</v>
      </c>
      <c r="D46" s="9">
        <v>37899198</v>
      </c>
      <c r="E46" s="53" t="s">
        <v>158</v>
      </c>
      <c r="F46" s="27">
        <v>2</v>
      </c>
      <c r="G46" s="27">
        <v>157</v>
      </c>
      <c r="H46" s="46">
        <v>0</v>
      </c>
      <c r="I46" s="27">
        <v>0</v>
      </c>
      <c r="J46" s="47">
        <f t="shared" si="2"/>
        <v>2</v>
      </c>
      <c r="K46" s="48">
        <f t="shared" si="3"/>
        <v>157</v>
      </c>
    </row>
    <row r="47" spans="1:11" ht="30">
      <c r="A47" s="10" t="s">
        <v>37</v>
      </c>
      <c r="B47" s="9" t="s">
        <v>85</v>
      </c>
      <c r="C47" s="9" t="s">
        <v>102</v>
      </c>
      <c r="D47" s="9">
        <v>47342242</v>
      </c>
      <c r="E47" s="53" t="s">
        <v>156</v>
      </c>
      <c r="F47" s="27">
        <v>2</v>
      </c>
      <c r="G47" s="27">
        <v>386</v>
      </c>
      <c r="H47" s="46">
        <v>0</v>
      </c>
      <c r="I47" s="27">
        <v>0</v>
      </c>
      <c r="J47" s="47">
        <f t="shared" si="2"/>
        <v>2</v>
      </c>
      <c r="K47" s="48">
        <f t="shared" si="3"/>
        <v>386</v>
      </c>
    </row>
    <row r="48" spans="1:11" ht="30">
      <c r="A48" s="10" t="s">
        <v>37</v>
      </c>
      <c r="B48" s="9" t="s">
        <v>85</v>
      </c>
      <c r="C48" s="9" t="s">
        <v>103</v>
      </c>
      <c r="D48" s="9">
        <v>50743481</v>
      </c>
      <c r="E48" s="53" t="s">
        <v>157</v>
      </c>
      <c r="F48" s="27">
        <v>0</v>
      </c>
      <c r="G48" s="27">
        <v>0</v>
      </c>
      <c r="H48" s="46">
        <v>-2</v>
      </c>
      <c r="I48" s="27">
        <v>-34</v>
      </c>
      <c r="J48" s="47">
        <f t="shared" si="2"/>
        <v>-2</v>
      </c>
      <c r="K48" s="48">
        <f t="shared" si="3"/>
        <v>-34</v>
      </c>
    </row>
    <row r="49" spans="1:11">
      <c r="A49" s="10" t="s">
        <v>44</v>
      </c>
      <c r="B49" s="9" t="s">
        <v>55</v>
      </c>
      <c r="C49" s="9" t="s">
        <v>88</v>
      </c>
      <c r="D49" s="9">
        <v>321842</v>
      </c>
      <c r="E49" s="53" t="s">
        <v>143</v>
      </c>
      <c r="F49" s="27">
        <v>11</v>
      </c>
      <c r="G49" s="27">
        <v>1724</v>
      </c>
      <c r="H49" s="46">
        <v>0</v>
      </c>
      <c r="I49" s="27">
        <v>0</v>
      </c>
      <c r="J49" s="47">
        <f t="shared" si="2"/>
        <v>11</v>
      </c>
      <c r="K49" s="48">
        <f t="shared" si="3"/>
        <v>1724</v>
      </c>
    </row>
    <row r="50" spans="1:11" ht="30">
      <c r="A50" s="10" t="s">
        <v>44</v>
      </c>
      <c r="B50" s="9" t="s">
        <v>94</v>
      </c>
      <c r="C50" s="9" t="s">
        <v>98</v>
      </c>
      <c r="D50" s="9">
        <v>179124</v>
      </c>
      <c r="E50" s="53" t="s">
        <v>152</v>
      </c>
      <c r="F50" s="27">
        <v>1</v>
      </c>
      <c r="G50" s="27">
        <v>0</v>
      </c>
      <c r="H50" s="46">
        <v>0</v>
      </c>
      <c r="I50" s="27">
        <v>953</v>
      </c>
      <c r="J50" s="47">
        <f t="shared" si="2"/>
        <v>1</v>
      </c>
      <c r="K50" s="48">
        <f t="shared" si="3"/>
        <v>953</v>
      </c>
    </row>
    <row r="51" spans="1:11">
      <c r="A51" s="10" t="s">
        <v>46</v>
      </c>
      <c r="B51" s="9" t="s">
        <v>55</v>
      </c>
      <c r="C51" s="9" t="s">
        <v>90</v>
      </c>
      <c r="D51" s="9">
        <v>324116</v>
      </c>
      <c r="E51" s="53" t="s">
        <v>145</v>
      </c>
      <c r="F51" s="27">
        <v>1</v>
      </c>
      <c r="G51" s="27">
        <v>599</v>
      </c>
      <c r="H51" s="46">
        <v>42</v>
      </c>
      <c r="I51" s="27">
        <v>632</v>
      </c>
      <c r="J51" s="47">
        <f t="shared" si="2"/>
        <v>43</v>
      </c>
      <c r="K51" s="48">
        <f t="shared" si="3"/>
        <v>1231</v>
      </c>
    </row>
    <row r="52" spans="1:11">
      <c r="A52" s="10" t="s">
        <v>46</v>
      </c>
      <c r="B52" s="9" t="s">
        <v>55</v>
      </c>
      <c r="C52" s="9" t="s">
        <v>91</v>
      </c>
      <c r="D52" s="9">
        <v>324264</v>
      </c>
      <c r="E52" s="53" t="s">
        <v>146</v>
      </c>
      <c r="F52" s="27">
        <v>0</v>
      </c>
      <c r="G52" s="27">
        <v>0</v>
      </c>
      <c r="H52" s="46">
        <v>16</v>
      </c>
      <c r="I52" s="27">
        <v>204</v>
      </c>
      <c r="J52" s="47">
        <f t="shared" si="2"/>
        <v>16</v>
      </c>
      <c r="K52" s="48">
        <f t="shared" si="3"/>
        <v>204</v>
      </c>
    </row>
    <row r="53" spans="1:11">
      <c r="A53" s="10" t="s">
        <v>46</v>
      </c>
      <c r="B53" s="9" t="s">
        <v>55</v>
      </c>
      <c r="C53" s="9" t="s">
        <v>92</v>
      </c>
      <c r="D53" s="9">
        <v>324493</v>
      </c>
      <c r="E53" s="53" t="s">
        <v>147</v>
      </c>
      <c r="F53" s="27">
        <v>0</v>
      </c>
      <c r="G53" s="27">
        <v>0</v>
      </c>
      <c r="H53" s="46">
        <v>11</v>
      </c>
      <c r="I53" s="27">
        <v>263</v>
      </c>
      <c r="J53" s="47">
        <f t="shared" si="2"/>
        <v>11</v>
      </c>
      <c r="K53" s="48">
        <f t="shared" si="3"/>
        <v>263</v>
      </c>
    </row>
    <row r="54" spans="1:11">
      <c r="A54" s="10" t="s">
        <v>46</v>
      </c>
      <c r="B54" s="9" t="s">
        <v>55</v>
      </c>
      <c r="C54" s="9" t="s">
        <v>93</v>
      </c>
      <c r="D54" s="9">
        <v>325813</v>
      </c>
      <c r="E54" s="53" t="s">
        <v>148</v>
      </c>
      <c r="F54" s="27">
        <v>0</v>
      </c>
      <c r="G54" s="27">
        <v>0</v>
      </c>
      <c r="H54" s="46">
        <v>1</v>
      </c>
      <c r="I54" s="27">
        <v>491</v>
      </c>
      <c r="J54" s="47">
        <f t="shared" si="2"/>
        <v>1</v>
      </c>
      <c r="K54" s="48">
        <f t="shared" si="3"/>
        <v>491</v>
      </c>
    </row>
    <row r="55" spans="1:11">
      <c r="A55" s="10" t="s">
        <v>46</v>
      </c>
      <c r="B55" s="9" t="s">
        <v>55</v>
      </c>
      <c r="C55" s="9" t="s">
        <v>89</v>
      </c>
      <c r="D55" s="9">
        <v>329347</v>
      </c>
      <c r="E55" s="53" t="s">
        <v>144</v>
      </c>
      <c r="F55" s="27">
        <v>0</v>
      </c>
      <c r="G55" s="27">
        <v>0</v>
      </c>
      <c r="H55" s="46">
        <v>1</v>
      </c>
      <c r="I55" s="27">
        <v>425</v>
      </c>
      <c r="J55" s="47">
        <f t="shared" si="2"/>
        <v>1</v>
      </c>
      <c r="K55" s="48">
        <f t="shared" si="3"/>
        <v>425</v>
      </c>
    </row>
    <row r="56" spans="1:11">
      <c r="A56" s="10" t="s">
        <v>46</v>
      </c>
      <c r="B56" s="9" t="s">
        <v>85</v>
      </c>
      <c r="C56" s="9" t="s">
        <v>106</v>
      </c>
      <c r="D56" s="9">
        <v>31257267</v>
      </c>
      <c r="E56" s="53" t="s">
        <v>160</v>
      </c>
      <c r="F56" s="27">
        <v>0</v>
      </c>
      <c r="G56" s="27">
        <v>0</v>
      </c>
      <c r="H56" s="46">
        <v>1</v>
      </c>
      <c r="I56" s="27">
        <v>486</v>
      </c>
      <c r="J56" s="47">
        <f t="shared" si="2"/>
        <v>1</v>
      </c>
      <c r="K56" s="48">
        <f t="shared" si="3"/>
        <v>486</v>
      </c>
    </row>
    <row r="57" spans="1:11" ht="15.75" thickBot="1">
      <c r="A57" s="10" t="s">
        <v>46</v>
      </c>
      <c r="B57" s="9" t="s">
        <v>85</v>
      </c>
      <c r="C57" s="9" t="s">
        <v>105</v>
      </c>
      <c r="D57" s="9">
        <v>35581450</v>
      </c>
      <c r="E57" s="53" t="s">
        <v>159</v>
      </c>
      <c r="F57" s="27">
        <v>4</v>
      </c>
      <c r="G57" s="27">
        <v>384</v>
      </c>
      <c r="H57" s="46">
        <v>6</v>
      </c>
      <c r="I57" s="27">
        <v>576</v>
      </c>
      <c r="J57" s="47">
        <f t="shared" si="2"/>
        <v>10</v>
      </c>
      <c r="K57" s="48">
        <f t="shared" si="3"/>
        <v>960</v>
      </c>
    </row>
    <row r="58" spans="1:11" ht="16.5" customHeight="1" thickBot="1">
      <c r="A58" s="124" t="s">
        <v>356</v>
      </c>
      <c r="B58" s="125"/>
      <c r="C58" s="125"/>
      <c r="D58" s="125"/>
      <c r="E58" s="126"/>
      <c r="F58" s="49">
        <f t="shared" ref="F58:K58" si="4">SUM(F4:F57)</f>
        <v>351</v>
      </c>
      <c r="G58" s="49">
        <f t="shared" si="4"/>
        <v>35113</v>
      </c>
      <c r="H58" s="49">
        <f t="shared" si="4"/>
        <v>327</v>
      </c>
      <c r="I58" s="49">
        <f t="shared" si="4"/>
        <v>31826</v>
      </c>
      <c r="J58" s="49">
        <f t="shared" si="4"/>
        <v>678</v>
      </c>
      <c r="K58" s="49">
        <f t="shared" si="4"/>
        <v>66939</v>
      </c>
    </row>
    <row r="59" spans="1:11">
      <c r="A59" s="50"/>
      <c r="B59" s="50"/>
      <c r="C59" s="50"/>
      <c r="D59" s="50"/>
      <c r="E59" s="50"/>
      <c r="F59" s="51"/>
      <c r="G59" s="51"/>
      <c r="H59" s="51"/>
      <c r="I59" s="51"/>
      <c r="J59" s="51"/>
      <c r="K59" s="51"/>
    </row>
  </sheetData>
  <autoFilter ref="A3:K58" xr:uid="{C7F29F3F-57F4-4CFD-A689-23DF1038DB03}"/>
  <mergeCells count="2">
    <mergeCell ref="A1:K2"/>
    <mergeCell ref="A58:E58"/>
  </mergeCells>
  <printOptions horizontalCentered="1"/>
  <pageMargins left="0" right="0" top="0" bottom="0" header="0" footer="0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8B90E-6689-4EBD-9CE3-F7DB7D18CD06}">
  <dimension ref="A1:AL101"/>
  <sheetViews>
    <sheetView topLeftCell="A60" zoomScale="80" zoomScaleNormal="80" workbookViewId="0">
      <selection activeCell="U26" sqref="U26"/>
    </sheetView>
  </sheetViews>
  <sheetFormatPr defaultRowHeight="15"/>
  <cols>
    <col min="1" max="1" width="8" style="60" customWidth="1"/>
    <col min="2" max="2" width="7.5703125" style="60" customWidth="1"/>
    <col min="3" max="3" width="8.85546875" style="60" customWidth="1"/>
    <col min="4" max="4" width="10.7109375" style="60" customWidth="1"/>
    <col min="5" max="5" width="23.7109375" style="60" customWidth="1"/>
    <col min="6" max="6" width="10.85546875" style="61" customWidth="1"/>
    <col min="7" max="7" width="34.28515625" style="60" customWidth="1"/>
    <col min="8" max="8" width="21.85546875" style="60" customWidth="1"/>
    <col min="9" max="9" width="28.140625" style="60" customWidth="1"/>
    <col min="10" max="10" width="10.42578125" style="60" hidden="1" customWidth="1"/>
    <col min="11" max="11" width="15.140625" style="60" hidden="1" customWidth="1"/>
    <col min="12" max="12" width="15" style="60" customWidth="1"/>
    <col min="13" max="13" width="12.28515625" style="60" customWidth="1"/>
    <col min="14" max="14" width="11.7109375" style="60" customWidth="1"/>
    <col min="15" max="15" width="11.85546875" style="60" customWidth="1"/>
    <col min="16" max="16" width="11.7109375" style="60" customWidth="1"/>
    <col min="17" max="17" width="11.140625" style="60" customWidth="1"/>
    <col min="18" max="18" width="14.28515625" style="60" customWidth="1"/>
    <col min="19" max="19" width="11.140625" style="60" customWidth="1"/>
    <col min="20" max="20" width="15.42578125" style="60" customWidth="1"/>
    <col min="21" max="21" width="11.85546875" style="60" customWidth="1"/>
    <col min="22" max="22" width="10.140625" style="60" customWidth="1"/>
    <col min="23" max="23" width="9.85546875" style="60" customWidth="1"/>
    <col min="24" max="24" width="15.85546875" style="60" customWidth="1"/>
    <col min="25" max="25" width="12.28515625" style="60" customWidth="1"/>
    <col min="26" max="26" width="14.140625" style="60" customWidth="1"/>
    <col min="27" max="27" width="12.42578125" style="60" customWidth="1"/>
    <col min="28" max="28" width="12.7109375" style="60" customWidth="1"/>
    <col min="29" max="29" width="12.42578125" style="60" customWidth="1"/>
    <col min="30" max="32" width="11.28515625" style="60" customWidth="1"/>
    <col min="33" max="33" width="23.5703125" style="60" customWidth="1"/>
    <col min="34" max="36" width="24" style="60" customWidth="1"/>
    <col min="37" max="37" width="18.7109375" style="60" customWidth="1"/>
    <col min="38" max="16384" width="9.140625" style="60"/>
  </cols>
  <sheetData>
    <row r="1" spans="1:38" ht="15.75" thickBot="1">
      <c r="A1" s="59" t="s">
        <v>363</v>
      </c>
      <c r="I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>
        <f>0</f>
        <v>0</v>
      </c>
      <c r="AL1" s="60">
        <f>0</f>
        <v>0</v>
      </c>
    </row>
    <row r="2" spans="1:38" ht="22.5" customHeight="1" thickBot="1">
      <c r="L2" s="127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9"/>
      <c r="AE2" s="130"/>
      <c r="AF2" s="131"/>
      <c r="AG2" s="132"/>
      <c r="AH2" s="133"/>
      <c r="AI2" s="133"/>
      <c r="AJ2" s="134"/>
    </row>
    <row r="3" spans="1:38" ht="141.75" customHeight="1" thickBot="1">
      <c r="A3" s="63" t="s">
        <v>0</v>
      </c>
      <c r="B3" s="63" t="s">
        <v>1</v>
      </c>
      <c r="C3" s="63" t="s">
        <v>2</v>
      </c>
      <c r="D3" s="63" t="s">
        <v>3</v>
      </c>
      <c r="E3" s="63" t="s">
        <v>4</v>
      </c>
      <c r="F3" s="63" t="s">
        <v>303</v>
      </c>
      <c r="G3" s="63" t="s">
        <v>5</v>
      </c>
      <c r="H3" s="63" t="s">
        <v>304</v>
      </c>
      <c r="I3" s="63" t="s">
        <v>6</v>
      </c>
      <c r="J3" s="64" t="s">
        <v>305</v>
      </c>
      <c r="K3" s="65" t="s">
        <v>308</v>
      </c>
      <c r="L3" s="20" t="s">
        <v>309</v>
      </c>
      <c r="M3" s="21" t="s">
        <v>310</v>
      </c>
      <c r="N3" s="25" t="s">
        <v>311</v>
      </c>
      <c r="O3" s="6" t="s">
        <v>310</v>
      </c>
      <c r="P3" s="20" t="s">
        <v>312</v>
      </c>
      <c r="Q3" s="21" t="s">
        <v>310</v>
      </c>
      <c r="R3" s="20" t="s">
        <v>313</v>
      </c>
      <c r="S3" s="21" t="s">
        <v>310</v>
      </c>
      <c r="T3" s="18" t="s">
        <v>314</v>
      </c>
      <c r="U3" s="6" t="s">
        <v>310</v>
      </c>
      <c r="V3" s="20" t="s">
        <v>315</v>
      </c>
      <c r="W3" s="21" t="s">
        <v>310</v>
      </c>
      <c r="X3" s="23" t="s">
        <v>316</v>
      </c>
      <c r="Y3" s="6" t="s">
        <v>310</v>
      </c>
      <c r="Z3" s="20" t="s">
        <v>317</v>
      </c>
      <c r="AA3" s="21" t="s">
        <v>310</v>
      </c>
      <c r="AB3" s="18" t="s">
        <v>318</v>
      </c>
      <c r="AC3" s="6" t="s">
        <v>310</v>
      </c>
      <c r="AD3" s="66" t="s">
        <v>336</v>
      </c>
      <c r="AE3" s="67" t="s">
        <v>337</v>
      </c>
      <c r="AF3" s="68" t="s">
        <v>338</v>
      </c>
      <c r="AG3" s="7" t="s">
        <v>332</v>
      </c>
      <c r="AH3" s="7" t="s">
        <v>333</v>
      </c>
      <c r="AI3" s="8" t="s">
        <v>334</v>
      </c>
      <c r="AJ3" s="106" t="s">
        <v>335</v>
      </c>
      <c r="AK3" s="58" t="s">
        <v>360</v>
      </c>
    </row>
    <row r="4" spans="1:38" ht="15.75" customHeight="1" thickBot="1">
      <c r="A4" s="69" t="s">
        <v>340</v>
      </c>
      <c r="B4" s="70" t="s">
        <v>341</v>
      </c>
      <c r="C4" s="70" t="s">
        <v>342</v>
      </c>
      <c r="D4" s="70" t="s">
        <v>343</v>
      </c>
      <c r="E4" s="70" t="s">
        <v>344</v>
      </c>
      <c r="F4" s="70" t="s">
        <v>345</v>
      </c>
      <c r="G4" s="70" t="s">
        <v>346</v>
      </c>
      <c r="H4" s="70" t="s">
        <v>348</v>
      </c>
      <c r="I4" s="70" t="s">
        <v>347</v>
      </c>
      <c r="J4" s="71"/>
      <c r="K4" s="72"/>
      <c r="L4" s="22">
        <v>1</v>
      </c>
      <c r="M4" s="17" t="s">
        <v>319</v>
      </c>
      <c r="N4" s="26">
        <v>2</v>
      </c>
      <c r="O4" s="12" t="s">
        <v>320</v>
      </c>
      <c r="P4" s="22" t="s">
        <v>321</v>
      </c>
      <c r="Q4" s="12" t="s">
        <v>322</v>
      </c>
      <c r="R4" s="22">
        <v>4</v>
      </c>
      <c r="S4" s="17" t="s">
        <v>323</v>
      </c>
      <c r="T4" s="19">
        <v>5</v>
      </c>
      <c r="U4" s="12" t="s">
        <v>324</v>
      </c>
      <c r="V4" s="22" t="s">
        <v>325</v>
      </c>
      <c r="W4" s="17" t="s">
        <v>326</v>
      </c>
      <c r="X4" s="24">
        <v>7</v>
      </c>
      <c r="Y4" s="12" t="s">
        <v>327</v>
      </c>
      <c r="Z4" s="22" t="s">
        <v>328</v>
      </c>
      <c r="AA4" s="17" t="s">
        <v>329</v>
      </c>
      <c r="AB4" s="19" t="s">
        <v>330</v>
      </c>
      <c r="AC4" s="12" t="s">
        <v>331</v>
      </c>
      <c r="AD4" s="13">
        <v>10</v>
      </c>
      <c r="AE4" s="14">
        <v>11</v>
      </c>
      <c r="AF4" s="15" t="s">
        <v>339</v>
      </c>
      <c r="AG4" s="16">
        <v>13</v>
      </c>
      <c r="AH4" s="11">
        <v>14</v>
      </c>
      <c r="AI4" s="11">
        <v>15</v>
      </c>
      <c r="AJ4" s="12">
        <v>16</v>
      </c>
      <c r="AK4" s="109">
        <v>17</v>
      </c>
    </row>
    <row r="5" spans="1:38">
      <c r="A5" s="73" t="s">
        <v>7</v>
      </c>
      <c r="B5" s="73" t="s">
        <v>49</v>
      </c>
      <c r="C5" s="73" t="s">
        <v>50</v>
      </c>
      <c r="D5" s="73">
        <v>36063606</v>
      </c>
      <c r="E5" s="74" t="s">
        <v>107</v>
      </c>
      <c r="F5" s="73">
        <v>162311</v>
      </c>
      <c r="G5" s="74" t="s">
        <v>172</v>
      </c>
      <c r="H5" s="74" t="s">
        <v>216</v>
      </c>
      <c r="I5" s="74" t="s">
        <v>217</v>
      </c>
      <c r="J5" s="74">
        <v>136</v>
      </c>
      <c r="K5" s="3" t="s">
        <v>307</v>
      </c>
      <c r="L5" s="75">
        <v>8</v>
      </c>
      <c r="M5" s="76">
        <v>8</v>
      </c>
      <c r="N5" s="77">
        <v>1</v>
      </c>
      <c r="O5" s="3">
        <v>1</v>
      </c>
      <c r="P5" s="56">
        <f t="shared" ref="P5:P13" si="0">+L5/N5</f>
        <v>8</v>
      </c>
      <c r="Q5" s="78">
        <f t="shared" ref="Q5:Q13" si="1">+M5/O5</f>
        <v>8</v>
      </c>
      <c r="R5" s="79">
        <v>8</v>
      </c>
      <c r="S5" s="76">
        <v>6</v>
      </c>
      <c r="T5" s="79">
        <v>67</v>
      </c>
      <c r="U5" s="114">
        <v>67</v>
      </c>
      <c r="V5" s="56">
        <f t="shared" ref="V5:V13" si="2">+T5/R5</f>
        <v>8.375</v>
      </c>
      <c r="W5" s="78">
        <f t="shared" ref="W5:W13" si="3">+U5/S5</f>
        <v>11.166666666666666</v>
      </c>
      <c r="X5" s="76">
        <v>38</v>
      </c>
      <c r="Y5" s="76">
        <v>38</v>
      </c>
      <c r="Z5" s="80">
        <f t="shared" ref="Z5:Z13" si="4">+X5/R5</f>
        <v>4.75</v>
      </c>
      <c r="AA5" s="81">
        <f t="shared" ref="AA5:AA13" si="5">+Y5/S5</f>
        <v>6.333333333333333</v>
      </c>
      <c r="AB5" s="82">
        <f t="shared" ref="AB5:AC13" si="6">+T5+X5</f>
        <v>105</v>
      </c>
      <c r="AC5" s="83">
        <f t="shared" si="6"/>
        <v>105</v>
      </c>
      <c r="AD5" s="52">
        <f t="shared" ref="AD5:AE13" si="7">ROUNDUP(AB5,0)</f>
        <v>105</v>
      </c>
      <c r="AE5" s="84">
        <f t="shared" si="7"/>
        <v>105</v>
      </c>
      <c r="AF5" s="83">
        <f t="shared" ref="AF5:AF13" si="8">+AD5-AE5</f>
        <v>0</v>
      </c>
      <c r="AG5" s="88">
        <v>105</v>
      </c>
      <c r="AH5" s="88">
        <v>0</v>
      </c>
      <c r="AI5" s="88">
        <v>0</v>
      </c>
      <c r="AJ5" s="87">
        <v>0</v>
      </c>
      <c r="AK5" s="105"/>
      <c r="AL5" s="36"/>
    </row>
    <row r="6" spans="1:38" customFormat="1">
      <c r="A6" s="73" t="s">
        <v>7</v>
      </c>
      <c r="B6" s="73" t="s">
        <v>49</v>
      </c>
      <c r="C6" s="73" t="s">
        <v>50</v>
      </c>
      <c r="D6" s="73">
        <v>36063606</v>
      </c>
      <c r="E6" s="74" t="s">
        <v>107</v>
      </c>
      <c r="F6" s="73">
        <v>893463</v>
      </c>
      <c r="G6" s="74" t="s">
        <v>164</v>
      </c>
      <c r="H6" s="74" t="s">
        <v>10</v>
      </c>
      <c r="I6" s="74" t="s">
        <v>206</v>
      </c>
      <c r="J6" s="1">
        <v>297</v>
      </c>
      <c r="K6" s="2" t="s">
        <v>307</v>
      </c>
      <c r="L6" s="10">
        <v>1</v>
      </c>
      <c r="M6" s="54">
        <v>1</v>
      </c>
      <c r="N6" s="4">
        <v>1</v>
      </c>
      <c r="O6" s="2">
        <v>1</v>
      </c>
      <c r="P6" s="32">
        <f t="shared" si="0"/>
        <v>1</v>
      </c>
      <c r="Q6" s="33">
        <f t="shared" si="1"/>
        <v>1</v>
      </c>
      <c r="R6" s="5">
        <v>24</v>
      </c>
      <c r="S6" s="54">
        <v>24</v>
      </c>
      <c r="T6" s="79">
        <v>0</v>
      </c>
      <c r="U6" s="115">
        <v>0</v>
      </c>
      <c r="V6" s="32">
        <f t="shared" si="2"/>
        <v>0</v>
      </c>
      <c r="W6" s="33">
        <f t="shared" si="3"/>
        <v>0</v>
      </c>
      <c r="X6" s="28">
        <v>244</v>
      </c>
      <c r="Y6" s="29">
        <v>244</v>
      </c>
      <c r="Z6" s="34">
        <f t="shared" si="4"/>
        <v>10.166666666666666</v>
      </c>
      <c r="AA6" s="35">
        <f t="shared" si="5"/>
        <v>10.166666666666666</v>
      </c>
      <c r="AB6" s="28">
        <f t="shared" si="6"/>
        <v>244</v>
      </c>
      <c r="AC6" s="29">
        <f t="shared" si="6"/>
        <v>244</v>
      </c>
      <c r="AD6" s="30">
        <f t="shared" si="7"/>
        <v>244</v>
      </c>
      <c r="AE6" s="55">
        <f t="shared" si="7"/>
        <v>244</v>
      </c>
      <c r="AF6" s="31">
        <f t="shared" si="8"/>
        <v>0</v>
      </c>
      <c r="AG6" s="82">
        <v>244</v>
      </c>
      <c r="AH6" s="55">
        <v>0</v>
      </c>
      <c r="AI6" s="55">
        <v>0</v>
      </c>
      <c r="AJ6" s="29">
        <v>0</v>
      </c>
      <c r="AK6" s="104"/>
    </row>
    <row r="7" spans="1:38">
      <c r="A7" s="73" t="s">
        <v>7</v>
      </c>
      <c r="B7" s="73" t="s">
        <v>49</v>
      </c>
      <c r="C7" s="73" t="s">
        <v>50</v>
      </c>
      <c r="D7" s="73">
        <v>36063606</v>
      </c>
      <c r="E7" s="74" t="s">
        <v>107</v>
      </c>
      <c r="F7" s="73">
        <v>17050332</v>
      </c>
      <c r="G7" s="74" t="s">
        <v>171</v>
      </c>
      <c r="H7" s="74" t="s">
        <v>13</v>
      </c>
      <c r="I7" s="74" t="s">
        <v>215</v>
      </c>
      <c r="J7" s="74">
        <v>157</v>
      </c>
      <c r="K7" s="3" t="s">
        <v>307</v>
      </c>
      <c r="L7" s="75">
        <v>1</v>
      </c>
      <c r="M7" s="76">
        <v>1</v>
      </c>
      <c r="N7" s="77">
        <v>1</v>
      </c>
      <c r="O7" s="3">
        <v>1</v>
      </c>
      <c r="P7" s="56">
        <f t="shared" si="0"/>
        <v>1</v>
      </c>
      <c r="Q7" s="78">
        <f t="shared" si="1"/>
        <v>1</v>
      </c>
      <c r="R7" s="79">
        <v>8</v>
      </c>
      <c r="S7" s="76">
        <v>8</v>
      </c>
      <c r="T7" s="79">
        <v>0</v>
      </c>
      <c r="U7" s="114">
        <v>0</v>
      </c>
      <c r="V7" s="56">
        <f t="shared" si="2"/>
        <v>0</v>
      </c>
      <c r="W7" s="78">
        <f t="shared" si="3"/>
        <v>0</v>
      </c>
      <c r="X7" s="76">
        <v>244</v>
      </c>
      <c r="Y7" s="76">
        <v>244</v>
      </c>
      <c r="Z7" s="80">
        <f t="shared" si="4"/>
        <v>30.5</v>
      </c>
      <c r="AA7" s="81">
        <f t="shared" si="5"/>
        <v>30.5</v>
      </c>
      <c r="AB7" s="82">
        <f t="shared" si="6"/>
        <v>244</v>
      </c>
      <c r="AC7" s="83">
        <f t="shared" si="6"/>
        <v>244</v>
      </c>
      <c r="AD7" s="52">
        <f t="shared" si="7"/>
        <v>244</v>
      </c>
      <c r="AE7" s="84">
        <f t="shared" si="7"/>
        <v>244</v>
      </c>
      <c r="AF7" s="85">
        <f t="shared" si="8"/>
        <v>0</v>
      </c>
      <c r="AG7" s="110">
        <v>244</v>
      </c>
      <c r="AH7" s="88">
        <v>0</v>
      </c>
      <c r="AI7" s="88">
        <v>0</v>
      </c>
      <c r="AJ7" s="87">
        <v>0</v>
      </c>
      <c r="AK7" s="105"/>
      <c r="AL7" s="36"/>
    </row>
    <row r="8" spans="1:38" customFormat="1">
      <c r="A8" s="73" t="s">
        <v>7</v>
      </c>
      <c r="B8" s="73" t="s">
        <v>49</v>
      </c>
      <c r="C8" s="73" t="s">
        <v>50</v>
      </c>
      <c r="D8" s="73">
        <v>36063606</v>
      </c>
      <c r="E8" s="74" t="s">
        <v>107</v>
      </c>
      <c r="F8" s="73">
        <v>17055415</v>
      </c>
      <c r="G8" s="74" t="s">
        <v>168</v>
      </c>
      <c r="H8" s="74" t="s">
        <v>210</v>
      </c>
      <c r="I8" s="74" t="s">
        <v>211</v>
      </c>
      <c r="J8" s="1">
        <v>261</v>
      </c>
      <c r="K8" s="2" t="s">
        <v>307</v>
      </c>
      <c r="L8" s="10">
        <v>1</v>
      </c>
      <c r="M8" s="54">
        <v>0</v>
      </c>
      <c r="N8" s="4">
        <v>1</v>
      </c>
      <c r="O8" s="2">
        <v>0</v>
      </c>
      <c r="P8" s="32">
        <f t="shared" si="0"/>
        <v>1</v>
      </c>
      <c r="Q8" s="33">
        <f>0</f>
        <v>0</v>
      </c>
      <c r="R8" s="5">
        <v>8</v>
      </c>
      <c r="S8" s="54">
        <v>0</v>
      </c>
      <c r="T8" s="52">
        <v>0</v>
      </c>
      <c r="U8" s="115">
        <v>0</v>
      </c>
      <c r="V8" s="32">
        <f t="shared" si="2"/>
        <v>0</v>
      </c>
      <c r="W8" s="33">
        <f>0</f>
        <v>0</v>
      </c>
      <c r="X8" s="28">
        <v>244</v>
      </c>
      <c r="Y8" s="29">
        <v>0</v>
      </c>
      <c r="Z8" s="34">
        <f t="shared" si="4"/>
        <v>30.5</v>
      </c>
      <c r="AA8" s="35">
        <f>0</f>
        <v>0</v>
      </c>
      <c r="AB8" s="28">
        <f t="shared" si="6"/>
        <v>244</v>
      </c>
      <c r="AC8" s="29">
        <f t="shared" si="6"/>
        <v>0</v>
      </c>
      <c r="AD8" s="30">
        <f t="shared" si="7"/>
        <v>244</v>
      </c>
      <c r="AE8" s="55">
        <f t="shared" si="7"/>
        <v>0</v>
      </c>
      <c r="AF8" s="31">
        <f t="shared" si="8"/>
        <v>244</v>
      </c>
      <c r="AG8" s="82">
        <v>244</v>
      </c>
      <c r="AH8" s="55">
        <v>0</v>
      </c>
      <c r="AI8" s="55">
        <v>0</v>
      </c>
      <c r="AJ8" s="29">
        <v>0</v>
      </c>
      <c r="AK8" s="104"/>
    </row>
    <row r="9" spans="1:38">
      <c r="A9" s="73" t="s">
        <v>7</v>
      </c>
      <c r="B9" s="73" t="s">
        <v>49</v>
      </c>
      <c r="C9" s="73" t="s">
        <v>50</v>
      </c>
      <c r="D9" s="73">
        <v>36063606</v>
      </c>
      <c r="E9" s="74" t="s">
        <v>107</v>
      </c>
      <c r="F9" s="73">
        <v>17314895</v>
      </c>
      <c r="G9" s="74" t="s">
        <v>167</v>
      </c>
      <c r="H9" s="74" t="s">
        <v>11</v>
      </c>
      <c r="I9" s="74" t="s">
        <v>209</v>
      </c>
      <c r="J9" s="74">
        <v>281</v>
      </c>
      <c r="K9" s="3" t="s">
        <v>307</v>
      </c>
      <c r="L9" s="75">
        <v>3</v>
      </c>
      <c r="M9" s="76">
        <v>3</v>
      </c>
      <c r="N9" s="77">
        <v>2</v>
      </c>
      <c r="O9" s="3">
        <v>2</v>
      </c>
      <c r="P9" s="56">
        <f t="shared" si="0"/>
        <v>1.5</v>
      </c>
      <c r="Q9" s="78">
        <f t="shared" si="1"/>
        <v>1.5</v>
      </c>
      <c r="R9" s="79">
        <v>8</v>
      </c>
      <c r="S9" s="76">
        <v>8</v>
      </c>
      <c r="T9" s="79">
        <v>0</v>
      </c>
      <c r="U9" s="114">
        <v>0</v>
      </c>
      <c r="V9" s="56">
        <f t="shared" si="2"/>
        <v>0</v>
      </c>
      <c r="W9" s="78">
        <f t="shared" si="3"/>
        <v>0</v>
      </c>
      <c r="X9" s="79">
        <v>310</v>
      </c>
      <c r="Y9" s="114">
        <v>310</v>
      </c>
      <c r="Z9" s="80">
        <f t="shared" si="4"/>
        <v>38.75</v>
      </c>
      <c r="AA9" s="81">
        <f t="shared" si="5"/>
        <v>38.75</v>
      </c>
      <c r="AB9" s="82">
        <f t="shared" si="6"/>
        <v>310</v>
      </c>
      <c r="AC9" s="83">
        <f t="shared" si="6"/>
        <v>310</v>
      </c>
      <c r="AD9" s="52">
        <f t="shared" si="7"/>
        <v>310</v>
      </c>
      <c r="AE9" s="84">
        <f t="shared" si="7"/>
        <v>310</v>
      </c>
      <c r="AF9" s="85">
        <f t="shared" si="8"/>
        <v>0</v>
      </c>
      <c r="AG9" s="110">
        <v>310</v>
      </c>
      <c r="AH9" s="88">
        <v>0</v>
      </c>
      <c r="AI9" s="88">
        <v>0</v>
      </c>
      <c r="AJ9" s="87">
        <v>0</v>
      </c>
      <c r="AK9" s="105"/>
      <c r="AL9" s="36"/>
    </row>
    <row r="10" spans="1:38">
      <c r="A10" s="73" t="s">
        <v>7</v>
      </c>
      <c r="B10" s="73" t="s">
        <v>49</v>
      </c>
      <c r="C10" s="73" t="s">
        <v>50</v>
      </c>
      <c r="D10" s="73">
        <v>36063606</v>
      </c>
      <c r="E10" s="74" t="s">
        <v>107</v>
      </c>
      <c r="F10" s="73">
        <v>17337062</v>
      </c>
      <c r="G10" s="74" t="s">
        <v>162</v>
      </c>
      <c r="H10" s="74" t="s">
        <v>10</v>
      </c>
      <c r="I10" s="74" t="s">
        <v>204</v>
      </c>
      <c r="J10" s="74">
        <v>461</v>
      </c>
      <c r="K10" s="3" t="s">
        <v>307</v>
      </c>
      <c r="L10" s="75">
        <v>2</v>
      </c>
      <c r="M10" s="76">
        <v>1</v>
      </c>
      <c r="N10" s="77">
        <v>2</v>
      </c>
      <c r="O10" s="3">
        <v>1</v>
      </c>
      <c r="P10" s="56">
        <f t="shared" si="0"/>
        <v>1</v>
      </c>
      <c r="Q10" s="78">
        <f t="shared" si="1"/>
        <v>1</v>
      </c>
      <c r="R10" s="79">
        <v>14</v>
      </c>
      <c r="S10" s="76">
        <v>14</v>
      </c>
      <c r="T10" s="79">
        <v>0</v>
      </c>
      <c r="U10" s="114">
        <v>0</v>
      </c>
      <c r="V10" s="56">
        <f t="shared" si="2"/>
        <v>0</v>
      </c>
      <c r="W10" s="78">
        <f t="shared" si="3"/>
        <v>0</v>
      </c>
      <c r="X10" s="79">
        <v>277</v>
      </c>
      <c r="Y10" s="114">
        <v>244</v>
      </c>
      <c r="Z10" s="80">
        <f t="shared" si="4"/>
        <v>19.785714285714285</v>
      </c>
      <c r="AA10" s="81">
        <f t="shared" si="5"/>
        <v>17.428571428571427</v>
      </c>
      <c r="AB10" s="82">
        <f t="shared" si="6"/>
        <v>277</v>
      </c>
      <c r="AC10" s="83">
        <f t="shared" si="6"/>
        <v>244</v>
      </c>
      <c r="AD10" s="52">
        <f t="shared" si="7"/>
        <v>277</v>
      </c>
      <c r="AE10" s="84">
        <f t="shared" si="7"/>
        <v>244</v>
      </c>
      <c r="AF10" s="85">
        <f t="shared" si="8"/>
        <v>33</v>
      </c>
      <c r="AG10" s="110">
        <v>277</v>
      </c>
      <c r="AH10" s="88">
        <v>0</v>
      </c>
      <c r="AI10" s="88">
        <v>0</v>
      </c>
      <c r="AJ10" s="87">
        <v>0</v>
      </c>
      <c r="AK10" s="105"/>
      <c r="AL10" s="36"/>
    </row>
    <row r="11" spans="1:38">
      <c r="A11" s="73" t="s">
        <v>7</v>
      </c>
      <c r="B11" s="73" t="s">
        <v>49</v>
      </c>
      <c r="C11" s="73" t="s">
        <v>50</v>
      </c>
      <c r="D11" s="73">
        <v>36063606</v>
      </c>
      <c r="E11" s="74" t="s">
        <v>107</v>
      </c>
      <c r="F11" s="73">
        <v>30775329</v>
      </c>
      <c r="G11" s="74" t="s">
        <v>170</v>
      </c>
      <c r="H11" s="74" t="s">
        <v>12</v>
      </c>
      <c r="I11" s="74" t="s">
        <v>214</v>
      </c>
      <c r="J11" s="74">
        <v>350</v>
      </c>
      <c r="K11" s="3" t="s">
        <v>307</v>
      </c>
      <c r="L11" s="75">
        <v>1</v>
      </c>
      <c r="M11" s="76">
        <v>1</v>
      </c>
      <c r="N11" s="77">
        <v>1</v>
      </c>
      <c r="O11" s="3">
        <v>1</v>
      </c>
      <c r="P11" s="56">
        <f t="shared" si="0"/>
        <v>1</v>
      </c>
      <c r="Q11" s="78">
        <f t="shared" si="1"/>
        <v>1</v>
      </c>
      <c r="R11" s="79">
        <v>16</v>
      </c>
      <c r="S11" s="76">
        <v>16</v>
      </c>
      <c r="T11" s="79">
        <v>0</v>
      </c>
      <c r="U11" s="114">
        <v>0</v>
      </c>
      <c r="V11" s="56">
        <f t="shared" si="2"/>
        <v>0</v>
      </c>
      <c r="W11" s="78">
        <f t="shared" si="3"/>
        <v>0</v>
      </c>
      <c r="X11" s="79">
        <v>244</v>
      </c>
      <c r="Y11" s="114">
        <v>244</v>
      </c>
      <c r="Z11" s="80">
        <f t="shared" si="4"/>
        <v>15.25</v>
      </c>
      <c r="AA11" s="81">
        <f t="shared" si="5"/>
        <v>15.25</v>
      </c>
      <c r="AB11" s="82">
        <f t="shared" si="6"/>
        <v>244</v>
      </c>
      <c r="AC11" s="83">
        <f t="shared" si="6"/>
        <v>244</v>
      </c>
      <c r="AD11" s="52">
        <f t="shared" si="7"/>
        <v>244</v>
      </c>
      <c r="AE11" s="84">
        <f t="shared" si="7"/>
        <v>244</v>
      </c>
      <c r="AF11" s="85">
        <f t="shared" si="8"/>
        <v>0</v>
      </c>
      <c r="AG11" s="110">
        <v>244</v>
      </c>
      <c r="AH11" s="88">
        <v>0</v>
      </c>
      <c r="AI11" s="88">
        <v>0</v>
      </c>
      <c r="AJ11" s="87">
        <v>0</v>
      </c>
      <c r="AK11" s="105"/>
      <c r="AL11" s="36"/>
    </row>
    <row r="12" spans="1:38" customFormat="1">
      <c r="A12" s="73" t="s">
        <v>7</v>
      </c>
      <c r="B12" s="73" t="s">
        <v>49</v>
      </c>
      <c r="C12" s="73" t="s">
        <v>50</v>
      </c>
      <c r="D12" s="73">
        <v>36063606</v>
      </c>
      <c r="E12" s="74" t="s">
        <v>107</v>
      </c>
      <c r="F12" s="73">
        <v>30775396</v>
      </c>
      <c r="G12" s="74" t="s">
        <v>161</v>
      </c>
      <c r="H12" s="74" t="s">
        <v>8</v>
      </c>
      <c r="I12" s="74" t="s">
        <v>203</v>
      </c>
      <c r="J12" s="1">
        <v>290</v>
      </c>
      <c r="K12" s="2" t="s">
        <v>307</v>
      </c>
      <c r="L12" s="10">
        <v>1</v>
      </c>
      <c r="M12" s="54">
        <v>0</v>
      </c>
      <c r="N12" s="4">
        <v>1</v>
      </c>
      <c r="O12" s="2">
        <v>0</v>
      </c>
      <c r="P12" s="32">
        <f t="shared" si="0"/>
        <v>1</v>
      </c>
      <c r="Q12" s="33">
        <f>0</f>
        <v>0</v>
      </c>
      <c r="R12" s="5">
        <v>16</v>
      </c>
      <c r="S12" s="54">
        <v>0</v>
      </c>
      <c r="T12" s="28">
        <v>0</v>
      </c>
      <c r="U12" s="29">
        <v>0</v>
      </c>
      <c r="V12" s="32">
        <f t="shared" si="2"/>
        <v>0</v>
      </c>
      <c r="W12" s="33">
        <f>0</f>
        <v>0</v>
      </c>
      <c r="X12" s="28">
        <v>490</v>
      </c>
      <c r="Y12" s="29">
        <v>0</v>
      </c>
      <c r="Z12" s="34">
        <f t="shared" si="4"/>
        <v>30.625</v>
      </c>
      <c r="AA12" s="35">
        <f>0</f>
        <v>0</v>
      </c>
      <c r="AB12" s="28">
        <f t="shared" si="6"/>
        <v>490</v>
      </c>
      <c r="AC12" s="29">
        <f t="shared" si="6"/>
        <v>0</v>
      </c>
      <c r="AD12" s="30">
        <f t="shared" si="7"/>
        <v>490</v>
      </c>
      <c r="AE12" s="55">
        <f t="shared" si="7"/>
        <v>0</v>
      </c>
      <c r="AF12" s="31">
        <f t="shared" si="8"/>
        <v>490</v>
      </c>
      <c r="AG12" s="52">
        <v>490</v>
      </c>
      <c r="AH12" s="55">
        <v>0</v>
      </c>
      <c r="AI12" s="55">
        <v>0</v>
      </c>
      <c r="AJ12" s="29">
        <v>0</v>
      </c>
      <c r="AK12" s="104"/>
    </row>
    <row r="13" spans="1:38" customFormat="1">
      <c r="A13" s="73" t="s">
        <v>7</v>
      </c>
      <c r="B13" s="73" t="s">
        <v>49</v>
      </c>
      <c r="C13" s="73" t="s">
        <v>50</v>
      </c>
      <c r="D13" s="73">
        <v>36063606</v>
      </c>
      <c r="E13" s="74" t="s">
        <v>107</v>
      </c>
      <c r="F13" s="73">
        <v>30775400</v>
      </c>
      <c r="G13" s="74" t="s">
        <v>169</v>
      </c>
      <c r="H13" s="74" t="s">
        <v>210</v>
      </c>
      <c r="I13" s="74" t="s">
        <v>212</v>
      </c>
      <c r="J13" s="1">
        <v>326</v>
      </c>
      <c r="K13" s="2" t="s">
        <v>307</v>
      </c>
      <c r="L13" s="10">
        <v>1</v>
      </c>
      <c r="M13" s="54">
        <v>1</v>
      </c>
      <c r="N13" s="4">
        <v>1</v>
      </c>
      <c r="O13" s="2">
        <v>1</v>
      </c>
      <c r="P13" s="32">
        <f t="shared" si="0"/>
        <v>1</v>
      </c>
      <c r="Q13" s="33">
        <f t="shared" si="1"/>
        <v>1</v>
      </c>
      <c r="R13" s="5">
        <v>38</v>
      </c>
      <c r="S13" s="54">
        <v>0</v>
      </c>
      <c r="T13" s="52">
        <v>0</v>
      </c>
      <c r="U13" s="115">
        <v>0</v>
      </c>
      <c r="V13" s="32">
        <f t="shared" si="2"/>
        <v>0</v>
      </c>
      <c r="W13" s="33">
        <f>0</f>
        <v>0</v>
      </c>
      <c r="X13" s="30">
        <v>300</v>
      </c>
      <c r="Y13" s="115">
        <v>0</v>
      </c>
      <c r="Z13" s="34">
        <f t="shared" si="4"/>
        <v>7.8947368421052628</v>
      </c>
      <c r="AA13" s="35">
        <f>0</f>
        <v>0</v>
      </c>
      <c r="AB13" s="28">
        <f t="shared" si="6"/>
        <v>300</v>
      </c>
      <c r="AC13" s="29">
        <f t="shared" si="6"/>
        <v>0</v>
      </c>
      <c r="AD13" s="30">
        <f t="shared" si="7"/>
        <v>300</v>
      </c>
      <c r="AE13" s="55">
        <f t="shared" si="7"/>
        <v>0</v>
      </c>
      <c r="AF13" s="31">
        <f t="shared" si="8"/>
        <v>300</v>
      </c>
      <c r="AG13" s="82">
        <v>300</v>
      </c>
      <c r="AH13" s="55">
        <v>0</v>
      </c>
      <c r="AI13" s="55">
        <v>0</v>
      </c>
      <c r="AJ13" s="29">
        <v>0</v>
      </c>
      <c r="AK13" s="104"/>
    </row>
    <row r="14" spans="1:38" customFormat="1">
      <c r="A14" s="73" t="s">
        <v>7</v>
      </c>
      <c r="B14" s="73" t="s">
        <v>49</v>
      </c>
      <c r="C14" s="73" t="s">
        <v>50</v>
      </c>
      <c r="D14" s="73">
        <v>36063606</v>
      </c>
      <c r="E14" s="74" t="s">
        <v>107</v>
      </c>
      <c r="F14" s="73">
        <v>30866499</v>
      </c>
      <c r="G14" s="74" t="s">
        <v>9</v>
      </c>
      <c r="H14" s="74" t="s">
        <v>10</v>
      </c>
      <c r="I14" s="74" t="s">
        <v>205</v>
      </c>
      <c r="J14" s="1">
        <v>284</v>
      </c>
      <c r="K14" s="2" t="s">
        <v>307</v>
      </c>
      <c r="L14" s="10">
        <v>2</v>
      </c>
      <c r="M14" s="54">
        <v>2</v>
      </c>
      <c r="N14" s="4">
        <v>2</v>
      </c>
      <c r="O14" s="2">
        <v>2</v>
      </c>
      <c r="P14" s="32">
        <f t="shared" ref="P14:P18" si="9">+L14/N14</f>
        <v>1</v>
      </c>
      <c r="Q14" s="33">
        <f t="shared" ref="Q14:Q18" si="10">+M14/O14</f>
        <v>1</v>
      </c>
      <c r="R14" s="5">
        <v>24</v>
      </c>
      <c r="S14" s="54">
        <v>24</v>
      </c>
      <c r="T14" s="52">
        <v>0</v>
      </c>
      <c r="U14" s="115">
        <v>0</v>
      </c>
      <c r="V14" s="32">
        <f t="shared" ref="V14:V18" si="11">+T14/R14</f>
        <v>0</v>
      </c>
      <c r="W14" s="33">
        <f t="shared" ref="W14:W18" si="12">+U14/S14</f>
        <v>0</v>
      </c>
      <c r="X14" s="30">
        <v>277</v>
      </c>
      <c r="Y14" s="115">
        <v>277</v>
      </c>
      <c r="Z14" s="34">
        <f t="shared" ref="Z14:Z18" si="13">+X14/R14</f>
        <v>11.541666666666666</v>
      </c>
      <c r="AA14" s="35">
        <f t="shared" ref="AA14:AA18" si="14">+Y14/S14</f>
        <v>11.541666666666666</v>
      </c>
      <c r="AB14" s="28">
        <f t="shared" ref="AB14:AC18" si="15">+T14+X14</f>
        <v>277</v>
      </c>
      <c r="AC14" s="29">
        <f t="shared" si="15"/>
        <v>277</v>
      </c>
      <c r="AD14" s="30">
        <f t="shared" ref="AD14:AE18" si="16">ROUNDUP(AB14,0)</f>
        <v>277</v>
      </c>
      <c r="AE14" s="55">
        <f t="shared" si="16"/>
        <v>277</v>
      </c>
      <c r="AF14" s="31">
        <f t="shared" ref="AF14:AF18" si="17">+AD14-AE14</f>
        <v>0</v>
      </c>
      <c r="AG14" s="82">
        <v>277</v>
      </c>
      <c r="AH14" s="55">
        <v>0</v>
      </c>
      <c r="AI14" s="55">
        <v>0</v>
      </c>
      <c r="AJ14" s="29">
        <v>0</v>
      </c>
      <c r="AK14" s="104"/>
    </row>
    <row r="15" spans="1:38">
      <c r="A15" s="73" t="s">
        <v>7</v>
      </c>
      <c r="B15" s="73" t="s">
        <v>49</v>
      </c>
      <c r="C15" s="73" t="s">
        <v>50</v>
      </c>
      <c r="D15" s="73">
        <v>36063606</v>
      </c>
      <c r="E15" s="74" t="s">
        <v>107</v>
      </c>
      <c r="F15" s="73">
        <v>31780466</v>
      </c>
      <c r="G15" s="74" t="s">
        <v>166</v>
      </c>
      <c r="H15" s="74" t="s">
        <v>11</v>
      </c>
      <c r="I15" s="74" t="s">
        <v>208</v>
      </c>
      <c r="J15" s="74">
        <v>530</v>
      </c>
      <c r="K15" s="3" t="s">
        <v>307</v>
      </c>
      <c r="L15" s="75">
        <v>1</v>
      </c>
      <c r="M15" s="76">
        <v>1</v>
      </c>
      <c r="N15" s="77">
        <v>1</v>
      </c>
      <c r="O15" s="3">
        <v>1</v>
      </c>
      <c r="P15" s="56">
        <f t="shared" si="9"/>
        <v>1</v>
      </c>
      <c r="Q15" s="78">
        <f t="shared" si="10"/>
        <v>1</v>
      </c>
      <c r="R15" s="79">
        <v>24</v>
      </c>
      <c r="S15" s="76">
        <v>24</v>
      </c>
      <c r="T15" s="79">
        <v>0</v>
      </c>
      <c r="U15" s="114">
        <v>0</v>
      </c>
      <c r="V15" s="56">
        <f t="shared" si="11"/>
        <v>0</v>
      </c>
      <c r="W15" s="78">
        <f t="shared" si="12"/>
        <v>0</v>
      </c>
      <c r="X15" s="79">
        <v>244</v>
      </c>
      <c r="Y15" s="114">
        <v>244</v>
      </c>
      <c r="Z15" s="80">
        <f t="shared" si="13"/>
        <v>10.166666666666666</v>
      </c>
      <c r="AA15" s="81">
        <f t="shared" si="14"/>
        <v>10.166666666666666</v>
      </c>
      <c r="AB15" s="82">
        <f t="shared" si="15"/>
        <v>244</v>
      </c>
      <c r="AC15" s="83">
        <f t="shared" si="15"/>
        <v>244</v>
      </c>
      <c r="AD15" s="52">
        <f t="shared" si="16"/>
        <v>244</v>
      </c>
      <c r="AE15" s="84">
        <f t="shared" si="16"/>
        <v>244</v>
      </c>
      <c r="AF15" s="85">
        <f t="shared" si="17"/>
        <v>0</v>
      </c>
      <c r="AG15" s="110">
        <v>244</v>
      </c>
      <c r="AH15" s="88">
        <v>0</v>
      </c>
      <c r="AI15" s="88">
        <v>0</v>
      </c>
      <c r="AJ15" s="87">
        <v>0</v>
      </c>
      <c r="AK15" s="105"/>
      <c r="AL15" s="36"/>
    </row>
    <row r="16" spans="1:38">
      <c r="A16" s="73" t="s">
        <v>7</v>
      </c>
      <c r="B16" s="73" t="s">
        <v>49</v>
      </c>
      <c r="C16" s="73" t="s">
        <v>50</v>
      </c>
      <c r="D16" s="73">
        <v>36063606</v>
      </c>
      <c r="E16" s="74" t="s">
        <v>107</v>
      </c>
      <c r="F16" s="73">
        <v>42128790</v>
      </c>
      <c r="G16" s="74" t="s">
        <v>165</v>
      </c>
      <c r="H16" s="74" t="s">
        <v>10</v>
      </c>
      <c r="I16" s="74" t="s">
        <v>207</v>
      </c>
      <c r="J16" s="74">
        <v>610</v>
      </c>
      <c r="K16" s="3" t="s">
        <v>307</v>
      </c>
      <c r="L16" s="75">
        <v>14</v>
      </c>
      <c r="M16" s="76">
        <v>10</v>
      </c>
      <c r="N16" s="77">
        <v>2</v>
      </c>
      <c r="O16" s="3">
        <v>2</v>
      </c>
      <c r="P16" s="56">
        <f t="shared" si="9"/>
        <v>7</v>
      </c>
      <c r="Q16" s="78">
        <f t="shared" si="10"/>
        <v>5</v>
      </c>
      <c r="R16" s="79">
        <v>24</v>
      </c>
      <c r="S16" s="76">
        <v>0</v>
      </c>
      <c r="T16" s="79">
        <v>0</v>
      </c>
      <c r="U16" s="114">
        <v>0</v>
      </c>
      <c r="V16" s="56">
        <f t="shared" si="11"/>
        <v>0</v>
      </c>
      <c r="W16" s="78">
        <f>0</f>
        <v>0</v>
      </c>
      <c r="X16" s="3">
        <v>673</v>
      </c>
      <c r="Y16" s="76">
        <v>541</v>
      </c>
      <c r="Z16" s="80">
        <f t="shared" si="13"/>
        <v>28.041666666666668</v>
      </c>
      <c r="AA16" s="81">
        <f>0</f>
        <v>0</v>
      </c>
      <c r="AB16" s="82">
        <f t="shared" si="15"/>
        <v>673</v>
      </c>
      <c r="AC16" s="83">
        <f t="shared" si="15"/>
        <v>541</v>
      </c>
      <c r="AD16" s="52">
        <f t="shared" si="16"/>
        <v>673</v>
      </c>
      <c r="AE16" s="84">
        <f t="shared" si="16"/>
        <v>541</v>
      </c>
      <c r="AF16" s="85">
        <f t="shared" si="17"/>
        <v>132</v>
      </c>
      <c r="AG16" s="110">
        <v>673</v>
      </c>
      <c r="AH16" s="88">
        <v>0</v>
      </c>
      <c r="AI16" s="88">
        <v>0</v>
      </c>
      <c r="AJ16" s="87">
        <v>0</v>
      </c>
      <c r="AK16" s="105"/>
      <c r="AL16" s="36"/>
    </row>
    <row r="17" spans="1:38" customFormat="1">
      <c r="A17" s="73" t="s">
        <v>7</v>
      </c>
      <c r="B17" s="73" t="s">
        <v>55</v>
      </c>
      <c r="C17" s="73" t="s">
        <v>61</v>
      </c>
      <c r="D17" s="73">
        <v>304671</v>
      </c>
      <c r="E17" s="74" t="s">
        <v>117</v>
      </c>
      <c r="F17" s="73">
        <v>31810446</v>
      </c>
      <c r="G17" s="74" t="s">
        <v>17</v>
      </c>
      <c r="H17" s="74" t="s">
        <v>239</v>
      </c>
      <c r="I17" s="74" t="s">
        <v>240</v>
      </c>
      <c r="J17" s="1">
        <v>215</v>
      </c>
      <c r="K17" s="2" t="s">
        <v>307</v>
      </c>
      <c r="L17" s="10">
        <v>3</v>
      </c>
      <c r="M17" s="54">
        <v>3</v>
      </c>
      <c r="N17" s="4">
        <v>2</v>
      </c>
      <c r="O17" s="2">
        <v>2</v>
      </c>
      <c r="P17" s="32">
        <f t="shared" si="9"/>
        <v>1.5</v>
      </c>
      <c r="Q17" s="33">
        <f t="shared" si="10"/>
        <v>1.5</v>
      </c>
      <c r="R17" s="5">
        <v>48</v>
      </c>
      <c r="S17" s="54">
        <v>48</v>
      </c>
      <c r="T17" s="28">
        <v>1200</v>
      </c>
      <c r="U17" s="29">
        <v>1200</v>
      </c>
      <c r="V17" s="32">
        <f t="shared" si="11"/>
        <v>25</v>
      </c>
      <c r="W17" s="33">
        <f t="shared" si="12"/>
        <v>25</v>
      </c>
      <c r="X17" s="28">
        <v>240</v>
      </c>
      <c r="Y17" s="29">
        <v>240</v>
      </c>
      <c r="Z17" s="34">
        <f t="shared" si="13"/>
        <v>5</v>
      </c>
      <c r="AA17" s="35">
        <f t="shared" si="14"/>
        <v>5</v>
      </c>
      <c r="AB17" s="28">
        <f t="shared" si="15"/>
        <v>1440</v>
      </c>
      <c r="AC17" s="29">
        <f t="shared" si="15"/>
        <v>1440</v>
      </c>
      <c r="AD17" s="30">
        <f t="shared" si="16"/>
        <v>1440</v>
      </c>
      <c r="AE17" s="55">
        <f t="shared" si="16"/>
        <v>1440</v>
      </c>
      <c r="AF17" s="31">
        <f t="shared" si="17"/>
        <v>0</v>
      </c>
      <c r="AG17" s="52">
        <v>1440</v>
      </c>
      <c r="AH17" s="55">
        <v>0</v>
      </c>
      <c r="AI17" s="55">
        <v>0</v>
      </c>
      <c r="AJ17" s="29">
        <v>0</v>
      </c>
      <c r="AK17" s="104"/>
    </row>
    <row r="18" spans="1:38">
      <c r="A18" s="73" t="s">
        <v>7</v>
      </c>
      <c r="B18" s="73" t="s">
        <v>55</v>
      </c>
      <c r="C18" s="73" t="s">
        <v>59</v>
      </c>
      <c r="D18" s="73">
        <v>304956</v>
      </c>
      <c r="E18" s="74" t="s">
        <v>115</v>
      </c>
      <c r="F18" s="73">
        <v>31816681</v>
      </c>
      <c r="G18" s="74" t="s">
        <v>183</v>
      </c>
      <c r="H18" s="74" t="s">
        <v>216</v>
      </c>
      <c r="I18" s="74" t="s">
        <v>236</v>
      </c>
      <c r="J18" s="74">
        <v>530</v>
      </c>
      <c r="K18" s="3" t="s">
        <v>307</v>
      </c>
      <c r="L18" s="10">
        <v>16</v>
      </c>
      <c r="M18" s="76">
        <v>16</v>
      </c>
      <c r="N18" s="77">
        <v>3</v>
      </c>
      <c r="O18" s="3">
        <v>3</v>
      </c>
      <c r="P18" s="56">
        <f t="shared" si="9"/>
        <v>5.333333333333333</v>
      </c>
      <c r="Q18" s="78">
        <f t="shared" si="10"/>
        <v>5.333333333333333</v>
      </c>
      <c r="R18" s="79">
        <v>7</v>
      </c>
      <c r="S18" s="76">
        <v>7</v>
      </c>
      <c r="T18" s="82">
        <v>246</v>
      </c>
      <c r="U18" s="83">
        <v>246</v>
      </c>
      <c r="V18" s="56">
        <f t="shared" si="11"/>
        <v>35.142857142857146</v>
      </c>
      <c r="W18" s="78">
        <f t="shared" si="12"/>
        <v>35.142857142857146</v>
      </c>
      <c r="X18" s="82">
        <v>0</v>
      </c>
      <c r="Y18" s="85">
        <v>0</v>
      </c>
      <c r="Z18" s="80">
        <f t="shared" si="13"/>
        <v>0</v>
      </c>
      <c r="AA18" s="81">
        <f t="shared" si="14"/>
        <v>0</v>
      </c>
      <c r="AB18" s="82">
        <f t="shared" si="15"/>
        <v>246</v>
      </c>
      <c r="AC18" s="83">
        <f t="shared" si="15"/>
        <v>246</v>
      </c>
      <c r="AD18" s="52">
        <f t="shared" si="16"/>
        <v>246</v>
      </c>
      <c r="AE18" s="84">
        <f t="shared" si="16"/>
        <v>246</v>
      </c>
      <c r="AF18" s="85">
        <f t="shared" si="17"/>
        <v>0</v>
      </c>
      <c r="AG18" s="57">
        <v>246</v>
      </c>
      <c r="AH18" s="110">
        <v>0</v>
      </c>
      <c r="AI18" s="88">
        <v>0</v>
      </c>
      <c r="AJ18" s="87">
        <v>0</v>
      </c>
      <c r="AK18" s="105"/>
    </row>
    <row r="19" spans="1:38" customFormat="1">
      <c r="A19" s="73" t="s">
        <v>7</v>
      </c>
      <c r="B19" s="73" t="s">
        <v>55</v>
      </c>
      <c r="C19" s="73" t="s">
        <v>60</v>
      </c>
      <c r="D19" s="73">
        <v>305154</v>
      </c>
      <c r="E19" s="74" t="s">
        <v>116</v>
      </c>
      <c r="F19" s="73">
        <v>42414636</v>
      </c>
      <c r="G19" s="74" t="s">
        <v>178</v>
      </c>
      <c r="H19" s="74" t="s">
        <v>237</v>
      </c>
      <c r="I19" s="74" t="s">
        <v>238</v>
      </c>
      <c r="J19" s="1">
        <v>309</v>
      </c>
      <c r="K19" s="2" t="s">
        <v>307</v>
      </c>
      <c r="L19" s="75">
        <v>15</v>
      </c>
      <c r="M19" s="76">
        <v>0</v>
      </c>
      <c r="N19" s="77">
        <v>4</v>
      </c>
      <c r="O19" s="3">
        <v>0</v>
      </c>
      <c r="P19" s="56">
        <f t="shared" ref="P19:P28" si="18">+L19/N19</f>
        <v>3.75</v>
      </c>
      <c r="Q19" s="78">
        <f>0</f>
        <v>0</v>
      </c>
      <c r="R19" s="79">
        <v>13</v>
      </c>
      <c r="S19" s="76">
        <v>0</v>
      </c>
      <c r="T19" s="82">
        <v>239</v>
      </c>
      <c r="U19" s="83">
        <v>0</v>
      </c>
      <c r="V19" s="56">
        <f t="shared" ref="V19:V28" si="19">+T19/R19</f>
        <v>18.384615384615383</v>
      </c>
      <c r="W19" s="78">
        <f>0</f>
        <v>0</v>
      </c>
      <c r="X19" s="82">
        <v>0</v>
      </c>
      <c r="Y19" s="83">
        <v>0</v>
      </c>
      <c r="Z19" s="80">
        <f t="shared" ref="Z19:Z28" si="20">+X19/R19</f>
        <v>0</v>
      </c>
      <c r="AA19" s="81">
        <f>0</f>
        <v>0</v>
      </c>
      <c r="AB19" s="82">
        <f t="shared" ref="AB19:AC28" si="21">+T19+X19</f>
        <v>239</v>
      </c>
      <c r="AC19" s="83">
        <f t="shared" si="21"/>
        <v>0</v>
      </c>
      <c r="AD19" s="52">
        <f t="shared" ref="AD19:AE28" si="22">ROUNDUP(AB19,0)</f>
        <v>239</v>
      </c>
      <c r="AE19" s="84">
        <f t="shared" si="22"/>
        <v>0</v>
      </c>
      <c r="AF19" s="83">
        <f t="shared" ref="AF19:AF28" si="23">+AD19-AE19</f>
        <v>239</v>
      </c>
      <c r="AG19" s="52">
        <v>239</v>
      </c>
      <c r="AH19" s="84">
        <v>0</v>
      </c>
      <c r="AI19" s="84">
        <v>0</v>
      </c>
      <c r="AJ19" s="83">
        <v>0</v>
      </c>
      <c r="AK19" s="105"/>
      <c r="AL19" s="36"/>
    </row>
    <row r="20" spans="1:38" customFormat="1">
      <c r="A20" s="73" t="s">
        <v>7</v>
      </c>
      <c r="B20" s="73" t="s">
        <v>55</v>
      </c>
      <c r="C20" s="73" t="s">
        <v>56</v>
      </c>
      <c r="D20" s="73">
        <v>603147</v>
      </c>
      <c r="E20" s="74" t="s">
        <v>112</v>
      </c>
      <c r="F20" s="73">
        <v>30791847</v>
      </c>
      <c r="G20" s="74" t="s">
        <v>177</v>
      </c>
      <c r="H20" s="74" t="s">
        <v>8</v>
      </c>
      <c r="I20" s="74" t="s">
        <v>230</v>
      </c>
      <c r="J20" s="1">
        <v>375</v>
      </c>
      <c r="K20" s="2" t="s">
        <v>307</v>
      </c>
      <c r="L20" s="10">
        <v>6</v>
      </c>
      <c r="M20" s="54">
        <v>6</v>
      </c>
      <c r="N20" s="4">
        <v>1</v>
      </c>
      <c r="O20" s="2">
        <v>1</v>
      </c>
      <c r="P20" s="32">
        <f t="shared" si="18"/>
        <v>6</v>
      </c>
      <c r="Q20" s="33">
        <f t="shared" ref="Q19:Q28" si="24">+M20/O20</f>
        <v>6</v>
      </c>
      <c r="R20" s="5">
        <v>6</v>
      </c>
      <c r="S20" s="54">
        <v>6</v>
      </c>
      <c r="T20" s="28">
        <v>128</v>
      </c>
      <c r="U20" s="29">
        <v>128</v>
      </c>
      <c r="V20" s="32">
        <f t="shared" si="19"/>
        <v>21.333333333333332</v>
      </c>
      <c r="W20" s="33">
        <f t="shared" ref="W19:W28" si="25">+U20/S20</f>
        <v>21.333333333333332</v>
      </c>
      <c r="X20" s="28">
        <v>0</v>
      </c>
      <c r="Y20" s="29">
        <v>0</v>
      </c>
      <c r="Z20" s="34">
        <f t="shared" si="20"/>
        <v>0</v>
      </c>
      <c r="AA20" s="35">
        <f t="shared" ref="AA19:AA28" si="26">+Y20/S20</f>
        <v>0</v>
      </c>
      <c r="AB20" s="28">
        <f t="shared" si="21"/>
        <v>128</v>
      </c>
      <c r="AC20" s="29">
        <f t="shared" si="21"/>
        <v>128</v>
      </c>
      <c r="AD20" s="30">
        <f t="shared" si="22"/>
        <v>128</v>
      </c>
      <c r="AE20" s="55">
        <f t="shared" si="22"/>
        <v>128</v>
      </c>
      <c r="AF20" s="31">
        <f t="shared" si="23"/>
        <v>0</v>
      </c>
      <c r="AG20" s="82">
        <v>128</v>
      </c>
      <c r="AH20" s="55">
        <v>0</v>
      </c>
      <c r="AI20" s="55">
        <v>0</v>
      </c>
      <c r="AJ20" s="29">
        <v>0</v>
      </c>
      <c r="AK20" s="104"/>
    </row>
    <row r="21" spans="1:38" customFormat="1">
      <c r="A21" s="73" t="s">
        <v>7</v>
      </c>
      <c r="B21" s="73" t="s">
        <v>55</v>
      </c>
      <c r="C21" s="73" t="s">
        <v>56</v>
      </c>
      <c r="D21" s="73">
        <v>603147</v>
      </c>
      <c r="E21" s="74" t="s">
        <v>112</v>
      </c>
      <c r="F21" s="73">
        <v>31810934</v>
      </c>
      <c r="G21" s="74" t="s">
        <v>17</v>
      </c>
      <c r="H21" s="74" t="s">
        <v>8</v>
      </c>
      <c r="I21" s="74" t="s">
        <v>227</v>
      </c>
      <c r="J21" s="1">
        <v>379</v>
      </c>
      <c r="K21" s="2" t="s">
        <v>307</v>
      </c>
      <c r="L21" s="75">
        <v>23</v>
      </c>
      <c r="M21" s="76">
        <v>23</v>
      </c>
      <c r="N21" s="77">
        <v>8</v>
      </c>
      <c r="O21" s="3">
        <v>8</v>
      </c>
      <c r="P21" s="56">
        <f t="shared" si="18"/>
        <v>2.875</v>
      </c>
      <c r="Q21" s="78">
        <f t="shared" si="24"/>
        <v>2.875</v>
      </c>
      <c r="R21" s="79">
        <v>75</v>
      </c>
      <c r="S21" s="76">
        <v>75</v>
      </c>
      <c r="T21" s="82">
        <v>1417</v>
      </c>
      <c r="U21" s="83">
        <v>1417</v>
      </c>
      <c r="V21" s="56">
        <f t="shared" si="19"/>
        <v>18.893333333333334</v>
      </c>
      <c r="W21" s="78">
        <f t="shared" si="25"/>
        <v>18.893333333333334</v>
      </c>
      <c r="X21" s="82">
        <v>0</v>
      </c>
      <c r="Y21" s="83">
        <v>0</v>
      </c>
      <c r="Z21" s="80">
        <f t="shared" si="20"/>
        <v>0</v>
      </c>
      <c r="AA21" s="81">
        <f t="shared" si="26"/>
        <v>0</v>
      </c>
      <c r="AB21" s="82">
        <f t="shared" si="21"/>
        <v>1417</v>
      </c>
      <c r="AC21" s="83">
        <f t="shared" si="21"/>
        <v>1417</v>
      </c>
      <c r="AD21" s="52">
        <f t="shared" si="22"/>
        <v>1417</v>
      </c>
      <c r="AE21" s="84">
        <f t="shared" si="22"/>
        <v>1417</v>
      </c>
      <c r="AF21" s="85">
        <f t="shared" si="23"/>
        <v>0</v>
      </c>
      <c r="AG21" s="82">
        <v>0</v>
      </c>
      <c r="AH21" s="84">
        <v>1417</v>
      </c>
      <c r="AI21" s="84">
        <v>0</v>
      </c>
      <c r="AJ21" s="83">
        <v>0</v>
      </c>
      <c r="AK21" s="105"/>
      <c r="AL21" s="36"/>
    </row>
    <row r="22" spans="1:38" customFormat="1">
      <c r="A22" s="73" t="s">
        <v>7</v>
      </c>
      <c r="B22" s="73" t="s">
        <v>55</v>
      </c>
      <c r="C22" s="73" t="s">
        <v>56</v>
      </c>
      <c r="D22" s="73">
        <v>603147</v>
      </c>
      <c r="E22" s="74" t="s">
        <v>112</v>
      </c>
      <c r="F22" s="73">
        <v>31810969</v>
      </c>
      <c r="G22" s="74" t="s">
        <v>180</v>
      </c>
      <c r="H22" s="74" t="s">
        <v>8</v>
      </c>
      <c r="I22" s="74" t="s">
        <v>233</v>
      </c>
      <c r="J22" s="1">
        <v>412</v>
      </c>
      <c r="K22" s="2" t="s">
        <v>307</v>
      </c>
      <c r="L22" s="75">
        <v>15</v>
      </c>
      <c r="M22" s="76">
        <v>15</v>
      </c>
      <c r="N22" s="77">
        <v>3</v>
      </c>
      <c r="O22" s="3">
        <v>3</v>
      </c>
      <c r="P22" s="56">
        <f t="shared" si="18"/>
        <v>5</v>
      </c>
      <c r="Q22" s="78">
        <f t="shared" si="24"/>
        <v>5</v>
      </c>
      <c r="R22" s="79">
        <v>22</v>
      </c>
      <c r="S22" s="76">
        <v>22</v>
      </c>
      <c r="T22" s="82">
        <v>462</v>
      </c>
      <c r="U22" s="83">
        <v>462</v>
      </c>
      <c r="V22" s="56">
        <f t="shared" si="19"/>
        <v>21</v>
      </c>
      <c r="W22" s="78">
        <f t="shared" si="25"/>
        <v>21</v>
      </c>
      <c r="X22" s="82">
        <v>200</v>
      </c>
      <c r="Y22" s="83">
        <v>200</v>
      </c>
      <c r="Z22" s="80">
        <f t="shared" si="20"/>
        <v>9.0909090909090917</v>
      </c>
      <c r="AA22" s="81">
        <f t="shared" si="26"/>
        <v>9.0909090909090917</v>
      </c>
      <c r="AB22" s="82">
        <f t="shared" si="21"/>
        <v>662</v>
      </c>
      <c r="AC22" s="83">
        <f t="shared" si="21"/>
        <v>662</v>
      </c>
      <c r="AD22" s="52">
        <f t="shared" si="22"/>
        <v>662</v>
      </c>
      <c r="AE22" s="84">
        <f t="shared" si="22"/>
        <v>662</v>
      </c>
      <c r="AF22" s="85">
        <f t="shared" si="23"/>
        <v>0</v>
      </c>
      <c r="AG22" s="82">
        <v>662</v>
      </c>
      <c r="AH22" s="84">
        <v>0</v>
      </c>
      <c r="AI22" s="84">
        <v>0</v>
      </c>
      <c r="AJ22" s="83">
        <v>0</v>
      </c>
      <c r="AK22" s="105"/>
      <c r="AL22" s="36"/>
    </row>
    <row r="23" spans="1:38" customFormat="1">
      <c r="A23" s="73" t="s">
        <v>7</v>
      </c>
      <c r="B23" s="73" t="s">
        <v>55</v>
      </c>
      <c r="C23" s="73" t="s">
        <v>56</v>
      </c>
      <c r="D23" s="73">
        <v>603147</v>
      </c>
      <c r="E23" s="74" t="s">
        <v>112</v>
      </c>
      <c r="F23" s="73">
        <v>31810993</v>
      </c>
      <c r="G23" s="74" t="s">
        <v>179</v>
      </c>
      <c r="H23" s="74" t="s">
        <v>8</v>
      </c>
      <c r="I23" s="74" t="s">
        <v>232</v>
      </c>
      <c r="J23" s="1">
        <v>483</v>
      </c>
      <c r="K23" s="2" t="s">
        <v>307</v>
      </c>
      <c r="L23" s="10">
        <v>16</v>
      </c>
      <c r="M23" s="54">
        <v>12</v>
      </c>
      <c r="N23" s="4">
        <v>2</v>
      </c>
      <c r="O23" s="2">
        <v>2</v>
      </c>
      <c r="P23" s="32">
        <f t="shared" si="18"/>
        <v>8</v>
      </c>
      <c r="Q23" s="33">
        <f t="shared" si="24"/>
        <v>6</v>
      </c>
      <c r="R23" s="5">
        <v>34</v>
      </c>
      <c r="S23" s="54">
        <v>25</v>
      </c>
      <c r="T23" s="28">
        <v>693</v>
      </c>
      <c r="U23" s="29">
        <v>510</v>
      </c>
      <c r="V23" s="32">
        <f t="shared" si="19"/>
        <v>20.382352941176471</v>
      </c>
      <c r="W23" s="33">
        <f t="shared" si="25"/>
        <v>20.399999999999999</v>
      </c>
      <c r="X23" s="28">
        <v>0</v>
      </c>
      <c r="Y23" s="29">
        <v>0</v>
      </c>
      <c r="Z23" s="34">
        <f t="shared" si="20"/>
        <v>0</v>
      </c>
      <c r="AA23" s="35">
        <f t="shared" si="26"/>
        <v>0</v>
      </c>
      <c r="AB23" s="28">
        <f t="shared" si="21"/>
        <v>693</v>
      </c>
      <c r="AC23" s="29">
        <f t="shared" si="21"/>
        <v>510</v>
      </c>
      <c r="AD23" s="30">
        <f t="shared" si="22"/>
        <v>693</v>
      </c>
      <c r="AE23" s="55">
        <f t="shared" si="22"/>
        <v>510</v>
      </c>
      <c r="AF23" s="31">
        <f t="shared" si="23"/>
        <v>183</v>
      </c>
      <c r="AG23" s="82">
        <v>693</v>
      </c>
      <c r="AH23" s="55">
        <v>0</v>
      </c>
      <c r="AI23" s="55">
        <v>0</v>
      </c>
      <c r="AJ23" s="29">
        <v>0</v>
      </c>
      <c r="AK23" s="104"/>
    </row>
    <row r="24" spans="1:38" customFormat="1">
      <c r="A24" s="73" t="s">
        <v>7</v>
      </c>
      <c r="B24" s="73" t="s">
        <v>55</v>
      </c>
      <c r="C24" s="73" t="s">
        <v>56</v>
      </c>
      <c r="D24" s="73">
        <v>603147</v>
      </c>
      <c r="E24" s="74" t="s">
        <v>112</v>
      </c>
      <c r="F24" s="73">
        <v>36064092</v>
      </c>
      <c r="G24" s="74" t="s">
        <v>17</v>
      </c>
      <c r="H24" s="74" t="s">
        <v>8</v>
      </c>
      <c r="I24" s="74" t="s">
        <v>228</v>
      </c>
      <c r="J24" s="1">
        <v>559</v>
      </c>
      <c r="K24" s="2" t="s">
        <v>307</v>
      </c>
      <c r="L24" s="10">
        <v>2</v>
      </c>
      <c r="M24" s="54">
        <v>0</v>
      </c>
      <c r="N24" s="4">
        <v>1</v>
      </c>
      <c r="O24" s="2">
        <v>0</v>
      </c>
      <c r="P24" s="32">
        <f t="shared" si="18"/>
        <v>2</v>
      </c>
      <c r="Q24" s="33">
        <f>0</f>
        <v>0</v>
      </c>
      <c r="R24" s="5">
        <v>3</v>
      </c>
      <c r="S24" s="54">
        <v>0</v>
      </c>
      <c r="T24" s="28">
        <v>60</v>
      </c>
      <c r="U24" s="29">
        <v>0</v>
      </c>
      <c r="V24" s="32">
        <f t="shared" si="19"/>
        <v>20</v>
      </c>
      <c r="W24" s="33">
        <f>0</f>
        <v>0</v>
      </c>
      <c r="X24" s="28">
        <v>0</v>
      </c>
      <c r="Y24" s="29">
        <v>0</v>
      </c>
      <c r="Z24" s="34">
        <f t="shared" si="20"/>
        <v>0</v>
      </c>
      <c r="AA24" s="35">
        <f>0</f>
        <v>0</v>
      </c>
      <c r="AB24" s="28">
        <f t="shared" si="21"/>
        <v>60</v>
      </c>
      <c r="AC24" s="29">
        <f t="shared" si="21"/>
        <v>0</v>
      </c>
      <c r="AD24" s="30">
        <f t="shared" si="22"/>
        <v>60</v>
      </c>
      <c r="AE24" s="55">
        <f t="shared" si="22"/>
        <v>0</v>
      </c>
      <c r="AF24" s="31">
        <f t="shared" si="23"/>
        <v>60</v>
      </c>
      <c r="AG24" s="82">
        <v>60</v>
      </c>
      <c r="AH24" s="55">
        <v>0</v>
      </c>
      <c r="AI24" s="55">
        <v>0</v>
      </c>
      <c r="AJ24" s="29">
        <v>0</v>
      </c>
      <c r="AK24" s="104"/>
    </row>
    <row r="25" spans="1:38">
      <c r="A25" s="73" t="s">
        <v>7</v>
      </c>
      <c r="B25" s="73" t="s">
        <v>55</v>
      </c>
      <c r="C25" s="73" t="s">
        <v>56</v>
      </c>
      <c r="D25" s="73">
        <v>603147</v>
      </c>
      <c r="E25" s="74" t="s">
        <v>112</v>
      </c>
      <c r="F25" s="73">
        <v>36071277</v>
      </c>
      <c r="G25" s="74" t="s">
        <v>17</v>
      </c>
      <c r="H25" s="74" t="s">
        <v>8</v>
      </c>
      <c r="I25" s="74" t="s">
        <v>229</v>
      </c>
      <c r="J25" s="1">
        <v>664</v>
      </c>
      <c r="K25" s="2" t="s">
        <v>307</v>
      </c>
      <c r="L25" s="75">
        <v>37</v>
      </c>
      <c r="M25" s="76">
        <v>28</v>
      </c>
      <c r="N25" s="77">
        <v>3</v>
      </c>
      <c r="O25" s="3">
        <v>3</v>
      </c>
      <c r="P25" s="56">
        <f t="shared" si="18"/>
        <v>12.333333333333334</v>
      </c>
      <c r="Q25" s="78">
        <f t="shared" si="24"/>
        <v>9.3333333333333339</v>
      </c>
      <c r="R25" s="79">
        <v>37</v>
      </c>
      <c r="S25" s="76">
        <v>0</v>
      </c>
      <c r="T25" s="82">
        <v>474</v>
      </c>
      <c r="U25" s="83">
        <v>0</v>
      </c>
      <c r="V25" s="56">
        <f t="shared" si="19"/>
        <v>12.810810810810811</v>
      </c>
      <c r="W25" s="78">
        <f>0</f>
        <v>0</v>
      </c>
      <c r="X25" s="82">
        <v>0</v>
      </c>
      <c r="Y25" s="83">
        <v>0</v>
      </c>
      <c r="Z25" s="80">
        <f t="shared" si="20"/>
        <v>0</v>
      </c>
      <c r="AA25" s="81">
        <f>0</f>
        <v>0</v>
      </c>
      <c r="AB25" s="82">
        <f t="shared" si="21"/>
        <v>474</v>
      </c>
      <c r="AC25" s="83">
        <f t="shared" si="21"/>
        <v>0</v>
      </c>
      <c r="AD25" s="52">
        <f t="shared" si="22"/>
        <v>474</v>
      </c>
      <c r="AE25" s="84">
        <f t="shared" si="22"/>
        <v>0</v>
      </c>
      <c r="AF25" s="85">
        <f t="shared" si="23"/>
        <v>474</v>
      </c>
      <c r="AG25" s="82">
        <v>474</v>
      </c>
      <c r="AH25" s="84">
        <v>0</v>
      </c>
      <c r="AI25" s="84">
        <v>0</v>
      </c>
      <c r="AJ25" s="83">
        <v>0</v>
      </c>
      <c r="AK25" s="105"/>
      <c r="AL25" s="36"/>
    </row>
    <row r="26" spans="1:38" customFormat="1">
      <c r="A26" s="73" t="s">
        <v>7</v>
      </c>
      <c r="B26" s="73" t="s">
        <v>55</v>
      </c>
      <c r="C26" s="73" t="s">
        <v>56</v>
      </c>
      <c r="D26" s="73">
        <v>603147</v>
      </c>
      <c r="E26" s="74" t="s">
        <v>112</v>
      </c>
      <c r="F26" s="73">
        <v>52604519</v>
      </c>
      <c r="G26" s="74" t="s">
        <v>178</v>
      </c>
      <c r="H26" s="74" t="s">
        <v>8</v>
      </c>
      <c r="I26" s="74" t="s">
        <v>231</v>
      </c>
      <c r="J26" s="1">
        <v>422</v>
      </c>
      <c r="K26" s="2" t="s">
        <v>307</v>
      </c>
      <c r="L26" s="75">
        <v>21</v>
      </c>
      <c r="M26" s="76">
        <v>0</v>
      </c>
      <c r="N26" s="77">
        <v>2</v>
      </c>
      <c r="O26" s="3">
        <v>0</v>
      </c>
      <c r="P26" s="56">
        <f t="shared" si="18"/>
        <v>10.5</v>
      </c>
      <c r="Q26" s="78">
        <f>0</f>
        <v>0</v>
      </c>
      <c r="R26" s="79">
        <v>168</v>
      </c>
      <c r="S26" s="76">
        <v>0</v>
      </c>
      <c r="T26" s="82">
        <v>2520</v>
      </c>
      <c r="U26" s="83">
        <v>0</v>
      </c>
      <c r="V26" s="56">
        <f t="shared" si="19"/>
        <v>15</v>
      </c>
      <c r="W26" s="78">
        <f>0</f>
        <v>0</v>
      </c>
      <c r="X26" s="82">
        <v>390</v>
      </c>
      <c r="Y26" s="83">
        <v>0</v>
      </c>
      <c r="Z26" s="80">
        <f t="shared" si="20"/>
        <v>2.3214285714285716</v>
      </c>
      <c r="AA26" s="81">
        <f>0</f>
        <v>0</v>
      </c>
      <c r="AB26" s="82">
        <f t="shared" si="21"/>
        <v>2910</v>
      </c>
      <c r="AC26" s="83">
        <f t="shared" si="21"/>
        <v>0</v>
      </c>
      <c r="AD26" s="52">
        <f t="shared" si="22"/>
        <v>2910</v>
      </c>
      <c r="AE26" s="84">
        <f t="shared" si="22"/>
        <v>0</v>
      </c>
      <c r="AF26" s="85">
        <f t="shared" si="23"/>
        <v>2910</v>
      </c>
      <c r="AG26" s="82">
        <v>1640</v>
      </c>
      <c r="AH26" s="84">
        <v>1270</v>
      </c>
      <c r="AI26" s="84">
        <v>0</v>
      </c>
      <c r="AJ26" s="83">
        <v>0</v>
      </c>
      <c r="AK26" s="105"/>
      <c r="AL26" s="36"/>
    </row>
    <row r="27" spans="1:38" customFormat="1">
      <c r="A27" s="73" t="s">
        <v>7</v>
      </c>
      <c r="B27" s="73" t="s">
        <v>55</v>
      </c>
      <c r="C27" s="73" t="s">
        <v>57</v>
      </c>
      <c r="D27" s="73">
        <v>603317</v>
      </c>
      <c r="E27" s="74" t="s">
        <v>113</v>
      </c>
      <c r="F27" s="73">
        <v>31785221</v>
      </c>
      <c r="G27" s="74" t="s">
        <v>178</v>
      </c>
      <c r="H27" s="74" t="s">
        <v>11</v>
      </c>
      <c r="I27" s="74" t="s">
        <v>234</v>
      </c>
      <c r="J27" s="1">
        <v>456</v>
      </c>
      <c r="K27" s="2" t="s">
        <v>307</v>
      </c>
      <c r="L27" s="10">
        <v>25</v>
      </c>
      <c r="M27" s="54">
        <v>19</v>
      </c>
      <c r="N27" s="4">
        <v>6</v>
      </c>
      <c r="O27" s="2">
        <v>6</v>
      </c>
      <c r="P27" s="32">
        <f t="shared" si="18"/>
        <v>4.166666666666667</v>
      </c>
      <c r="Q27" s="33">
        <f t="shared" si="24"/>
        <v>3.1666666666666665</v>
      </c>
      <c r="R27" s="5">
        <v>19</v>
      </c>
      <c r="S27" s="54">
        <v>19</v>
      </c>
      <c r="T27" s="28">
        <v>329</v>
      </c>
      <c r="U27" s="29">
        <v>250</v>
      </c>
      <c r="V27" s="32">
        <f t="shared" si="19"/>
        <v>17.315789473684209</v>
      </c>
      <c r="W27" s="33">
        <f t="shared" si="25"/>
        <v>13.157894736842104</v>
      </c>
      <c r="X27" s="28">
        <v>0</v>
      </c>
      <c r="Y27" s="29">
        <v>0</v>
      </c>
      <c r="Z27" s="34">
        <f t="shared" si="20"/>
        <v>0</v>
      </c>
      <c r="AA27" s="35">
        <f t="shared" si="26"/>
        <v>0</v>
      </c>
      <c r="AB27" s="28">
        <f t="shared" si="21"/>
        <v>329</v>
      </c>
      <c r="AC27" s="29">
        <f t="shared" si="21"/>
        <v>250</v>
      </c>
      <c r="AD27" s="30">
        <f t="shared" si="22"/>
        <v>329</v>
      </c>
      <c r="AE27" s="55">
        <f t="shared" si="22"/>
        <v>250</v>
      </c>
      <c r="AF27" s="31">
        <f t="shared" si="23"/>
        <v>79</v>
      </c>
      <c r="AG27" s="82">
        <v>329</v>
      </c>
      <c r="AH27" s="55">
        <v>0</v>
      </c>
      <c r="AI27" s="55">
        <v>0</v>
      </c>
      <c r="AJ27" s="29">
        <v>0</v>
      </c>
      <c r="AK27" s="104"/>
    </row>
    <row r="28" spans="1:38">
      <c r="A28" s="73" t="s">
        <v>7</v>
      </c>
      <c r="B28" s="73" t="s">
        <v>55</v>
      </c>
      <c r="C28" s="73" t="s">
        <v>58</v>
      </c>
      <c r="D28" s="73">
        <v>304565</v>
      </c>
      <c r="E28" s="74" t="s">
        <v>114</v>
      </c>
      <c r="F28" s="73">
        <v>42447402</v>
      </c>
      <c r="G28" s="74" t="s">
        <v>182</v>
      </c>
      <c r="H28" s="74" t="s">
        <v>213</v>
      </c>
      <c r="I28" s="74" t="s">
        <v>235</v>
      </c>
      <c r="J28" s="74">
        <v>443</v>
      </c>
      <c r="K28" s="3" t="s">
        <v>307</v>
      </c>
      <c r="L28" s="75">
        <v>37</v>
      </c>
      <c r="M28" s="76">
        <v>7</v>
      </c>
      <c r="N28" s="77">
        <v>7</v>
      </c>
      <c r="O28" s="3">
        <v>2</v>
      </c>
      <c r="P28" s="56">
        <f t="shared" si="18"/>
        <v>5.2857142857142856</v>
      </c>
      <c r="Q28" s="33">
        <f t="shared" si="24"/>
        <v>3.5</v>
      </c>
      <c r="R28" s="79">
        <v>254</v>
      </c>
      <c r="S28" s="76">
        <v>73</v>
      </c>
      <c r="T28" s="3">
        <v>3643</v>
      </c>
      <c r="U28" s="76">
        <v>686</v>
      </c>
      <c r="V28" s="56">
        <f t="shared" si="19"/>
        <v>14.34251968503937</v>
      </c>
      <c r="W28" s="78">
        <f t="shared" si="25"/>
        <v>9.3972602739726021</v>
      </c>
      <c r="X28" s="79">
        <v>1730</v>
      </c>
      <c r="Y28" s="114">
        <v>0</v>
      </c>
      <c r="Z28" s="80">
        <f t="shared" si="20"/>
        <v>6.8110236220472444</v>
      </c>
      <c r="AA28" s="35">
        <f t="shared" si="26"/>
        <v>0</v>
      </c>
      <c r="AB28" s="82">
        <f t="shared" si="21"/>
        <v>5373</v>
      </c>
      <c r="AC28" s="83">
        <f t="shared" si="21"/>
        <v>686</v>
      </c>
      <c r="AD28" s="52">
        <f t="shared" si="22"/>
        <v>5373</v>
      </c>
      <c r="AE28" s="84">
        <f t="shared" si="22"/>
        <v>686</v>
      </c>
      <c r="AF28" s="85">
        <f t="shared" si="23"/>
        <v>4687</v>
      </c>
      <c r="AG28" s="110">
        <v>5373</v>
      </c>
      <c r="AH28" s="110">
        <v>0</v>
      </c>
      <c r="AI28" s="88">
        <v>0</v>
      </c>
      <c r="AJ28" s="87">
        <v>0</v>
      </c>
      <c r="AK28" s="105"/>
      <c r="AL28" s="36"/>
    </row>
    <row r="29" spans="1:38" customFormat="1">
      <c r="A29" s="73" t="s">
        <v>7</v>
      </c>
      <c r="B29" s="73" t="s">
        <v>85</v>
      </c>
      <c r="C29" s="73" t="s">
        <v>99</v>
      </c>
      <c r="D29" s="73">
        <v>42417317</v>
      </c>
      <c r="E29" s="74" t="s">
        <v>153</v>
      </c>
      <c r="F29" s="73">
        <v>710283776</v>
      </c>
      <c r="G29" s="74" t="s">
        <v>192</v>
      </c>
      <c r="H29" s="74" t="s">
        <v>14</v>
      </c>
      <c r="I29" s="74" t="s">
        <v>296</v>
      </c>
      <c r="J29" s="1">
        <v>52</v>
      </c>
      <c r="K29" s="2" t="s">
        <v>307</v>
      </c>
      <c r="L29" s="10">
        <v>14</v>
      </c>
      <c r="M29" s="54">
        <v>14</v>
      </c>
      <c r="N29" s="4">
        <v>2</v>
      </c>
      <c r="O29" s="2">
        <v>2</v>
      </c>
      <c r="P29" s="32">
        <f t="shared" ref="P29:P30" si="27">+L29/N29</f>
        <v>7</v>
      </c>
      <c r="Q29" s="33">
        <f t="shared" ref="Q29:Q30" si="28">+M29/O29</f>
        <v>7</v>
      </c>
      <c r="R29" s="5">
        <v>150</v>
      </c>
      <c r="S29" s="54">
        <v>150</v>
      </c>
      <c r="T29" s="28">
        <v>4160</v>
      </c>
      <c r="U29" s="29">
        <v>4160</v>
      </c>
      <c r="V29" s="32">
        <f t="shared" ref="V29:V30" si="29">+T29/R29</f>
        <v>27.733333333333334</v>
      </c>
      <c r="W29" s="33">
        <f t="shared" ref="W29:W30" si="30">+U29/S29</f>
        <v>27.733333333333334</v>
      </c>
      <c r="X29" s="28">
        <v>2100</v>
      </c>
      <c r="Y29" s="29">
        <v>2100</v>
      </c>
      <c r="Z29" s="34">
        <f t="shared" ref="Z29:Z30" si="31">+X29/R29</f>
        <v>14</v>
      </c>
      <c r="AA29" s="35">
        <f t="shared" ref="AA29:AA30" si="32">+Y29/S29</f>
        <v>14</v>
      </c>
      <c r="AB29" s="28">
        <f t="shared" ref="AB29:AC30" si="33">+T29+X29</f>
        <v>6260</v>
      </c>
      <c r="AC29" s="29">
        <f t="shared" si="33"/>
        <v>6260</v>
      </c>
      <c r="AD29" s="30">
        <f t="shared" ref="AD29:AE30" si="34">ROUNDUP(AB29,0)</f>
        <v>6260</v>
      </c>
      <c r="AE29" s="55">
        <f t="shared" si="34"/>
        <v>6260</v>
      </c>
      <c r="AF29" s="31">
        <f t="shared" ref="AF29:AF30" si="35">+AD29-AE29</f>
        <v>0</v>
      </c>
      <c r="AG29" s="82">
        <v>6260</v>
      </c>
      <c r="AH29" s="55">
        <v>0</v>
      </c>
      <c r="AI29" s="55">
        <v>0</v>
      </c>
      <c r="AJ29" s="29">
        <v>0</v>
      </c>
      <c r="AK29" s="104"/>
    </row>
    <row r="30" spans="1:38" customFormat="1">
      <c r="A30" s="73" t="s">
        <v>7</v>
      </c>
      <c r="B30" s="73" t="s">
        <v>85</v>
      </c>
      <c r="C30" s="73" t="s">
        <v>100</v>
      </c>
      <c r="D30" s="73">
        <v>42445817</v>
      </c>
      <c r="E30" s="74" t="s">
        <v>154</v>
      </c>
      <c r="F30" s="73">
        <v>50096630</v>
      </c>
      <c r="G30" s="74" t="s">
        <v>192</v>
      </c>
      <c r="H30" s="74" t="s">
        <v>15</v>
      </c>
      <c r="I30" s="74" t="s">
        <v>218</v>
      </c>
      <c r="J30" s="1">
        <v>207</v>
      </c>
      <c r="K30" s="2" t="s">
        <v>307</v>
      </c>
      <c r="L30" s="10">
        <v>3</v>
      </c>
      <c r="M30" s="54">
        <v>1</v>
      </c>
      <c r="N30" s="4">
        <v>2</v>
      </c>
      <c r="O30" s="2">
        <v>1</v>
      </c>
      <c r="P30" s="32">
        <f t="shared" si="27"/>
        <v>1.5</v>
      </c>
      <c r="Q30" s="33">
        <f t="shared" si="28"/>
        <v>1</v>
      </c>
      <c r="R30" s="5">
        <v>119</v>
      </c>
      <c r="S30" s="54">
        <v>102</v>
      </c>
      <c r="T30" s="28">
        <v>3551</v>
      </c>
      <c r="U30" s="29">
        <v>0</v>
      </c>
      <c r="V30" s="32">
        <f t="shared" si="29"/>
        <v>29.840336134453782</v>
      </c>
      <c r="W30" s="33">
        <f t="shared" si="30"/>
        <v>0</v>
      </c>
      <c r="X30" s="28">
        <v>0</v>
      </c>
      <c r="Y30" s="29">
        <v>0</v>
      </c>
      <c r="Z30" s="34">
        <f t="shared" si="31"/>
        <v>0</v>
      </c>
      <c r="AA30" s="35">
        <f t="shared" si="32"/>
        <v>0</v>
      </c>
      <c r="AB30" s="28">
        <f t="shared" si="33"/>
        <v>3551</v>
      </c>
      <c r="AC30" s="29">
        <f t="shared" si="33"/>
        <v>0</v>
      </c>
      <c r="AD30" s="30">
        <f t="shared" si="34"/>
        <v>3551</v>
      </c>
      <c r="AE30" s="55">
        <f t="shared" si="34"/>
        <v>0</v>
      </c>
      <c r="AF30" s="31">
        <f t="shared" si="35"/>
        <v>3551</v>
      </c>
      <c r="AG30" s="82">
        <v>3551</v>
      </c>
      <c r="AH30" s="55">
        <v>0</v>
      </c>
      <c r="AI30" s="55">
        <v>0</v>
      </c>
      <c r="AJ30" s="29">
        <v>0</v>
      </c>
      <c r="AK30" s="104"/>
    </row>
    <row r="31" spans="1:38">
      <c r="A31" s="73" t="s">
        <v>16</v>
      </c>
      <c r="B31" s="73" t="s">
        <v>49</v>
      </c>
      <c r="C31" s="73" t="s">
        <v>51</v>
      </c>
      <c r="D31" s="73">
        <v>37836901</v>
      </c>
      <c r="E31" s="74" t="s">
        <v>108</v>
      </c>
      <c r="F31" s="73">
        <v>36092479</v>
      </c>
      <c r="G31" s="74" t="s">
        <v>174</v>
      </c>
      <c r="H31" s="74" t="s">
        <v>20</v>
      </c>
      <c r="I31" s="74" t="s">
        <v>219</v>
      </c>
      <c r="J31" s="74">
        <v>228</v>
      </c>
      <c r="K31" s="3" t="s">
        <v>307</v>
      </c>
      <c r="L31" s="75">
        <v>1</v>
      </c>
      <c r="M31" s="76">
        <v>1</v>
      </c>
      <c r="N31" s="77">
        <v>1</v>
      </c>
      <c r="O31" s="3">
        <v>1</v>
      </c>
      <c r="P31" s="56">
        <f t="shared" ref="P31" si="36">+L31/N31</f>
        <v>1</v>
      </c>
      <c r="Q31" s="78">
        <f t="shared" ref="Q31" si="37">+M31/O31</f>
        <v>1</v>
      </c>
      <c r="R31" s="79">
        <v>9</v>
      </c>
      <c r="S31" s="76">
        <v>9</v>
      </c>
      <c r="T31" s="3">
        <v>216</v>
      </c>
      <c r="U31" s="76">
        <v>216</v>
      </c>
      <c r="V31" s="56">
        <f t="shared" ref="V31" si="38">+T31/R31</f>
        <v>24</v>
      </c>
      <c r="W31" s="78">
        <f t="shared" ref="W31" si="39">+U31/S31</f>
        <v>24</v>
      </c>
      <c r="X31" s="3">
        <v>4</v>
      </c>
      <c r="Y31" s="76">
        <v>4</v>
      </c>
      <c r="Z31" s="80">
        <f t="shared" ref="Z31" si="40">+X31/R31</f>
        <v>0.44444444444444442</v>
      </c>
      <c r="AA31" s="81">
        <f t="shared" ref="AA31" si="41">+Y31/S31</f>
        <v>0.44444444444444442</v>
      </c>
      <c r="AB31" s="82">
        <f t="shared" ref="AB31:AC31" si="42">+T31+X31</f>
        <v>220</v>
      </c>
      <c r="AC31" s="83">
        <f t="shared" si="42"/>
        <v>220</v>
      </c>
      <c r="AD31" s="52">
        <f t="shared" ref="AD31:AE31" si="43">ROUNDUP(AB31,0)</f>
        <v>220</v>
      </c>
      <c r="AE31" s="84">
        <f t="shared" si="43"/>
        <v>220</v>
      </c>
      <c r="AF31" s="85">
        <f t="shared" ref="AF31" si="44">+AD31-AE31</f>
        <v>0</v>
      </c>
      <c r="AG31" s="110">
        <v>0</v>
      </c>
      <c r="AH31" s="88">
        <v>220</v>
      </c>
      <c r="AI31" s="88">
        <v>0</v>
      </c>
      <c r="AJ31" s="88">
        <v>0</v>
      </c>
      <c r="AK31" s="105"/>
    </row>
    <row r="32" spans="1:38">
      <c r="A32" s="73" t="s">
        <v>16</v>
      </c>
      <c r="B32" s="73" t="s">
        <v>55</v>
      </c>
      <c r="C32" s="73" t="s">
        <v>62</v>
      </c>
      <c r="D32" s="73">
        <v>305545</v>
      </c>
      <c r="E32" s="74" t="s">
        <v>118</v>
      </c>
      <c r="F32" s="73">
        <v>52250270</v>
      </c>
      <c r="G32" s="74" t="s">
        <v>17</v>
      </c>
      <c r="H32" s="74" t="s">
        <v>241</v>
      </c>
      <c r="I32" s="74" t="s">
        <v>242</v>
      </c>
      <c r="J32" s="74">
        <v>273</v>
      </c>
      <c r="K32" s="3" t="s">
        <v>307</v>
      </c>
      <c r="L32" s="75">
        <v>2</v>
      </c>
      <c r="M32" s="76">
        <v>2</v>
      </c>
      <c r="N32" s="77">
        <v>1</v>
      </c>
      <c r="O32" s="3">
        <v>1</v>
      </c>
      <c r="P32" s="56">
        <f t="shared" ref="P32:P34" si="45">+L32/N32</f>
        <v>2</v>
      </c>
      <c r="Q32" s="33">
        <f t="shared" ref="Q32:Q34" si="46">+M32/O32</f>
        <v>2</v>
      </c>
      <c r="R32" s="79">
        <v>10</v>
      </c>
      <c r="S32" s="76">
        <v>10</v>
      </c>
      <c r="T32" s="3">
        <v>194</v>
      </c>
      <c r="U32" s="76">
        <v>194</v>
      </c>
      <c r="V32" s="56">
        <f t="shared" ref="V32:V34" si="47">+T32/R32</f>
        <v>19.399999999999999</v>
      </c>
      <c r="W32" s="78">
        <f t="shared" ref="W32:W34" si="48">+U32/S32</f>
        <v>19.399999999999999</v>
      </c>
      <c r="X32" s="79">
        <v>0</v>
      </c>
      <c r="Y32" s="114">
        <v>0</v>
      </c>
      <c r="Z32" s="80">
        <f t="shared" ref="Z32:Z34" si="49">+X32/R32</f>
        <v>0</v>
      </c>
      <c r="AA32" s="35">
        <f t="shared" ref="AA32:AA34" si="50">+Y32/S32</f>
        <v>0</v>
      </c>
      <c r="AB32" s="82">
        <f t="shared" ref="AB32:AC34" si="51">+T32+X32</f>
        <v>194</v>
      </c>
      <c r="AC32" s="83">
        <f t="shared" si="51"/>
        <v>194</v>
      </c>
      <c r="AD32" s="52">
        <f t="shared" ref="AD32:AE34" si="52">ROUNDUP(AB32,0)</f>
        <v>194</v>
      </c>
      <c r="AE32" s="84">
        <f t="shared" si="52"/>
        <v>194</v>
      </c>
      <c r="AF32" s="85">
        <f t="shared" ref="AF32:AF34" si="53">+AD32-AE32</f>
        <v>0</v>
      </c>
      <c r="AG32" s="110">
        <v>0</v>
      </c>
      <c r="AH32" s="112">
        <v>0</v>
      </c>
      <c r="AI32" s="87">
        <v>194</v>
      </c>
      <c r="AJ32" s="86">
        <v>0</v>
      </c>
      <c r="AK32" s="105"/>
    </row>
    <row r="33" spans="1:37">
      <c r="A33" s="73" t="s">
        <v>16</v>
      </c>
      <c r="B33" s="73" t="s">
        <v>55</v>
      </c>
      <c r="C33" s="73" t="s">
        <v>63</v>
      </c>
      <c r="D33" s="73">
        <v>306169</v>
      </c>
      <c r="E33" s="74" t="s">
        <v>119</v>
      </c>
      <c r="F33" s="73">
        <v>37836706</v>
      </c>
      <c r="G33" s="74" t="s">
        <v>185</v>
      </c>
      <c r="H33" s="74" t="s">
        <v>18</v>
      </c>
      <c r="I33" s="74" t="s">
        <v>243</v>
      </c>
      <c r="J33" s="74">
        <v>556</v>
      </c>
      <c r="K33" s="3" t="s">
        <v>307</v>
      </c>
      <c r="L33" s="75">
        <v>17</v>
      </c>
      <c r="M33" s="76">
        <v>10</v>
      </c>
      <c r="N33" s="77">
        <v>4</v>
      </c>
      <c r="O33" s="3">
        <v>3</v>
      </c>
      <c r="P33" s="56">
        <f t="shared" si="45"/>
        <v>4.25</v>
      </c>
      <c r="Q33" s="78">
        <f t="shared" si="46"/>
        <v>3.3333333333333335</v>
      </c>
      <c r="R33" s="79">
        <v>137</v>
      </c>
      <c r="S33" s="76">
        <v>104</v>
      </c>
      <c r="T33" s="116">
        <v>1810</v>
      </c>
      <c r="U33" s="85">
        <v>1638</v>
      </c>
      <c r="V33" s="56">
        <f t="shared" si="47"/>
        <v>13.211678832116789</v>
      </c>
      <c r="W33" s="78">
        <f t="shared" si="48"/>
        <v>15.75</v>
      </c>
      <c r="X33" s="52">
        <v>499</v>
      </c>
      <c r="Y33" s="116">
        <v>233</v>
      </c>
      <c r="Z33" s="80">
        <f t="shared" si="49"/>
        <v>3.6423357664233578</v>
      </c>
      <c r="AA33" s="81">
        <f t="shared" si="50"/>
        <v>2.2403846153846154</v>
      </c>
      <c r="AB33" s="82">
        <f t="shared" si="51"/>
        <v>2309</v>
      </c>
      <c r="AC33" s="83">
        <f t="shared" si="51"/>
        <v>1871</v>
      </c>
      <c r="AD33" s="52">
        <f t="shared" si="52"/>
        <v>2309</v>
      </c>
      <c r="AE33" s="84">
        <f t="shared" si="52"/>
        <v>1871</v>
      </c>
      <c r="AF33" s="85">
        <f t="shared" si="53"/>
        <v>438</v>
      </c>
      <c r="AG33" s="110">
        <v>2309</v>
      </c>
      <c r="AH33" s="110">
        <v>0</v>
      </c>
      <c r="AI33" s="88">
        <v>0</v>
      </c>
      <c r="AJ33" s="87">
        <v>0</v>
      </c>
      <c r="AK33" s="105"/>
    </row>
    <row r="34" spans="1:37">
      <c r="A34" s="73" t="s">
        <v>16</v>
      </c>
      <c r="B34" s="73" t="s">
        <v>55</v>
      </c>
      <c r="C34" s="73" t="s">
        <v>63</v>
      </c>
      <c r="D34" s="73">
        <v>306169</v>
      </c>
      <c r="E34" s="74" t="s">
        <v>119</v>
      </c>
      <c r="F34" s="73">
        <v>37839918</v>
      </c>
      <c r="G34" s="74" t="s">
        <v>186</v>
      </c>
      <c r="H34" s="74" t="s">
        <v>18</v>
      </c>
      <c r="I34" s="74" t="s">
        <v>244</v>
      </c>
      <c r="J34" s="74">
        <v>698</v>
      </c>
      <c r="K34" s="3" t="s">
        <v>307</v>
      </c>
      <c r="L34" s="75">
        <v>4</v>
      </c>
      <c r="M34" s="76">
        <v>0</v>
      </c>
      <c r="N34" s="77">
        <v>2</v>
      </c>
      <c r="O34" s="3">
        <v>0</v>
      </c>
      <c r="P34" s="56">
        <f t="shared" si="45"/>
        <v>2</v>
      </c>
      <c r="Q34" s="78">
        <f>0</f>
        <v>0</v>
      </c>
      <c r="R34" s="79">
        <v>35</v>
      </c>
      <c r="S34" s="76">
        <v>0</v>
      </c>
      <c r="T34" s="82">
        <v>634</v>
      </c>
      <c r="U34" s="83">
        <v>0</v>
      </c>
      <c r="V34" s="56">
        <f t="shared" si="47"/>
        <v>18.114285714285714</v>
      </c>
      <c r="W34" s="78">
        <f>0</f>
        <v>0</v>
      </c>
      <c r="X34" s="82">
        <v>0</v>
      </c>
      <c r="Y34" s="83">
        <v>0</v>
      </c>
      <c r="Z34" s="80">
        <f t="shared" si="49"/>
        <v>0</v>
      </c>
      <c r="AA34" s="81">
        <f>0</f>
        <v>0</v>
      </c>
      <c r="AB34" s="82">
        <f t="shared" si="51"/>
        <v>634</v>
      </c>
      <c r="AC34" s="83">
        <f t="shared" si="51"/>
        <v>0</v>
      </c>
      <c r="AD34" s="52">
        <f t="shared" si="52"/>
        <v>634</v>
      </c>
      <c r="AE34" s="84">
        <f t="shared" si="52"/>
        <v>0</v>
      </c>
      <c r="AF34" s="85">
        <f t="shared" si="53"/>
        <v>634</v>
      </c>
      <c r="AG34" s="57">
        <v>634</v>
      </c>
      <c r="AH34" s="88">
        <v>0</v>
      </c>
      <c r="AI34" s="88">
        <v>0</v>
      </c>
      <c r="AJ34" s="87">
        <v>0</v>
      </c>
      <c r="AK34" s="105"/>
    </row>
    <row r="35" spans="1:37">
      <c r="A35" s="73" t="s">
        <v>16</v>
      </c>
      <c r="B35" s="73" t="s">
        <v>55</v>
      </c>
      <c r="C35" s="73" t="s">
        <v>65</v>
      </c>
      <c r="D35" s="73">
        <v>309982</v>
      </c>
      <c r="E35" s="74" t="s">
        <v>121</v>
      </c>
      <c r="F35" s="73">
        <v>37838181</v>
      </c>
      <c r="G35" s="74" t="s">
        <v>17</v>
      </c>
      <c r="H35" s="74" t="s">
        <v>21</v>
      </c>
      <c r="I35" s="74" t="s">
        <v>246</v>
      </c>
      <c r="J35" s="74">
        <v>766</v>
      </c>
      <c r="K35" s="3" t="s">
        <v>307</v>
      </c>
      <c r="L35" s="75">
        <v>6</v>
      </c>
      <c r="M35" s="76">
        <v>6</v>
      </c>
      <c r="N35" s="77">
        <v>3</v>
      </c>
      <c r="O35" s="3">
        <v>3</v>
      </c>
      <c r="P35" s="56">
        <f t="shared" ref="P35:P43" si="54">+L35/N35</f>
        <v>2</v>
      </c>
      <c r="Q35" s="78">
        <f t="shared" ref="Q35:Q43" si="55">+M35/O35</f>
        <v>2</v>
      </c>
      <c r="R35" s="79">
        <v>21</v>
      </c>
      <c r="S35" s="76">
        <v>21</v>
      </c>
      <c r="T35" s="3">
        <v>604</v>
      </c>
      <c r="U35" s="76">
        <v>604</v>
      </c>
      <c r="V35" s="56">
        <f t="shared" ref="V35:V43" si="56">+T35/R35</f>
        <v>28.761904761904763</v>
      </c>
      <c r="W35" s="78">
        <f t="shared" ref="W35:W43" si="57">+U35/S35</f>
        <v>28.761904761904763</v>
      </c>
      <c r="X35" s="79">
        <v>0</v>
      </c>
      <c r="Y35" s="114">
        <v>0</v>
      </c>
      <c r="Z35" s="80">
        <f t="shared" ref="Z35:Z43" si="58">+X35/R35</f>
        <v>0</v>
      </c>
      <c r="AA35" s="81">
        <f t="shared" ref="AA35:AA43" si="59">+Y35/S35</f>
        <v>0</v>
      </c>
      <c r="AB35" s="82">
        <f t="shared" ref="AB35:AC43" si="60">+T35+X35</f>
        <v>604</v>
      </c>
      <c r="AC35" s="83">
        <f t="shared" si="60"/>
        <v>604</v>
      </c>
      <c r="AD35" s="52">
        <f t="shared" ref="AD35:AE43" si="61">ROUNDUP(AB35,0)</f>
        <v>604</v>
      </c>
      <c r="AE35" s="84">
        <f t="shared" si="61"/>
        <v>604</v>
      </c>
      <c r="AF35" s="85">
        <f t="shared" ref="AF35:AF43" si="62">+AD35-AE35</f>
        <v>0</v>
      </c>
      <c r="AG35" s="112">
        <v>484</v>
      </c>
      <c r="AH35" s="88">
        <v>120</v>
      </c>
      <c r="AI35" s="87">
        <v>0</v>
      </c>
      <c r="AJ35" s="86">
        <v>0</v>
      </c>
      <c r="AK35" s="105"/>
    </row>
    <row r="36" spans="1:37">
      <c r="A36" s="73" t="s">
        <v>16</v>
      </c>
      <c r="B36" s="73" t="s">
        <v>55</v>
      </c>
      <c r="C36" s="73" t="s">
        <v>67</v>
      </c>
      <c r="D36" s="73">
        <v>313114</v>
      </c>
      <c r="E36" s="74" t="s">
        <v>123</v>
      </c>
      <c r="F36" s="73">
        <v>31875394</v>
      </c>
      <c r="G36" s="74" t="s">
        <v>178</v>
      </c>
      <c r="H36" s="74" t="s">
        <v>22</v>
      </c>
      <c r="I36" s="74" t="s">
        <v>249</v>
      </c>
      <c r="J36" s="74">
        <v>496</v>
      </c>
      <c r="K36" s="3" t="s">
        <v>307</v>
      </c>
      <c r="L36" s="75">
        <v>6</v>
      </c>
      <c r="M36" s="76">
        <v>6</v>
      </c>
      <c r="N36" s="77">
        <v>1</v>
      </c>
      <c r="O36" s="3">
        <v>1</v>
      </c>
      <c r="P36" s="56">
        <f t="shared" si="54"/>
        <v>6</v>
      </c>
      <c r="Q36" s="78">
        <f t="shared" si="55"/>
        <v>6</v>
      </c>
      <c r="R36" s="79">
        <v>8</v>
      </c>
      <c r="S36" s="76">
        <v>8</v>
      </c>
      <c r="T36" s="79">
        <v>144</v>
      </c>
      <c r="U36" s="114">
        <v>144</v>
      </c>
      <c r="V36" s="56">
        <f t="shared" si="56"/>
        <v>18</v>
      </c>
      <c r="W36" s="78">
        <f t="shared" si="57"/>
        <v>18</v>
      </c>
      <c r="X36" s="79">
        <v>0</v>
      </c>
      <c r="Y36" s="114">
        <v>0</v>
      </c>
      <c r="Z36" s="80">
        <f t="shared" si="58"/>
        <v>0</v>
      </c>
      <c r="AA36" s="81">
        <f t="shared" si="59"/>
        <v>0</v>
      </c>
      <c r="AB36" s="82">
        <f t="shared" si="60"/>
        <v>144</v>
      </c>
      <c r="AC36" s="83">
        <f t="shared" si="60"/>
        <v>144</v>
      </c>
      <c r="AD36" s="52">
        <f t="shared" si="61"/>
        <v>144</v>
      </c>
      <c r="AE36" s="84">
        <f t="shared" si="61"/>
        <v>144</v>
      </c>
      <c r="AF36" s="85">
        <f t="shared" si="62"/>
        <v>0</v>
      </c>
      <c r="AG36" s="110">
        <v>144</v>
      </c>
      <c r="AH36" s="88">
        <v>0</v>
      </c>
      <c r="AI36" s="88">
        <v>0</v>
      </c>
      <c r="AJ36" s="87">
        <v>0</v>
      </c>
      <c r="AK36" s="105"/>
    </row>
    <row r="37" spans="1:37">
      <c r="A37" s="73" t="s">
        <v>16</v>
      </c>
      <c r="B37" s="73" t="s">
        <v>55</v>
      </c>
      <c r="C37" s="73" t="s">
        <v>67</v>
      </c>
      <c r="D37" s="73">
        <v>313114</v>
      </c>
      <c r="E37" s="74" t="s">
        <v>123</v>
      </c>
      <c r="F37" s="73">
        <v>36080543</v>
      </c>
      <c r="G37" s="74" t="s">
        <v>178</v>
      </c>
      <c r="H37" s="74" t="s">
        <v>22</v>
      </c>
      <c r="I37" s="74" t="s">
        <v>250</v>
      </c>
      <c r="J37" s="74">
        <v>492</v>
      </c>
      <c r="K37" s="3" t="s">
        <v>307</v>
      </c>
      <c r="L37" s="75">
        <v>4</v>
      </c>
      <c r="M37" s="76">
        <v>3</v>
      </c>
      <c r="N37" s="77">
        <v>2</v>
      </c>
      <c r="O37" s="3">
        <v>1</v>
      </c>
      <c r="P37" s="56">
        <f t="shared" si="54"/>
        <v>2</v>
      </c>
      <c r="Q37" s="78">
        <f t="shared" si="55"/>
        <v>3</v>
      </c>
      <c r="R37" s="79">
        <v>28</v>
      </c>
      <c r="S37" s="76">
        <v>23</v>
      </c>
      <c r="T37" s="79">
        <v>506</v>
      </c>
      <c r="U37" s="114">
        <v>416</v>
      </c>
      <c r="V37" s="56">
        <f t="shared" si="56"/>
        <v>18.071428571428573</v>
      </c>
      <c r="W37" s="78">
        <f t="shared" si="57"/>
        <v>18.086956521739129</v>
      </c>
      <c r="X37" s="79">
        <v>50</v>
      </c>
      <c r="Y37" s="114">
        <v>40</v>
      </c>
      <c r="Z37" s="80">
        <f t="shared" si="58"/>
        <v>1.7857142857142858</v>
      </c>
      <c r="AA37" s="81">
        <f t="shared" si="59"/>
        <v>1.7391304347826086</v>
      </c>
      <c r="AB37" s="82">
        <f t="shared" si="60"/>
        <v>556</v>
      </c>
      <c r="AC37" s="83">
        <f t="shared" si="60"/>
        <v>456</v>
      </c>
      <c r="AD37" s="52">
        <f t="shared" si="61"/>
        <v>556</v>
      </c>
      <c r="AE37" s="84">
        <f t="shared" si="61"/>
        <v>456</v>
      </c>
      <c r="AF37" s="85">
        <f t="shared" si="62"/>
        <v>100</v>
      </c>
      <c r="AG37" s="112">
        <v>556</v>
      </c>
      <c r="AH37" s="87">
        <v>0</v>
      </c>
      <c r="AI37" s="87">
        <v>0</v>
      </c>
      <c r="AJ37" s="86">
        <v>0</v>
      </c>
      <c r="AK37" s="105"/>
    </row>
    <row r="38" spans="1:37">
      <c r="A38" s="73" t="s">
        <v>16</v>
      </c>
      <c r="B38" s="73" t="s">
        <v>55</v>
      </c>
      <c r="C38" s="73" t="s">
        <v>67</v>
      </c>
      <c r="D38" s="73">
        <v>313114</v>
      </c>
      <c r="E38" s="74" t="s">
        <v>123</v>
      </c>
      <c r="F38" s="73">
        <v>36080594</v>
      </c>
      <c r="G38" s="74" t="s">
        <v>178</v>
      </c>
      <c r="H38" s="74" t="s">
        <v>22</v>
      </c>
      <c r="I38" s="74" t="s">
        <v>251</v>
      </c>
      <c r="J38" s="74">
        <v>728</v>
      </c>
      <c r="K38" s="3" t="s">
        <v>307</v>
      </c>
      <c r="L38" s="75">
        <v>6</v>
      </c>
      <c r="M38" s="76">
        <v>1</v>
      </c>
      <c r="N38" s="77">
        <v>2</v>
      </c>
      <c r="O38" s="3">
        <v>1</v>
      </c>
      <c r="P38" s="56">
        <f t="shared" si="54"/>
        <v>3</v>
      </c>
      <c r="Q38" s="78">
        <f t="shared" si="55"/>
        <v>1</v>
      </c>
      <c r="R38" s="79">
        <v>4</v>
      </c>
      <c r="S38" s="76">
        <v>1</v>
      </c>
      <c r="T38" s="79">
        <v>76</v>
      </c>
      <c r="U38" s="114">
        <v>19</v>
      </c>
      <c r="V38" s="56">
        <f t="shared" si="56"/>
        <v>19</v>
      </c>
      <c r="W38" s="78">
        <f t="shared" si="57"/>
        <v>19</v>
      </c>
      <c r="X38" s="79">
        <v>0</v>
      </c>
      <c r="Y38" s="114">
        <v>0</v>
      </c>
      <c r="Z38" s="80">
        <f t="shared" si="58"/>
        <v>0</v>
      </c>
      <c r="AA38" s="81">
        <f t="shared" si="59"/>
        <v>0</v>
      </c>
      <c r="AB38" s="82">
        <f t="shared" si="60"/>
        <v>76</v>
      </c>
      <c r="AC38" s="83">
        <f t="shared" si="60"/>
        <v>19</v>
      </c>
      <c r="AD38" s="52">
        <f t="shared" si="61"/>
        <v>76</v>
      </c>
      <c r="AE38" s="84">
        <f t="shared" si="61"/>
        <v>19</v>
      </c>
      <c r="AF38" s="85">
        <f t="shared" si="62"/>
        <v>57</v>
      </c>
      <c r="AG38" s="110">
        <v>76</v>
      </c>
      <c r="AH38" s="88">
        <v>0</v>
      </c>
      <c r="AI38" s="88">
        <v>0</v>
      </c>
      <c r="AJ38" s="87">
        <v>0</v>
      </c>
      <c r="AK38" s="105"/>
    </row>
    <row r="39" spans="1:37">
      <c r="A39" s="73" t="s">
        <v>16</v>
      </c>
      <c r="B39" s="73" t="s">
        <v>55</v>
      </c>
      <c r="C39" s="73" t="s">
        <v>67</v>
      </c>
      <c r="D39" s="73">
        <v>313114</v>
      </c>
      <c r="E39" s="74" t="s">
        <v>123</v>
      </c>
      <c r="F39" s="73">
        <v>36080756</v>
      </c>
      <c r="G39" s="74" t="s">
        <v>178</v>
      </c>
      <c r="H39" s="74" t="s">
        <v>22</v>
      </c>
      <c r="I39" s="74" t="s">
        <v>252</v>
      </c>
      <c r="J39" s="74">
        <v>511</v>
      </c>
      <c r="K39" s="3" t="s">
        <v>307</v>
      </c>
      <c r="L39" s="75">
        <v>14</v>
      </c>
      <c r="M39" s="76">
        <v>0</v>
      </c>
      <c r="N39" s="77">
        <v>2</v>
      </c>
      <c r="O39" s="3">
        <v>0</v>
      </c>
      <c r="P39" s="56">
        <f t="shared" si="54"/>
        <v>7</v>
      </c>
      <c r="Q39" s="78">
        <f>0</f>
        <v>0</v>
      </c>
      <c r="R39" s="79">
        <v>8</v>
      </c>
      <c r="S39" s="76">
        <v>0</v>
      </c>
      <c r="T39" s="79">
        <v>140</v>
      </c>
      <c r="U39" s="114">
        <v>0</v>
      </c>
      <c r="V39" s="56">
        <f t="shared" si="56"/>
        <v>17.5</v>
      </c>
      <c r="W39" s="78">
        <f>0</f>
        <v>0</v>
      </c>
      <c r="X39" s="79">
        <v>0</v>
      </c>
      <c r="Y39" s="114">
        <v>0</v>
      </c>
      <c r="Z39" s="80">
        <f t="shared" si="58"/>
        <v>0</v>
      </c>
      <c r="AA39" s="81">
        <f>0</f>
        <v>0</v>
      </c>
      <c r="AB39" s="82">
        <f t="shared" si="60"/>
        <v>140</v>
      </c>
      <c r="AC39" s="83">
        <f t="shared" si="60"/>
        <v>0</v>
      </c>
      <c r="AD39" s="52">
        <f t="shared" si="61"/>
        <v>140</v>
      </c>
      <c r="AE39" s="84">
        <f t="shared" si="61"/>
        <v>0</v>
      </c>
      <c r="AF39" s="85">
        <f t="shared" si="62"/>
        <v>140</v>
      </c>
      <c r="AG39" s="110">
        <v>140</v>
      </c>
      <c r="AH39" s="88">
        <v>0</v>
      </c>
      <c r="AI39" s="88">
        <v>0</v>
      </c>
      <c r="AJ39" s="87">
        <v>0</v>
      </c>
      <c r="AK39" s="105"/>
    </row>
    <row r="40" spans="1:37">
      <c r="A40" s="73" t="s">
        <v>16</v>
      </c>
      <c r="B40" s="73" t="s">
        <v>55</v>
      </c>
      <c r="C40" s="73" t="s">
        <v>67</v>
      </c>
      <c r="D40" s="73">
        <v>313114</v>
      </c>
      <c r="E40" s="74" t="s">
        <v>123</v>
      </c>
      <c r="F40" s="73">
        <v>36080772</v>
      </c>
      <c r="G40" s="74" t="s">
        <v>178</v>
      </c>
      <c r="H40" s="74" t="s">
        <v>22</v>
      </c>
      <c r="I40" s="74" t="s">
        <v>253</v>
      </c>
      <c r="J40" s="74">
        <v>788</v>
      </c>
      <c r="K40" s="3" t="s">
        <v>307</v>
      </c>
      <c r="L40" s="75">
        <v>6</v>
      </c>
      <c r="M40" s="76">
        <v>0</v>
      </c>
      <c r="N40" s="77">
        <v>1</v>
      </c>
      <c r="O40" s="3">
        <v>0</v>
      </c>
      <c r="P40" s="56">
        <f t="shared" si="54"/>
        <v>6</v>
      </c>
      <c r="Q40" s="78">
        <f>0</f>
        <v>0</v>
      </c>
      <c r="R40" s="79">
        <v>24</v>
      </c>
      <c r="S40" s="76">
        <v>0</v>
      </c>
      <c r="T40" s="79">
        <v>456</v>
      </c>
      <c r="U40" s="114">
        <v>0</v>
      </c>
      <c r="V40" s="56">
        <f t="shared" si="56"/>
        <v>19</v>
      </c>
      <c r="W40" s="78">
        <f>0</f>
        <v>0</v>
      </c>
      <c r="X40" s="79">
        <v>0</v>
      </c>
      <c r="Y40" s="114">
        <v>0</v>
      </c>
      <c r="Z40" s="80">
        <f t="shared" si="58"/>
        <v>0</v>
      </c>
      <c r="AA40" s="81">
        <f>0</f>
        <v>0</v>
      </c>
      <c r="AB40" s="82">
        <f t="shared" si="60"/>
        <v>456</v>
      </c>
      <c r="AC40" s="83">
        <f t="shared" si="60"/>
        <v>0</v>
      </c>
      <c r="AD40" s="52">
        <f t="shared" si="61"/>
        <v>456</v>
      </c>
      <c r="AE40" s="84">
        <f t="shared" si="61"/>
        <v>0</v>
      </c>
      <c r="AF40" s="85">
        <f t="shared" si="62"/>
        <v>456</v>
      </c>
      <c r="AG40" s="110">
        <v>0</v>
      </c>
      <c r="AH40" s="88">
        <v>456</v>
      </c>
      <c r="AI40" s="88">
        <v>0</v>
      </c>
      <c r="AJ40" s="87">
        <v>0</v>
      </c>
      <c r="AK40" s="105"/>
    </row>
    <row r="41" spans="1:37">
      <c r="A41" s="73" t="s">
        <v>16</v>
      </c>
      <c r="B41" s="73" t="s">
        <v>55</v>
      </c>
      <c r="C41" s="73" t="s">
        <v>67</v>
      </c>
      <c r="D41" s="73">
        <v>313114</v>
      </c>
      <c r="E41" s="74" t="s">
        <v>123</v>
      </c>
      <c r="F41" s="73">
        <v>37990373</v>
      </c>
      <c r="G41" s="74" t="s">
        <v>178</v>
      </c>
      <c r="H41" s="74" t="s">
        <v>22</v>
      </c>
      <c r="I41" s="74" t="s">
        <v>254</v>
      </c>
      <c r="J41" s="74">
        <v>727</v>
      </c>
      <c r="K41" s="3" t="s">
        <v>307</v>
      </c>
      <c r="L41" s="75">
        <v>51</v>
      </c>
      <c r="M41" s="76">
        <v>32</v>
      </c>
      <c r="N41" s="77">
        <v>3</v>
      </c>
      <c r="O41" s="3">
        <v>3</v>
      </c>
      <c r="P41" s="56">
        <f t="shared" si="54"/>
        <v>17</v>
      </c>
      <c r="Q41" s="78">
        <f t="shared" si="55"/>
        <v>10.666666666666666</v>
      </c>
      <c r="R41" s="79">
        <v>8</v>
      </c>
      <c r="S41" s="76">
        <v>8</v>
      </c>
      <c r="T41" s="79">
        <v>151</v>
      </c>
      <c r="U41" s="114">
        <v>95</v>
      </c>
      <c r="V41" s="56">
        <f t="shared" si="56"/>
        <v>18.875</v>
      </c>
      <c r="W41" s="78">
        <f t="shared" si="57"/>
        <v>11.875</v>
      </c>
      <c r="X41" s="79">
        <v>75</v>
      </c>
      <c r="Y41" s="114">
        <v>47</v>
      </c>
      <c r="Z41" s="80">
        <f t="shared" si="58"/>
        <v>9.375</v>
      </c>
      <c r="AA41" s="81">
        <f t="shared" si="59"/>
        <v>5.875</v>
      </c>
      <c r="AB41" s="82">
        <f t="shared" si="60"/>
        <v>226</v>
      </c>
      <c r="AC41" s="83">
        <f t="shared" si="60"/>
        <v>142</v>
      </c>
      <c r="AD41" s="52">
        <f t="shared" si="61"/>
        <v>226</v>
      </c>
      <c r="AE41" s="84">
        <f t="shared" si="61"/>
        <v>142</v>
      </c>
      <c r="AF41" s="85">
        <f t="shared" si="62"/>
        <v>84</v>
      </c>
      <c r="AG41" s="112">
        <v>226</v>
      </c>
      <c r="AH41" s="87">
        <v>0</v>
      </c>
      <c r="AI41" s="87">
        <v>0</v>
      </c>
      <c r="AJ41" s="86">
        <v>0</v>
      </c>
      <c r="AK41" s="105"/>
    </row>
    <row r="42" spans="1:37">
      <c r="A42" s="73" t="s">
        <v>16</v>
      </c>
      <c r="B42" s="73" t="s">
        <v>55</v>
      </c>
      <c r="C42" s="73" t="s">
        <v>66</v>
      </c>
      <c r="D42" s="73">
        <v>312347</v>
      </c>
      <c r="E42" s="74" t="s">
        <v>122</v>
      </c>
      <c r="F42" s="73">
        <v>36093939</v>
      </c>
      <c r="G42" s="74" t="s">
        <v>17</v>
      </c>
      <c r="H42" s="74" t="s">
        <v>247</v>
      </c>
      <c r="I42" s="74" t="s">
        <v>248</v>
      </c>
      <c r="J42" s="74">
        <v>472</v>
      </c>
      <c r="K42" s="3" t="s">
        <v>307</v>
      </c>
      <c r="L42" s="75">
        <v>1</v>
      </c>
      <c r="M42" s="76">
        <v>1</v>
      </c>
      <c r="N42" s="77">
        <v>1</v>
      </c>
      <c r="O42" s="3">
        <v>1</v>
      </c>
      <c r="P42" s="56">
        <f t="shared" si="54"/>
        <v>1</v>
      </c>
      <c r="Q42" s="78">
        <f t="shared" si="55"/>
        <v>1</v>
      </c>
      <c r="R42" s="79">
        <v>6</v>
      </c>
      <c r="S42" s="76">
        <v>6</v>
      </c>
      <c r="T42" s="79">
        <v>65</v>
      </c>
      <c r="U42" s="114">
        <v>65</v>
      </c>
      <c r="V42" s="56">
        <f t="shared" si="56"/>
        <v>10.833333333333334</v>
      </c>
      <c r="W42" s="78">
        <f t="shared" si="57"/>
        <v>10.833333333333334</v>
      </c>
      <c r="X42" s="79">
        <v>0</v>
      </c>
      <c r="Y42" s="114">
        <v>0</v>
      </c>
      <c r="Z42" s="80">
        <f t="shared" si="58"/>
        <v>0</v>
      </c>
      <c r="AA42" s="81">
        <f t="shared" si="59"/>
        <v>0</v>
      </c>
      <c r="AB42" s="82">
        <f t="shared" si="60"/>
        <v>65</v>
      </c>
      <c r="AC42" s="83">
        <f t="shared" si="60"/>
        <v>65</v>
      </c>
      <c r="AD42" s="52">
        <f t="shared" si="61"/>
        <v>65</v>
      </c>
      <c r="AE42" s="84">
        <f t="shared" si="61"/>
        <v>65</v>
      </c>
      <c r="AF42" s="85">
        <f t="shared" si="62"/>
        <v>0</v>
      </c>
      <c r="AG42" s="110">
        <v>0</v>
      </c>
      <c r="AH42" s="88">
        <v>0</v>
      </c>
      <c r="AI42" s="88">
        <v>0</v>
      </c>
      <c r="AJ42" s="87">
        <v>65</v>
      </c>
      <c r="AK42" s="105"/>
    </row>
    <row r="43" spans="1:37">
      <c r="A43" s="73" t="s">
        <v>16</v>
      </c>
      <c r="B43" s="73" t="s">
        <v>55</v>
      </c>
      <c r="C43" s="73" t="s">
        <v>64</v>
      </c>
      <c r="D43" s="73">
        <v>312509</v>
      </c>
      <c r="E43" s="74" t="s">
        <v>120</v>
      </c>
      <c r="F43" s="73">
        <v>36078514</v>
      </c>
      <c r="G43" s="74" t="s">
        <v>17</v>
      </c>
      <c r="H43" s="74" t="s">
        <v>19</v>
      </c>
      <c r="I43" s="74" t="s">
        <v>245</v>
      </c>
      <c r="J43" s="74">
        <v>455</v>
      </c>
      <c r="K43" s="3" t="s">
        <v>307</v>
      </c>
      <c r="L43" s="75">
        <v>1</v>
      </c>
      <c r="M43" s="76">
        <v>1</v>
      </c>
      <c r="N43" s="77">
        <v>1</v>
      </c>
      <c r="O43" s="3">
        <v>1</v>
      </c>
      <c r="P43" s="56">
        <f t="shared" si="54"/>
        <v>1</v>
      </c>
      <c r="Q43" s="33">
        <f t="shared" si="55"/>
        <v>1</v>
      </c>
      <c r="R43" s="79">
        <v>6</v>
      </c>
      <c r="S43" s="76">
        <v>6</v>
      </c>
      <c r="T43" s="79">
        <v>71</v>
      </c>
      <c r="U43" s="114">
        <v>71</v>
      </c>
      <c r="V43" s="56">
        <f t="shared" si="56"/>
        <v>11.833333333333334</v>
      </c>
      <c r="W43" s="78">
        <f t="shared" si="57"/>
        <v>11.833333333333334</v>
      </c>
      <c r="X43" s="79">
        <v>0</v>
      </c>
      <c r="Y43" s="114">
        <v>0</v>
      </c>
      <c r="Z43" s="80">
        <f t="shared" si="58"/>
        <v>0</v>
      </c>
      <c r="AA43" s="35">
        <f t="shared" si="59"/>
        <v>0</v>
      </c>
      <c r="AB43" s="82">
        <f t="shared" si="60"/>
        <v>71</v>
      </c>
      <c r="AC43" s="83">
        <f t="shared" si="60"/>
        <v>71</v>
      </c>
      <c r="AD43" s="52">
        <f t="shared" si="61"/>
        <v>71</v>
      </c>
      <c r="AE43" s="84">
        <f t="shared" si="61"/>
        <v>71</v>
      </c>
      <c r="AF43" s="85">
        <f t="shared" si="62"/>
        <v>0</v>
      </c>
      <c r="AG43" s="110">
        <v>0</v>
      </c>
      <c r="AH43" s="110">
        <v>71</v>
      </c>
      <c r="AI43" s="88">
        <v>0</v>
      </c>
      <c r="AJ43" s="87">
        <v>0</v>
      </c>
      <c r="AK43" s="105"/>
    </row>
    <row r="44" spans="1:37">
      <c r="A44" s="73" t="s">
        <v>16</v>
      </c>
      <c r="B44" s="73" t="s">
        <v>85</v>
      </c>
      <c r="C44" s="73" t="s">
        <v>101</v>
      </c>
      <c r="D44" s="73">
        <v>42156548</v>
      </c>
      <c r="E44" s="74" t="s">
        <v>155</v>
      </c>
      <c r="F44" s="73">
        <v>36088978</v>
      </c>
      <c r="G44" s="74" t="s">
        <v>198</v>
      </c>
      <c r="H44" s="74" t="s">
        <v>21</v>
      </c>
      <c r="I44" s="74" t="s">
        <v>297</v>
      </c>
      <c r="J44" s="74">
        <v>203</v>
      </c>
      <c r="K44" s="3" t="s">
        <v>307</v>
      </c>
      <c r="L44" s="75">
        <v>36</v>
      </c>
      <c r="M44" s="76">
        <v>0</v>
      </c>
      <c r="N44" s="77">
        <v>4</v>
      </c>
      <c r="O44" s="3">
        <v>0</v>
      </c>
      <c r="P44" s="56">
        <f t="shared" ref="P44:P45" si="63">+L44/N44</f>
        <v>9</v>
      </c>
      <c r="Q44" s="78">
        <f>0</f>
        <v>0</v>
      </c>
      <c r="R44" s="79">
        <v>64</v>
      </c>
      <c r="S44" s="76">
        <v>0</v>
      </c>
      <c r="T44" s="79">
        <v>902</v>
      </c>
      <c r="U44" s="114">
        <v>0</v>
      </c>
      <c r="V44" s="56">
        <f t="shared" ref="V44:V45" si="64">+T44/R44</f>
        <v>14.09375</v>
      </c>
      <c r="W44" s="78">
        <f>0</f>
        <v>0</v>
      </c>
      <c r="X44" s="3">
        <v>0</v>
      </c>
      <c r="Y44" s="76">
        <v>0</v>
      </c>
      <c r="Z44" s="80">
        <f t="shared" ref="Z44:Z45" si="65">+X44/R44</f>
        <v>0</v>
      </c>
      <c r="AA44" s="81">
        <f>0</f>
        <v>0</v>
      </c>
      <c r="AB44" s="82">
        <f t="shared" ref="AB44:AC45" si="66">+T44+X44</f>
        <v>902</v>
      </c>
      <c r="AC44" s="83">
        <f t="shared" si="66"/>
        <v>0</v>
      </c>
      <c r="AD44" s="52">
        <f t="shared" ref="AD44:AE45" si="67">ROUNDUP(AB44,0)</f>
        <v>902</v>
      </c>
      <c r="AE44" s="84">
        <f t="shared" si="67"/>
        <v>0</v>
      </c>
      <c r="AF44" s="85">
        <f t="shared" ref="AF44:AF45" si="68">+AD44-AE44</f>
        <v>902</v>
      </c>
      <c r="AG44" s="110">
        <v>902</v>
      </c>
      <c r="AH44" s="88">
        <v>0</v>
      </c>
      <c r="AI44" s="88">
        <v>0</v>
      </c>
      <c r="AJ44" s="87">
        <v>0</v>
      </c>
      <c r="AK44" s="105"/>
    </row>
    <row r="45" spans="1:37" customFormat="1">
      <c r="A45" s="73" t="s">
        <v>23</v>
      </c>
      <c r="B45" s="73" t="s">
        <v>49</v>
      </c>
      <c r="C45" s="73" t="s">
        <v>52</v>
      </c>
      <c r="D45" s="73">
        <v>36126624</v>
      </c>
      <c r="E45" s="74" t="s">
        <v>109</v>
      </c>
      <c r="F45" s="73">
        <v>162094</v>
      </c>
      <c r="G45" s="74" t="s">
        <v>163</v>
      </c>
      <c r="H45" s="74" t="s">
        <v>27</v>
      </c>
      <c r="I45" s="74" t="s">
        <v>220</v>
      </c>
      <c r="J45" s="1">
        <v>277</v>
      </c>
      <c r="K45" s="2" t="s">
        <v>307</v>
      </c>
      <c r="L45" s="10">
        <v>1</v>
      </c>
      <c r="M45" s="54">
        <v>1</v>
      </c>
      <c r="N45" s="4">
        <v>1</v>
      </c>
      <c r="O45" s="2">
        <v>1</v>
      </c>
      <c r="P45" s="32">
        <f t="shared" si="63"/>
        <v>1</v>
      </c>
      <c r="Q45" s="33">
        <f t="shared" ref="Q44:Q45" si="69">+M45/O45</f>
        <v>1</v>
      </c>
      <c r="R45" s="5">
        <v>48</v>
      </c>
      <c r="S45" s="54">
        <v>48</v>
      </c>
      <c r="T45" s="30">
        <v>1153</v>
      </c>
      <c r="U45" s="115">
        <v>1153</v>
      </c>
      <c r="V45" s="32">
        <f t="shared" si="64"/>
        <v>24.020833333333332</v>
      </c>
      <c r="W45" s="33">
        <f t="shared" ref="W44:W45" si="70">+U45/S45</f>
        <v>24.020833333333332</v>
      </c>
      <c r="X45" s="28">
        <v>0</v>
      </c>
      <c r="Y45" s="29">
        <v>0</v>
      </c>
      <c r="Z45" s="34">
        <f t="shared" si="65"/>
        <v>0</v>
      </c>
      <c r="AA45" s="35">
        <f t="shared" ref="AA44:AA45" si="71">+Y45/S45</f>
        <v>0</v>
      </c>
      <c r="AB45" s="28">
        <f t="shared" si="66"/>
        <v>1153</v>
      </c>
      <c r="AC45" s="29">
        <f t="shared" si="66"/>
        <v>1153</v>
      </c>
      <c r="AD45" s="30">
        <f t="shared" si="67"/>
        <v>1153</v>
      </c>
      <c r="AE45" s="55">
        <f t="shared" si="67"/>
        <v>1153</v>
      </c>
      <c r="AF45" s="31">
        <f t="shared" si="68"/>
        <v>0</v>
      </c>
      <c r="AG45" s="52">
        <v>1153</v>
      </c>
      <c r="AH45" s="55">
        <v>0</v>
      </c>
      <c r="AI45" s="55">
        <v>0</v>
      </c>
      <c r="AJ45" s="29">
        <v>0</v>
      </c>
      <c r="AK45" s="104"/>
    </row>
    <row r="46" spans="1:37" customFormat="1">
      <c r="A46" s="73" t="s">
        <v>23</v>
      </c>
      <c r="B46" s="73" t="s">
        <v>55</v>
      </c>
      <c r="C46" s="73" t="s">
        <v>74</v>
      </c>
      <c r="D46" s="73">
        <v>312088</v>
      </c>
      <c r="E46" s="74" t="s">
        <v>130</v>
      </c>
      <c r="F46" s="73">
        <v>34000976</v>
      </c>
      <c r="G46" s="74" t="s">
        <v>187</v>
      </c>
      <c r="H46" s="74" t="s">
        <v>264</v>
      </c>
      <c r="I46" s="74" t="s">
        <v>265</v>
      </c>
      <c r="J46" s="1">
        <v>262</v>
      </c>
      <c r="K46" s="2" t="s">
        <v>307</v>
      </c>
      <c r="L46" s="75">
        <v>2</v>
      </c>
      <c r="M46" s="76">
        <v>2</v>
      </c>
      <c r="N46" s="77">
        <v>1</v>
      </c>
      <c r="O46" s="3">
        <v>1</v>
      </c>
      <c r="P46" s="56">
        <f t="shared" ref="P46:P51" si="72">+L46/N46</f>
        <v>2</v>
      </c>
      <c r="Q46" s="78">
        <f t="shared" ref="Q46:Q51" si="73">+M46/O46</f>
        <v>2</v>
      </c>
      <c r="R46" s="79">
        <v>48</v>
      </c>
      <c r="S46" s="76">
        <v>48</v>
      </c>
      <c r="T46" s="82">
        <v>759</v>
      </c>
      <c r="U46" s="83">
        <v>759</v>
      </c>
      <c r="V46" s="56">
        <f t="shared" ref="V46:V51" si="74">+T46/R46</f>
        <v>15.8125</v>
      </c>
      <c r="W46" s="78">
        <f t="shared" ref="W46:W51" si="75">+U46/S46</f>
        <v>15.8125</v>
      </c>
      <c r="X46" s="82">
        <v>180</v>
      </c>
      <c r="Y46" s="83">
        <v>180</v>
      </c>
      <c r="Z46" s="80">
        <f t="shared" ref="Z46:Z51" si="76">+X46/R46</f>
        <v>3.75</v>
      </c>
      <c r="AA46" s="81">
        <f t="shared" ref="AA46:AA51" si="77">+Y46/S46</f>
        <v>3.75</v>
      </c>
      <c r="AB46" s="82">
        <f t="shared" ref="AB46:AC51" si="78">+T46+X46</f>
        <v>939</v>
      </c>
      <c r="AC46" s="83">
        <f t="shared" si="78"/>
        <v>939</v>
      </c>
      <c r="AD46" s="52">
        <f t="shared" ref="AD46:AE51" si="79">ROUNDUP(AB46,0)</f>
        <v>939</v>
      </c>
      <c r="AE46" s="84">
        <f t="shared" si="79"/>
        <v>939</v>
      </c>
      <c r="AF46" s="83">
        <f t="shared" ref="AF46:AF51" si="80">+AD46-AE46</f>
        <v>0</v>
      </c>
      <c r="AG46" s="84">
        <v>939</v>
      </c>
      <c r="AH46" s="84">
        <v>0</v>
      </c>
      <c r="AI46" s="84">
        <v>0</v>
      </c>
      <c r="AJ46" s="83">
        <v>0</v>
      </c>
      <c r="AK46" s="105"/>
    </row>
    <row r="47" spans="1:37" customFormat="1">
      <c r="A47" s="73" t="s">
        <v>23</v>
      </c>
      <c r="B47" s="73" t="s">
        <v>55</v>
      </c>
      <c r="C47" s="73" t="s">
        <v>70</v>
      </c>
      <c r="D47" s="73">
        <v>317667</v>
      </c>
      <c r="E47" s="74" t="s">
        <v>126</v>
      </c>
      <c r="F47" s="73">
        <v>31202349</v>
      </c>
      <c r="G47" s="74" t="s">
        <v>17</v>
      </c>
      <c r="H47" s="74" t="s">
        <v>26</v>
      </c>
      <c r="I47" s="74" t="s">
        <v>256</v>
      </c>
      <c r="J47" s="1">
        <v>608</v>
      </c>
      <c r="K47" s="2" t="s">
        <v>307</v>
      </c>
      <c r="L47" s="10">
        <v>5</v>
      </c>
      <c r="M47" s="54">
        <v>5</v>
      </c>
      <c r="N47" s="4">
        <v>2</v>
      </c>
      <c r="O47" s="2">
        <v>2</v>
      </c>
      <c r="P47" s="32">
        <f t="shared" si="72"/>
        <v>2.5</v>
      </c>
      <c r="Q47" s="33">
        <f t="shared" si="73"/>
        <v>2.5</v>
      </c>
      <c r="R47" s="5">
        <v>112</v>
      </c>
      <c r="S47" s="54">
        <v>112</v>
      </c>
      <c r="T47" s="28">
        <v>2133</v>
      </c>
      <c r="U47" s="29">
        <v>2133</v>
      </c>
      <c r="V47" s="32">
        <f t="shared" si="74"/>
        <v>19.044642857142858</v>
      </c>
      <c r="W47" s="33">
        <f t="shared" si="75"/>
        <v>19.044642857142858</v>
      </c>
      <c r="X47" s="28">
        <v>0</v>
      </c>
      <c r="Y47" s="29">
        <v>0</v>
      </c>
      <c r="Z47" s="34">
        <f t="shared" si="76"/>
        <v>0</v>
      </c>
      <c r="AA47" s="35">
        <f t="shared" si="77"/>
        <v>0</v>
      </c>
      <c r="AB47" s="28">
        <f t="shared" si="78"/>
        <v>2133</v>
      </c>
      <c r="AC47" s="29">
        <f t="shared" si="78"/>
        <v>2133</v>
      </c>
      <c r="AD47" s="30">
        <f t="shared" si="79"/>
        <v>2133</v>
      </c>
      <c r="AE47" s="55">
        <f t="shared" si="79"/>
        <v>2133</v>
      </c>
      <c r="AF47" s="31">
        <f t="shared" si="80"/>
        <v>0</v>
      </c>
      <c r="AG47" s="52">
        <v>914</v>
      </c>
      <c r="AH47" s="55">
        <v>1219</v>
      </c>
      <c r="AI47" s="55">
        <v>0</v>
      </c>
      <c r="AJ47" s="29">
        <v>0</v>
      </c>
      <c r="AK47" s="104"/>
    </row>
    <row r="48" spans="1:37" customFormat="1">
      <c r="A48" s="73" t="s">
        <v>23</v>
      </c>
      <c r="B48" s="73" t="s">
        <v>55</v>
      </c>
      <c r="C48" s="73" t="s">
        <v>70</v>
      </c>
      <c r="D48" s="73">
        <v>317667</v>
      </c>
      <c r="E48" s="74" t="s">
        <v>126</v>
      </c>
      <c r="F48" s="73">
        <v>35995947</v>
      </c>
      <c r="G48" s="74" t="s">
        <v>17</v>
      </c>
      <c r="H48" s="74" t="s">
        <v>26</v>
      </c>
      <c r="I48" s="74" t="s">
        <v>257</v>
      </c>
      <c r="J48" s="1">
        <v>316</v>
      </c>
      <c r="K48" s="2" t="s">
        <v>307</v>
      </c>
      <c r="L48" s="10">
        <v>6</v>
      </c>
      <c r="M48" s="54">
        <v>2</v>
      </c>
      <c r="N48" s="4">
        <v>3</v>
      </c>
      <c r="O48" s="2">
        <v>1</v>
      </c>
      <c r="P48" s="32">
        <f t="shared" si="72"/>
        <v>2</v>
      </c>
      <c r="Q48" s="33">
        <f t="shared" si="73"/>
        <v>2</v>
      </c>
      <c r="R48" s="5">
        <v>84</v>
      </c>
      <c r="S48" s="54">
        <v>28</v>
      </c>
      <c r="T48" s="28">
        <v>1781</v>
      </c>
      <c r="U48" s="29">
        <v>683</v>
      </c>
      <c r="V48" s="32">
        <f t="shared" si="74"/>
        <v>21.202380952380953</v>
      </c>
      <c r="W48" s="33">
        <f t="shared" si="75"/>
        <v>24.392857142857142</v>
      </c>
      <c r="X48" s="28">
        <v>0</v>
      </c>
      <c r="Y48" s="29">
        <v>0</v>
      </c>
      <c r="Z48" s="34">
        <f t="shared" si="76"/>
        <v>0</v>
      </c>
      <c r="AA48" s="35">
        <f t="shared" si="77"/>
        <v>0</v>
      </c>
      <c r="AB48" s="28">
        <f t="shared" si="78"/>
        <v>1781</v>
      </c>
      <c r="AC48" s="29">
        <f t="shared" si="78"/>
        <v>683</v>
      </c>
      <c r="AD48" s="30">
        <f t="shared" si="79"/>
        <v>1781</v>
      </c>
      <c r="AE48" s="55">
        <f t="shared" si="79"/>
        <v>683</v>
      </c>
      <c r="AF48" s="31">
        <f t="shared" si="80"/>
        <v>1098</v>
      </c>
      <c r="AG48" s="82">
        <v>1120</v>
      </c>
      <c r="AH48" s="55">
        <v>661</v>
      </c>
      <c r="AI48" s="55">
        <v>0</v>
      </c>
      <c r="AJ48" s="29">
        <v>0</v>
      </c>
      <c r="AK48" s="104"/>
    </row>
    <row r="49" spans="1:37" customFormat="1">
      <c r="A49" s="73" t="s">
        <v>23</v>
      </c>
      <c r="B49" s="73" t="s">
        <v>55</v>
      </c>
      <c r="C49" s="73" t="s">
        <v>70</v>
      </c>
      <c r="D49" s="73">
        <v>317667</v>
      </c>
      <c r="E49" s="74" t="s">
        <v>126</v>
      </c>
      <c r="F49" s="73">
        <v>35995998</v>
      </c>
      <c r="G49" s="74" t="s">
        <v>17</v>
      </c>
      <c r="H49" s="74" t="s">
        <v>26</v>
      </c>
      <c r="I49" s="74" t="s">
        <v>258</v>
      </c>
      <c r="J49" s="1">
        <v>418</v>
      </c>
      <c r="K49" s="2" t="s">
        <v>307</v>
      </c>
      <c r="L49" s="10">
        <v>4</v>
      </c>
      <c r="M49" s="54">
        <v>2</v>
      </c>
      <c r="N49" s="4">
        <v>2</v>
      </c>
      <c r="O49" s="2">
        <v>1</v>
      </c>
      <c r="P49" s="32">
        <f t="shared" si="72"/>
        <v>2</v>
      </c>
      <c r="Q49" s="33">
        <f t="shared" si="73"/>
        <v>2</v>
      </c>
      <c r="R49" s="5">
        <v>9</v>
      </c>
      <c r="S49" s="54">
        <v>5</v>
      </c>
      <c r="T49" s="28">
        <v>196</v>
      </c>
      <c r="U49" s="29">
        <v>110</v>
      </c>
      <c r="V49" s="32">
        <f t="shared" si="74"/>
        <v>21.777777777777779</v>
      </c>
      <c r="W49" s="33">
        <f t="shared" si="75"/>
        <v>22</v>
      </c>
      <c r="X49" s="28">
        <v>0</v>
      </c>
      <c r="Y49" s="29">
        <v>0</v>
      </c>
      <c r="Z49" s="34">
        <f t="shared" si="76"/>
        <v>0</v>
      </c>
      <c r="AA49" s="35">
        <f t="shared" si="77"/>
        <v>0</v>
      </c>
      <c r="AB49" s="28">
        <f t="shared" si="78"/>
        <v>196</v>
      </c>
      <c r="AC49" s="29">
        <f t="shared" si="78"/>
        <v>110</v>
      </c>
      <c r="AD49" s="30">
        <f t="shared" si="79"/>
        <v>196</v>
      </c>
      <c r="AE49" s="55">
        <f t="shared" si="79"/>
        <v>110</v>
      </c>
      <c r="AF49" s="31">
        <f t="shared" si="80"/>
        <v>86</v>
      </c>
      <c r="AG49" s="82">
        <v>110</v>
      </c>
      <c r="AH49" s="55">
        <v>0</v>
      </c>
      <c r="AI49" s="55">
        <v>0</v>
      </c>
      <c r="AJ49" s="29">
        <v>86</v>
      </c>
      <c r="AK49" s="104"/>
    </row>
    <row r="50" spans="1:37" customFormat="1">
      <c r="A50" s="73" t="s">
        <v>23</v>
      </c>
      <c r="B50" s="73" t="s">
        <v>55</v>
      </c>
      <c r="C50" s="73" t="s">
        <v>69</v>
      </c>
      <c r="D50" s="73">
        <v>317209</v>
      </c>
      <c r="E50" s="74" t="s">
        <v>125</v>
      </c>
      <c r="F50" s="73">
        <v>35678127</v>
      </c>
      <c r="G50" s="74" t="s">
        <v>178</v>
      </c>
      <c r="H50" s="74" t="s">
        <v>25</v>
      </c>
      <c r="I50" s="74" t="s">
        <v>255</v>
      </c>
      <c r="J50" s="1">
        <v>662</v>
      </c>
      <c r="K50" s="2" t="s">
        <v>307</v>
      </c>
      <c r="L50" s="75">
        <v>8</v>
      </c>
      <c r="M50" s="76">
        <v>8</v>
      </c>
      <c r="N50" s="77">
        <v>1</v>
      </c>
      <c r="O50" s="3">
        <v>1</v>
      </c>
      <c r="P50" s="56">
        <f t="shared" si="72"/>
        <v>8</v>
      </c>
      <c r="Q50" s="78">
        <f t="shared" si="73"/>
        <v>8</v>
      </c>
      <c r="R50" s="79">
        <v>16</v>
      </c>
      <c r="S50" s="76">
        <v>16</v>
      </c>
      <c r="T50" s="82">
        <v>268.31</v>
      </c>
      <c r="U50" s="83">
        <v>268.31</v>
      </c>
      <c r="V50" s="56">
        <f t="shared" si="74"/>
        <v>16.769375</v>
      </c>
      <c r="W50" s="78">
        <f t="shared" si="75"/>
        <v>16.769375</v>
      </c>
      <c r="X50" s="82">
        <v>0</v>
      </c>
      <c r="Y50" s="83">
        <v>0</v>
      </c>
      <c r="Z50" s="80">
        <f t="shared" si="76"/>
        <v>0</v>
      </c>
      <c r="AA50" s="81">
        <f t="shared" si="77"/>
        <v>0</v>
      </c>
      <c r="AB50" s="82">
        <f t="shared" si="78"/>
        <v>268.31</v>
      </c>
      <c r="AC50" s="83">
        <f t="shared" si="78"/>
        <v>268.31</v>
      </c>
      <c r="AD50" s="52">
        <f t="shared" si="79"/>
        <v>269</v>
      </c>
      <c r="AE50" s="84">
        <f t="shared" si="79"/>
        <v>269</v>
      </c>
      <c r="AF50" s="85">
        <f t="shared" si="80"/>
        <v>0</v>
      </c>
      <c r="AG50" s="82">
        <v>0</v>
      </c>
      <c r="AH50" s="84">
        <v>269</v>
      </c>
      <c r="AI50" s="84">
        <v>0</v>
      </c>
      <c r="AJ50" s="83">
        <v>0</v>
      </c>
      <c r="AK50" s="105"/>
    </row>
    <row r="51" spans="1:37" customFormat="1">
      <c r="A51" s="73" t="s">
        <v>23</v>
      </c>
      <c r="B51" s="73" t="s">
        <v>55</v>
      </c>
      <c r="C51" s="73" t="s">
        <v>73</v>
      </c>
      <c r="D51" s="73">
        <v>317748</v>
      </c>
      <c r="E51" s="74" t="s">
        <v>129</v>
      </c>
      <c r="F51" s="73">
        <v>31202420</v>
      </c>
      <c r="G51" s="74" t="s">
        <v>17</v>
      </c>
      <c r="H51" s="74" t="s">
        <v>29</v>
      </c>
      <c r="I51" s="74" t="s">
        <v>263</v>
      </c>
      <c r="J51" s="1">
        <v>642</v>
      </c>
      <c r="K51" s="2" t="s">
        <v>307</v>
      </c>
      <c r="L51" s="10">
        <v>4</v>
      </c>
      <c r="M51" s="54">
        <v>3</v>
      </c>
      <c r="N51" s="4">
        <v>2</v>
      </c>
      <c r="O51" s="2">
        <v>1</v>
      </c>
      <c r="P51" s="32">
        <f t="shared" si="72"/>
        <v>2</v>
      </c>
      <c r="Q51" s="33">
        <f t="shared" si="73"/>
        <v>3</v>
      </c>
      <c r="R51" s="5">
        <v>33</v>
      </c>
      <c r="S51" s="54">
        <v>15</v>
      </c>
      <c r="T51" s="28">
        <v>514</v>
      </c>
      <c r="U51" s="29">
        <v>219</v>
      </c>
      <c r="V51" s="32">
        <f t="shared" si="74"/>
        <v>15.575757575757576</v>
      </c>
      <c r="W51" s="78">
        <f t="shared" si="75"/>
        <v>14.6</v>
      </c>
      <c r="X51" s="28">
        <v>0</v>
      </c>
      <c r="Y51" s="29">
        <v>0</v>
      </c>
      <c r="Z51" s="34">
        <f t="shared" si="76"/>
        <v>0</v>
      </c>
      <c r="AA51" s="35">
        <f t="shared" si="77"/>
        <v>0</v>
      </c>
      <c r="AB51" s="28">
        <f t="shared" si="78"/>
        <v>514</v>
      </c>
      <c r="AC51" s="29">
        <f t="shared" si="78"/>
        <v>219</v>
      </c>
      <c r="AD51" s="30">
        <f t="shared" si="79"/>
        <v>514</v>
      </c>
      <c r="AE51" s="55">
        <f t="shared" si="79"/>
        <v>219</v>
      </c>
      <c r="AF51" s="31">
        <f t="shared" si="80"/>
        <v>295</v>
      </c>
      <c r="AG51" s="82">
        <v>514</v>
      </c>
      <c r="AH51" s="28">
        <v>0</v>
      </c>
      <c r="AI51" s="55">
        <v>0</v>
      </c>
      <c r="AJ51" s="29">
        <v>0</v>
      </c>
      <c r="AK51" s="104"/>
    </row>
    <row r="52" spans="1:37" customFormat="1">
      <c r="A52" s="73" t="s">
        <v>23</v>
      </c>
      <c r="B52" s="73" t="s">
        <v>55</v>
      </c>
      <c r="C52" s="73" t="s">
        <v>71</v>
      </c>
      <c r="D52" s="73">
        <v>318094</v>
      </c>
      <c r="E52" s="74" t="s">
        <v>127</v>
      </c>
      <c r="F52" s="73">
        <v>31201768</v>
      </c>
      <c r="G52" s="74" t="s">
        <v>17</v>
      </c>
      <c r="H52" s="74" t="s">
        <v>28</v>
      </c>
      <c r="I52" s="74" t="s">
        <v>259</v>
      </c>
      <c r="J52" s="1">
        <v>449</v>
      </c>
      <c r="K52" s="2" t="s">
        <v>307</v>
      </c>
      <c r="L52" s="75">
        <v>4</v>
      </c>
      <c r="M52" s="76">
        <v>0</v>
      </c>
      <c r="N52" s="77">
        <v>2</v>
      </c>
      <c r="O52" s="3">
        <v>0</v>
      </c>
      <c r="P52" s="56">
        <f t="shared" ref="P52:P55" si="81">+L52/N52</f>
        <v>2</v>
      </c>
      <c r="Q52" s="78">
        <f>0</f>
        <v>0</v>
      </c>
      <c r="R52" s="79">
        <v>96</v>
      </c>
      <c r="S52" s="76">
        <v>0</v>
      </c>
      <c r="T52" s="82">
        <v>2502</v>
      </c>
      <c r="U52" s="83">
        <v>0</v>
      </c>
      <c r="V52" s="56">
        <f t="shared" ref="V52:V55" si="82">+T52/R52</f>
        <v>26.0625</v>
      </c>
      <c r="W52" s="78">
        <f>0</f>
        <v>0</v>
      </c>
      <c r="X52" s="82">
        <v>533</v>
      </c>
      <c r="Y52" s="83">
        <v>0</v>
      </c>
      <c r="Z52" s="80">
        <f t="shared" ref="Z52:Z55" si="83">+X52/R52</f>
        <v>5.552083333333333</v>
      </c>
      <c r="AA52" s="81">
        <f>0</f>
        <v>0</v>
      </c>
      <c r="AB52" s="82">
        <f t="shared" ref="AB52:AC55" si="84">+T52+X52</f>
        <v>3035</v>
      </c>
      <c r="AC52" s="83">
        <f t="shared" si="84"/>
        <v>0</v>
      </c>
      <c r="AD52" s="52">
        <f t="shared" ref="AD52:AE55" si="85">ROUNDUP(AB52,0)</f>
        <v>3035</v>
      </c>
      <c r="AE52" s="84">
        <f t="shared" si="85"/>
        <v>0</v>
      </c>
      <c r="AF52" s="85">
        <f t="shared" ref="AF52:AF55" si="86">+AD52-AE52</f>
        <v>3035</v>
      </c>
      <c r="AG52" s="82">
        <v>1318</v>
      </c>
      <c r="AH52" s="84">
        <v>1717</v>
      </c>
      <c r="AI52" s="84">
        <v>0</v>
      </c>
      <c r="AJ52" s="83">
        <v>0</v>
      </c>
      <c r="AK52" s="105"/>
    </row>
    <row r="53" spans="1:37" customFormat="1">
      <c r="A53" s="73" t="s">
        <v>23</v>
      </c>
      <c r="B53" s="73" t="s">
        <v>55</v>
      </c>
      <c r="C53" s="73" t="s">
        <v>71</v>
      </c>
      <c r="D53" s="73">
        <v>318094</v>
      </c>
      <c r="E53" s="74" t="s">
        <v>127</v>
      </c>
      <c r="F53" s="73">
        <v>36126926</v>
      </c>
      <c r="G53" s="74" t="s">
        <v>17</v>
      </c>
      <c r="H53" s="74" t="s">
        <v>28</v>
      </c>
      <c r="I53" s="74" t="s">
        <v>260</v>
      </c>
      <c r="J53" s="1">
        <v>445</v>
      </c>
      <c r="K53" s="2" t="s">
        <v>307</v>
      </c>
      <c r="L53" s="10">
        <v>5</v>
      </c>
      <c r="M53" s="54">
        <v>3</v>
      </c>
      <c r="N53" s="4">
        <v>5</v>
      </c>
      <c r="O53" s="2">
        <v>3</v>
      </c>
      <c r="P53" s="32">
        <f t="shared" si="81"/>
        <v>1</v>
      </c>
      <c r="Q53" s="33">
        <f t="shared" ref="Q52:Q55" si="87">+M53/O53</f>
        <v>1</v>
      </c>
      <c r="R53" s="5">
        <v>157</v>
      </c>
      <c r="S53" s="54">
        <v>91</v>
      </c>
      <c r="T53" s="28">
        <v>3519</v>
      </c>
      <c r="U53" s="29">
        <v>1810</v>
      </c>
      <c r="V53" s="32">
        <f t="shared" si="82"/>
        <v>22.414012738853504</v>
      </c>
      <c r="W53" s="33">
        <f t="shared" ref="W52:W55" si="88">+U53/S53</f>
        <v>19.890109890109891</v>
      </c>
      <c r="X53" s="28">
        <v>0</v>
      </c>
      <c r="Y53" s="29">
        <v>0</v>
      </c>
      <c r="Z53" s="34">
        <f t="shared" si="83"/>
        <v>0</v>
      </c>
      <c r="AA53" s="35">
        <f t="shared" ref="AA52:AA55" si="89">+Y53/S53</f>
        <v>0</v>
      </c>
      <c r="AB53" s="28">
        <f t="shared" si="84"/>
        <v>3519</v>
      </c>
      <c r="AC53" s="29">
        <f t="shared" si="84"/>
        <v>1810</v>
      </c>
      <c r="AD53" s="30">
        <f t="shared" si="85"/>
        <v>3519</v>
      </c>
      <c r="AE53" s="55">
        <f t="shared" si="85"/>
        <v>1810</v>
      </c>
      <c r="AF53" s="31">
        <f t="shared" si="86"/>
        <v>1709</v>
      </c>
      <c r="AG53" s="82">
        <v>2224</v>
      </c>
      <c r="AH53" s="55">
        <v>1074</v>
      </c>
      <c r="AI53" s="55">
        <v>221</v>
      </c>
      <c r="AJ53" s="29">
        <v>0</v>
      </c>
      <c r="AK53" s="104"/>
    </row>
    <row r="54" spans="1:37" customFormat="1">
      <c r="A54" s="73" t="s">
        <v>23</v>
      </c>
      <c r="B54" s="73" t="s">
        <v>55</v>
      </c>
      <c r="C54" s="73" t="s">
        <v>72</v>
      </c>
      <c r="D54" s="73">
        <v>318396</v>
      </c>
      <c r="E54" s="74" t="s">
        <v>128</v>
      </c>
      <c r="F54" s="73">
        <v>31201741</v>
      </c>
      <c r="G54" s="74" t="s">
        <v>17</v>
      </c>
      <c r="H54" s="74" t="s">
        <v>261</v>
      </c>
      <c r="I54" s="74" t="s">
        <v>262</v>
      </c>
      <c r="J54" s="1">
        <v>280</v>
      </c>
      <c r="K54" s="2" t="s">
        <v>307</v>
      </c>
      <c r="L54" s="75">
        <v>1</v>
      </c>
      <c r="M54" s="76">
        <v>1</v>
      </c>
      <c r="N54" s="77">
        <v>1</v>
      </c>
      <c r="O54" s="3">
        <v>1</v>
      </c>
      <c r="P54" s="56">
        <f t="shared" si="81"/>
        <v>1</v>
      </c>
      <c r="Q54" s="78">
        <f t="shared" si="87"/>
        <v>1</v>
      </c>
      <c r="R54" s="79">
        <v>11</v>
      </c>
      <c r="S54" s="76">
        <v>11</v>
      </c>
      <c r="T54" s="82">
        <v>151</v>
      </c>
      <c r="U54" s="83">
        <v>151</v>
      </c>
      <c r="V54" s="56">
        <f t="shared" si="82"/>
        <v>13.727272727272727</v>
      </c>
      <c r="W54" s="78">
        <f t="shared" si="88"/>
        <v>13.727272727272727</v>
      </c>
      <c r="X54" s="82">
        <v>113</v>
      </c>
      <c r="Y54" s="83">
        <v>113</v>
      </c>
      <c r="Z54" s="80">
        <f t="shared" si="83"/>
        <v>10.272727272727273</v>
      </c>
      <c r="AA54" s="81">
        <f t="shared" si="89"/>
        <v>10.272727272727273</v>
      </c>
      <c r="AB54" s="82">
        <f t="shared" si="84"/>
        <v>264</v>
      </c>
      <c r="AC54" s="83">
        <f t="shared" si="84"/>
        <v>264</v>
      </c>
      <c r="AD54" s="52">
        <f t="shared" si="85"/>
        <v>264</v>
      </c>
      <c r="AE54" s="84">
        <f t="shared" si="85"/>
        <v>264</v>
      </c>
      <c r="AF54" s="85">
        <f t="shared" si="86"/>
        <v>0</v>
      </c>
      <c r="AG54" s="82">
        <v>264</v>
      </c>
      <c r="AH54" s="84">
        <v>0</v>
      </c>
      <c r="AI54" s="84">
        <v>0</v>
      </c>
      <c r="AJ54" s="83">
        <v>0</v>
      </c>
      <c r="AK54" s="105"/>
    </row>
    <row r="55" spans="1:37" customFormat="1">
      <c r="A55" s="73" t="s">
        <v>23</v>
      </c>
      <c r="B55" s="73" t="s">
        <v>55</v>
      </c>
      <c r="C55" s="73" t="s">
        <v>68</v>
      </c>
      <c r="D55" s="73">
        <v>310182</v>
      </c>
      <c r="E55" s="74" t="s">
        <v>124</v>
      </c>
      <c r="F55" s="73">
        <v>36128414</v>
      </c>
      <c r="G55" s="74" t="s">
        <v>17</v>
      </c>
      <c r="H55" s="74" t="s">
        <v>24</v>
      </c>
      <c r="I55" s="74" t="s">
        <v>225</v>
      </c>
      <c r="J55" s="1">
        <v>561</v>
      </c>
      <c r="K55" s="2" t="s">
        <v>307</v>
      </c>
      <c r="L55" s="10">
        <v>1</v>
      </c>
      <c r="M55" s="54">
        <v>0</v>
      </c>
      <c r="N55" s="4">
        <v>1</v>
      </c>
      <c r="O55" s="2">
        <v>0</v>
      </c>
      <c r="P55" s="32">
        <f t="shared" si="81"/>
        <v>1</v>
      </c>
      <c r="Q55" s="33">
        <f>0</f>
        <v>0</v>
      </c>
      <c r="R55" s="5">
        <v>48</v>
      </c>
      <c r="S55" s="54">
        <v>0</v>
      </c>
      <c r="T55" s="28">
        <v>688</v>
      </c>
      <c r="U55" s="29">
        <v>0</v>
      </c>
      <c r="V55" s="32">
        <f t="shared" si="82"/>
        <v>14.333333333333334</v>
      </c>
      <c r="W55" s="78">
        <f>0</f>
        <v>0</v>
      </c>
      <c r="X55" s="28">
        <v>120</v>
      </c>
      <c r="Y55" s="29">
        <v>0</v>
      </c>
      <c r="Z55" s="34">
        <f t="shared" si="83"/>
        <v>2.5</v>
      </c>
      <c r="AA55" s="35">
        <f>0</f>
        <v>0</v>
      </c>
      <c r="AB55" s="28">
        <f t="shared" si="84"/>
        <v>808</v>
      </c>
      <c r="AC55" s="29">
        <f t="shared" si="84"/>
        <v>0</v>
      </c>
      <c r="AD55" s="30">
        <f t="shared" si="85"/>
        <v>808</v>
      </c>
      <c r="AE55" s="55">
        <f t="shared" si="85"/>
        <v>0</v>
      </c>
      <c r="AF55" s="31">
        <f t="shared" si="86"/>
        <v>808</v>
      </c>
      <c r="AG55" s="82">
        <v>808</v>
      </c>
      <c r="AH55" s="28">
        <v>0</v>
      </c>
      <c r="AI55" s="55">
        <v>0</v>
      </c>
      <c r="AJ55" s="29">
        <v>0</v>
      </c>
      <c r="AK55" s="104"/>
    </row>
    <row r="56" spans="1:37" customFormat="1">
      <c r="A56" s="73" t="s">
        <v>30</v>
      </c>
      <c r="B56" s="73" t="s">
        <v>55</v>
      </c>
      <c r="C56" s="73" t="s">
        <v>75</v>
      </c>
      <c r="D56" s="73">
        <v>306525</v>
      </c>
      <c r="E56" s="74" t="s">
        <v>131</v>
      </c>
      <c r="F56" s="119">
        <v>37861191</v>
      </c>
      <c r="G56" s="74" t="s">
        <v>184</v>
      </c>
      <c r="H56" s="74" t="s">
        <v>31</v>
      </c>
      <c r="I56" s="74" t="s">
        <v>266</v>
      </c>
      <c r="J56" s="1">
        <v>465</v>
      </c>
      <c r="K56" s="2" t="s">
        <v>307</v>
      </c>
      <c r="L56" s="10">
        <v>2</v>
      </c>
      <c r="M56" s="54">
        <v>0</v>
      </c>
      <c r="N56" s="4">
        <v>1</v>
      </c>
      <c r="O56" s="2">
        <v>0</v>
      </c>
      <c r="P56" s="32">
        <f t="shared" ref="P56" si="90">+L56/N56</f>
        <v>2</v>
      </c>
      <c r="Q56" s="33">
        <f>0</f>
        <v>0</v>
      </c>
      <c r="R56" s="5">
        <v>5</v>
      </c>
      <c r="S56" s="54">
        <v>0</v>
      </c>
      <c r="T56" s="28">
        <v>91</v>
      </c>
      <c r="U56" s="29">
        <v>0</v>
      </c>
      <c r="V56" s="32">
        <f t="shared" ref="V56" si="91">+T56/R56</f>
        <v>18.2</v>
      </c>
      <c r="W56" s="33">
        <f>0</f>
        <v>0</v>
      </c>
      <c r="X56" s="28">
        <v>0</v>
      </c>
      <c r="Y56" s="29">
        <v>0</v>
      </c>
      <c r="Z56" s="34">
        <f t="shared" ref="Z56" si="92">+X56/R56</f>
        <v>0</v>
      </c>
      <c r="AA56" s="35">
        <f>0</f>
        <v>0</v>
      </c>
      <c r="AB56" s="28">
        <f t="shared" ref="AB56:AC56" si="93">+T56+X56</f>
        <v>91</v>
      </c>
      <c r="AC56" s="29">
        <f t="shared" si="93"/>
        <v>0</v>
      </c>
      <c r="AD56" s="30">
        <f t="shared" ref="AD56:AE56" si="94">ROUNDUP(AB56,0)</f>
        <v>91</v>
      </c>
      <c r="AE56" s="55">
        <f t="shared" si="94"/>
        <v>0</v>
      </c>
      <c r="AF56" s="31">
        <f t="shared" ref="AF56" si="95">+AD56-AE56</f>
        <v>91</v>
      </c>
      <c r="AG56" s="82">
        <v>0</v>
      </c>
      <c r="AH56" s="55">
        <v>0</v>
      </c>
      <c r="AI56" s="55">
        <v>0</v>
      </c>
      <c r="AJ56" s="29">
        <v>91</v>
      </c>
      <c r="AK56" s="104"/>
    </row>
    <row r="57" spans="1:37" customFormat="1">
      <c r="A57" s="73" t="s">
        <v>30</v>
      </c>
      <c r="B57" s="73" t="s">
        <v>55</v>
      </c>
      <c r="C57" s="73" t="s">
        <v>76</v>
      </c>
      <c r="D57" s="73">
        <v>306771</v>
      </c>
      <c r="E57" s="74" t="s">
        <v>132</v>
      </c>
      <c r="F57" s="73">
        <v>37864289</v>
      </c>
      <c r="G57" s="74" t="s">
        <v>17</v>
      </c>
      <c r="H57" s="74" t="s">
        <v>267</v>
      </c>
      <c r="I57" s="74" t="s">
        <v>268</v>
      </c>
      <c r="J57" s="1">
        <v>105</v>
      </c>
      <c r="K57" s="2" t="s">
        <v>307</v>
      </c>
      <c r="L57" s="10">
        <v>2</v>
      </c>
      <c r="M57" s="54">
        <v>0</v>
      </c>
      <c r="N57" s="4">
        <v>1</v>
      </c>
      <c r="O57" s="2">
        <v>0</v>
      </c>
      <c r="P57" s="32">
        <f t="shared" ref="P57:P59" si="96">+L57/N57</f>
        <v>2</v>
      </c>
      <c r="Q57" s="33">
        <f>0</f>
        <v>0</v>
      </c>
      <c r="R57" s="5">
        <v>14</v>
      </c>
      <c r="S57" s="54">
        <v>0</v>
      </c>
      <c r="T57" s="28">
        <v>191</v>
      </c>
      <c r="U57" s="29">
        <v>0</v>
      </c>
      <c r="V57" s="32">
        <f t="shared" ref="V57:V59" si="97">+T57/R57</f>
        <v>13.642857142857142</v>
      </c>
      <c r="W57" s="33">
        <f>0</f>
        <v>0</v>
      </c>
      <c r="X57" s="28">
        <v>0</v>
      </c>
      <c r="Y57" s="29">
        <v>0</v>
      </c>
      <c r="Z57" s="34">
        <f t="shared" ref="Z57:Z59" si="98">+X57/R57</f>
        <v>0</v>
      </c>
      <c r="AA57" s="35">
        <f>0</f>
        <v>0</v>
      </c>
      <c r="AB57" s="28">
        <f t="shared" ref="AB57:AC57" si="99">+T57+X57</f>
        <v>191</v>
      </c>
      <c r="AC57" s="29">
        <f t="shared" si="99"/>
        <v>0</v>
      </c>
      <c r="AD57" s="30">
        <f t="shared" ref="AD57:AE59" si="100">ROUNDUP(AB57,0)</f>
        <v>191</v>
      </c>
      <c r="AE57" s="55">
        <f t="shared" si="100"/>
        <v>0</v>
      </c>
      <c r="AF57" s="31">
        <f t="shared" ref="AF57:AF59" si="101">+AD57-AE57</f>
        <v>191</v>
      </c>
      <c r="AG57" s="82">
        <v>0</v>
      </c>
      <c r="AH57" s="55">
        <v>0</v>
      </c>
      <c r="AI57" s="55">
        <v>0</v>
      </c>
      <c r="AJ57" s="29">
        <v>191</v>
      </c>
      <c r="AK57" s="104"/>
    </row>
    <row r="58" spans="1:37" customFormat="1">
      <c r="A58" s="73" t="s">
        <v>30</v>
      </c>
      <c r="B58" s="73" t="s">
        <v>55</v>
      </c>
      <c r="C58" s="73" t="s">
        <v>77</v>
      </c>
      <c r="D58" s="73">
        <v>307700</v>
      </c>
      <c r="E58" s="74" t="s">
        <v>133</v>
      </c>
      <c r="F58" s="73">
        <v>37864599</v>
      </c>
      <c r="G58" s="74" t="s">
        <v>178</v>
      </c>
      <c r="H58" s="74" t="s">
        <v>269</v>
      </c>
      <c r="I58" s="74" t="s">
        <v>270</v>
      </c>
      <c r="J58" s="1">
        <v>111</v>
      </c>
      <c r="K58" s="2" t="s">
        <v>307</v>
      </c>
      <c r="L58" s="10">
        <v>1</v>
      </c>
      <c r="M58" s="54">
        <v>1</v>
      </c>
      <c r="N58" s="4">
        <v>1</v>
      </c>
      <c r="O58" s="2">
        <v>1</v>
      </c>
      <c r="P58" s="32">
        <f t="shared" si="96"/>
        <v>1</v>
      </c>
      <c r="Q58" s="33">
        <f t="shared" ref="Q57:Q59" si="102">+M58/O58</f>
        <v>1</v>
      </c>
      <c r="R58" s="5">
        <v>50</v>
      </c>
      <c r="S58" s="54">
        <v>50</v>
      </c>
      <c r="T58" s="28">
        <v>0</v>
      </c>
      <c r="U58" s="29">
        <v>0</v>
      </c>
      <c r="V58" s="32">
        <f t="shared" si="97"/>
        <v>0</v>
      </c>
      <c r="W58" s="33">
        <f t="shared" ref="W57:W59" si="103">+U58/S58</f>
        <v>0</v>
      </c>
      <c r="X58" s="28">
        <v>1100</v>
      </c>
      <c r="Y58" s="29">
        <v>1100</v>
      </c>
      <c r="Z58" s="34">
        <f t="shared" si="98"/>
        <v>22</v>
      </c>
      <c r="AA58" s="35">
        <f t="shared" ref="AA57:AA59" si="104">+Y58/S58</f>
        <v>22</v>
      </c>
      <c r="AB58" s="28">
        <f t="shared" ref="AB58:AB60" si="105">+T58+X58</f>
        <v>1100</v>
      </c>
      <c r="AC58" s="29">
        <f t="shared" ref="AC58:AC60" si="106">+U58+Y58</f>
        <v>1100</v>
      </c>
      <c r="AD58" s="30">
        <f t="shared" si="100"/>
        <v>1100</v>
      </c>
      <c r="AE58" s="55">
        <f t="shared" si="100"/>
        <v>1100</v>
      </c>
      <c r="AF58" s="31">
        <f t="shared" si="101"/>
        <v>0</v>
      </c>
      <c r="AG58" s="82">
        <v>1100</v>
      </c>
      <c r="AH58" s="55">
        <v>0</v>
      </c>
      <c r="AI58" s="55">
        <v>0</v>
      </c>
      <c r="AJ58" s="29">
        <v>0</v>
      </c>
      <c r="AK58" s="104"/>
    </row>
    <row r="59" spans="1:37">
      <c r="A59" s="73" t="s">
        <v>30</v>
      </c>
      <c r="B59" s="73" t="s">
        <v>55</v>
      </c>
      <c r="C59" s="73" t="s">
        <v>78</v>
      </c>
      <c r="D59" s="73">
        <v>309150</v>
      </c>
      <c r="E59" s="74" t="s">
        <v>134</v>
      </c>
      <c r="F59" s="73">
        <v>36110728</v>
      </c>
      <c r="G59" s="74" t="s">
        <v>17</v>
      </c>
      <c r="H59" s="74" t="s">
        <v>32</v>
      </c>
      <c r="I59" s="74" t="s">
        <v>271</v>
      </c>
      <c r="J59" s="74">
        <v>687</v>
      </c>
      <c r="K59" s="3" t="s">
        <v>307</v>
      </c>
      <c r="L59" s="10">
        <v>19</v>
      </c>
      <c r="M59" s="76">
        <v>0</v>
      </c>
      <c r="N59" s="77">
        <v>4</v>
      </c>
      <c r="O59" s="3">
        <v>0</v>
      </c>
      <c r="P59" s="56">
        <f t="shared" si="96"/>
        <v>4.75</v>
      </c>
      <c r="Q59" s="78">
        <f>0</f>
        <v>0</v>
      </c>
      <c r="R59" s="79">
        <v>15</v>
      </c>
      <c r="S59" s="76">
        <v>0</v>
      </c>
      <c r="T59" s="76">
        <v>204</v>
      </c>
      <c r="U59" s="76">
        <v>0</v>
      </c>
      <c r="V59" s="56">
        <f t="shared" si="97"/>
        <v>13.6</v>
      </c>
      <c r="W59" s="78">
        <f>0</f>
        <v>0</v>
      </c>
      <c r="X59" s="3">
        <v>0</v>
      </c>
      <c r="Y59" s="76">
        <v>0</v>
      </c>
      <c r="Z59" s="34">
        <f t="shared" si="98"/>
        <v>0</v>
      </c>
      <c r="AA59" s="81">
        <f>0</f>
        <v>0</v>
      </c>
      <c r="AB59" s="82">
        <f t="shared" si="105"/>
        <v>204</v>
      </c>
      <c r="AC59" s="83">
        <f t="shared" si="106"/>
        <v>0</v>
      </c>
      <c r="AD59" s="52">
        <f t="shared" si="100"/>
        <v>204</v>
      </c>
      <c r="AE59" s="84">
        <f t="shared" si="100"/>
        <v>0</v>
      </c>
      <c r="AF59" s="85">
        <f t="shared" si="101"/>
        <v>204</v>
      </c>
      <c r="AG59" s="110">
        <v>0</v>
      </c>
      <c r="AH59" s="88">
        <v>120</v>
      </c>
      <c r="AI59" s="88">
        <v>84</v>
      </c>
      <c r="AJ59" s="87">
        <v>0</v>
      </c>
      <c r="AK59" s="105"/>
    </row>
    <row r="60" spans="1:37" customFormat="1">
      <c r="A60" s="73" t="s">
        <v>30</v>
      </c>
      <c r="B60" s="73" t="s">
        <v>55</v>
      </c>
      <c r="C60" s="73" t="s">
        <v>79</v>
      </c>
      <c r="D60" s="73">
        <v>306185</v>
      </c>
      <c r="E60" s="74" t="s">
        <v>135</v>
      </c>
      <c r="F60" s="73">
        <v>37861417</v>
      </c>
      <c r="G60" s="74" t="s">
        <v>189</v>
      </c>
      <c r="H60" s="74" t="s">
        <v>33</v>
      </c>
      <c r="I60" s="74" t="s">
        <v>272</v>
      </c>
      <c r="J60" s="1">
        <v>487</v>
      </c>
      <c r="K60" s="2" t="s">
        <v>307</v>
      </c>
      <c r="L60" s="10">
        <v>10</v>
      </c>
      <c r="M60" s="54">
        <v>6</v>
      </c>
      <c r="N60" s="4">
        <v>2</v>
      </c>
      <c r="O60" s="2">
        <v>2</v>
      </c>
      <c r="P60" s="32">
        <f t="shared" ref="P60" si="107">+L60/N60</f>
        <v>5</v>
      </c>
      <c r="Q60" s="33">
        <f t="shared" ref="Q60" si="108">+M60/O60</f>
        <v>3</v>
      </c>
      <c r="R60" s="5">
        <v>73</v>
      </c>
      <c r="S60" s="54">
        <v>44</v>
      </c>
      <c r="T60" s="28">
        <v>1728</v>
      </c>
      <c r="U60" s="31">
        <v>1043</v>
      </c>
      <c r="V60" s="32">
        <f t="shared" ref="V60" si="109">+T60/R60</f>
        <v>23.671232876712327</v>
      </c>
      <c r="W60" s="33">
        <f t="shared" ref="W60" si="110">+U60/S60</f>
        <v>23.704545454545453</v>
      </c>
      <c r="X60" s="28">
        <v>0</v>
      </c>
      <c r="Y60" s="29">
        <v>0</v>
      </c>
      <c r="Z60" s="34">
        <f t="shared" ref="Z60" si="111">+X60/R60</f>
        <v>0</v>
      </c>
      <c r="AA60" s="35">
        <f t="shared" ref="AA60" si="112">+Y60/S60</f>
        <v>0</v>
      </c>
      <c r="AB60" s="28">
        <f t="shared" si="105"/>
        <v>1728</v>
      </c>
      <c r="AC60" s="29">
        <f t="shared" si="106"/>
        <v>1043</v>
      </c>
      <c r="AD60" s="30">
        <f t="shared" ref="AD60:AE60" si="113">ROUNDUP(AB60,0)</f>
        <v>1728</v>
      </c>
      <c r="AE60" s="55">
        <f t="shared" si="113"/>
        <v>1043</v>
      </c>
      <c r="AF60" s="31">
        <f t="shared" ref="AF60" si="114">+AD60-AE60</f>
        <v>685</v>
      </c>
      <c r="AG60" s="82">
        <v>1728</v>
      </c>
      <c r="AH60" s="55">
        <v>0</v>
      </c>
      <c r="AI60" s="55">
        <v>0</v>
      </c>
      <c r="AJ60" s="29">
        <v>0</v>
      </c>
      <c r="AK60" s="104"/>
    </row>
    <row r="61" spans="1:37" customFormat="1">
      <c r="A61" s="73" t="s">
        <v>30</v>
      </c>
      <c r="B61" s="73" t="s">
        <v>94</v>
      </c>
      <c r="C61" s="73" t="s">
        <v>95</v>
      </c>
      <c r="D61" s="73">
        <v>35593008</v>
      </c>
      <c r="E61" s="74" t="s">
        <v>149</v>
      </c>
      <c r="F61" s="73">
        <v>42210429</v>
      </c>
      <c r="G61" s="74" t="s">
        <v>194</v>
      </c>
      <c r="H61" s="74" t="s">
        <v>32</v>
      </c>
      <c r="I61" s="74" t="s">
        <v>291</v>
      </c>
      <c r="J61" s="1">
        <v>174</v>
      </c>
      <c r="K61" s="2" t="s">
        <v>307</v>
      </c>
      <c r="L61" s="10">
        <v>6</v>
      </c>
      <c r="M61" s="54">
        <v>0</v>
      </c>
      <c r="N61" s="4">
        <v>2</v>
      </c>
      <c r="O61" s="2">
        <v>0</v>
      </c>
      <c r="P61" s="32">
        <f t="shared" ref="P61" si="115">+L61/N61</f>
        <v>3</v>
      </c>
      <c r="Q61" s="33">
        <f>0</f>
        <v>0</v>
      </c>
      <c r="R61" s="5">
        <v>107</v>
      </c>
      <c r="S61" s="54">
        <v>0</v>
      </c>
      <c r="T61" s="28">
        <v>1749</v>
      </c>
      <c r="U61" s="29">
        <v>0</v>
      </c>
      <c r="V61" s="32">
        <f t="shared" ref="V61" si="116">+T61/R61</f>
        <v>16.345794392523363</v>
      </c>
      <c r="W61" s="78">
        <f>0</f>
        <v>0</v>
      </c>
      <c r="X61" s="28">
        <v>0</v>
      </c>
      <c r="Y61" s="29">
        <v>0</v>
      </c>
      <c r="Z61" s="34">
        <f t="shared" ref="Z61" si="117">+X61/R61</f>
        <v>0</v>
      </c>
      <c r="AA61" s="35">
        <f>0</f>
        <v>0</v>
      </c>
      <c r="AB61" s="28">
        <f t="shared" ref="AB61" si="118">+T61+X61</f>
        <v>1749</v>
      </c>
      <c r="AC61" s="29">
        <f t="shared" ref="AC61" si="119">+U61+Y61</f>
        <v>0</v>
      </c>
      <c r="AD61" s="30">
        <f t="shared" ref="AD61:AE61" si="120">ROUNDUP(AB61,0)</f>
        <v>1749</v>
      </c>
      <c r="AE61" s="55">
        <f t="shared" si="120"/>
        <v>0</v>
      </c>
      <c r="AF61" s="31">
        <f t="shared" ref="AF61" si="121">+AD61-AE61</f>
        <v>1749</v>
      </c>
      <c r="AG61" s="82">
        <v>1749</v>
      </c>
      <c r="AH61" s="28">
        <v>0</v>
      </c>
      <c r="AI61" s="55">
        <v>0</v>
      </c>
      <c r="AJ61" s="29">
        <v>0</v>
      </c>
      <c r="AK61" s="104"/>
    </row>
    <row r="62" spans="1:37" customFormat="1">
      <c r="A62" s="73" t="s">
        <v>34</v>
      </c>
      <c r="B62" s="73" t="s">
        <v>49</v>
      </c>
      <c r="C62" s="73" t="s">
        <v>53</v>
      </c>
      <c r="D62" s="73">
        <v>37808427</v>
      </c>
      <c r="E62" s="74" t="s">
        <v>110</v>
      </c>
      <c r="F62" s="73">
        <v>893544</v>
      </c>
      <c r="G62" s="74" t="s">
        <v>173</v>
      </c>
      <c r="H62" s="74" t="s">
        <v>36</v>
      </c>
      <c r="I62" s="74" t="s">
        <v>222</v>
      </c>
      <c r="J62" s="1">
        <v>235</v>
      </c>
      <c r="K62" s="2" t="s">
        <v>307</v>
      </c>
      <c r="L62" s="10">
        <v>6</v>
      </c>
      <c r="M62" s="54">
        <v>6</v>
      </c>
      <c r="N62" s="4">
        <v>1</v>
      </c>
      <c r="O62" s="2">
        <v>1</v>
      </c>
      <c r="P62" s="32">
        <v>6</v>
      </c>
      <c r="Q62" s="33">
        <v>6</v>
      </c>
      <c r="R62" s="5">
        <v>10</v>
      </c>
      <c r="S62" s="54">
        <v>10</v>
      </c>
      <c r="T62" s="28">
        <v>156</v>
      </c>
      <c r="U62" s="29">
        <v>156</v>
      </c>
      <c r="V62" s="32">
        <v>15.6</v>
      </c>
      <c r="W62" s="33">
        <v>15.6</v>
      </c>
      <c r="X62" s="28">
        <v>0</v>
      </c>
      <c r="Y62" s="29">
        <v>0</v>
      </c>
      <c r="Z62" s="34">
        <f t="shared" ref="Z62" si="122">+X62/R62</f>
        <v>0</v>
      </c>
      <c r="AA62" s="35">
        <f t="shared" ref="AA62" si="123">+Y62/S62</f>
        <v>0</v>
      </c>
      <c r="AB62" s="28">
        <f t="shared" ref="AB62:AC62" si="124">+T62+X62</f>
        <v>156</v>
      </c>
      <c r="AC62" s="29">
        <f t="shared" si="124"/>
        <v>156</v>
      </c>
      <c r="AD62" s="30">
        <f t="shared" ref="AD62:AE62" si="125">ROUNDUP(AB62,0)</f>
        <v>156</v>
      </c>
      <c r="AE62" s="55">
        <f t="shared" si="125"/>
        <v>156</v>
      </c>
      <c r="AF62" s="31">
        <f t="shared" ref="AF62" si="126">+AD62-AE62</f>
        <v>0</v>
      </c>
      <c r="AG62" s="82">
        <v>156</v>
      </c>
      <c r="AH62" s="55">
        <v>0</v>
      </c>
      <c r="AI62" s="55">
        <v>0</v>
      </c>
      <c r="AJ62" s="29">
        <v>0</v>
      </c>
      <c r="AK62" s="104"/>
    </row>
    <row r="63" spans="1:37" customFormat="1">
      <c r="A63" s="73" t="s">
        <v>34</v>
      </c>
      <c r="B63" s="73" t="s">
        <v>49</v>
      </c>
      <c r="C63" s="73" t="s">
        <v>53</v>
      </c>
      <c r="D63" s="73">
        <v>37808427</v>
      </c>
      <c r="E63" s="74" t="s">
        <v>110</v>
      </c>
      <c r="F63" s="73">
        <v>55494099</v>
      </c>
      <c r="G63" s="74" t="s">
        <v>175</v>
      </c>
      <c r="H63" s="74" t="s">
        <v>36</v>
      </c>
      <c r="I63" s="74" t="s">
        <v>223</v>
      </c>
      <c r="J63" s="1">
        <v>288</v>
      </c>
      <c r="K63" s="2" t="s">
        <v>307</v>
      </c>
      <c r="L63" s="10">
        <v>1</v>
      </c>
      <c r="M63" s="54">
        <v>1</v>
      </c>
      <c r="N63" s="4">
        <v>1</v>
      </c>
      <c r="O63" s="2">
        <v>1</v>
      </c>
      <c r="P63" s="32">
        <v>1</v>
      </c>
      <c r="Q63" s="33">
        <v>1</v>
      </c>
      <c r="R63" s="5">
        <v>6</v>
      </c>
      <c r="S63" s="54">
        <v>6</v>
      </c>
      <c r="T63" s="28">
        <v>34</v>
      </c>
      <c r="U63" s="29">
        <v>34</v>
      </c>
      <c r="V63" s="32">
        <v>5.666666666666667</v>
      </c>
      <c r="W63" s="33">
        <v>5.666666666666667</v>
      </c>
      <c r="X63" s="28">
        <v>94</v>
      </c>
      <c r="Y63" s="29">
        <v>94</v>
      </c>
      <c r="Z63" s="34">
        <f t="shared" ref="Z63" si="127">+X63/R63</f>
        <v>15.666666666666666</v>
      </c>
      <c r="AA63" s="35">
        <f t="shared" ref="AA63" si="128">+Y63/S63</f>
        <v>15.666666666666666</v>
      </c>
      <c r="AB63" s="28">
        <f t="shared" ref="AB63:AC63" si="129">+T63+X63</f>
        <v>128</v>
      </c>
      <c r="AC63" s="29">
        <f t="shared" si="129"/>
        <v>128</v>
      </c>
      <c r="AD63" s="30">
        <f t="shared" ref="AD63:AE63" si="130">ROUNDUP(AB63,0)</f>
        <v>128</v>
      </c>
      <c r="AE63" s="55">
        <f t="shared" si="130"/>
        <v>128</v>
      </c>
      <c r="AF63" s="31">
        <f t="shared" ref="AF63" si="131">+AD63-AE63</f>
        <v>0</v>
      </c>
      <c r="AG63" s="82">
        <v>128</v>
      </c>
      <c r="AH63" s="55">
        <v>0</v>
      </c>
      <c r="AI63" s="55">
        <v>0</v>
      </c>
      <c r="AJ63" s="29">
        <v>0</v>
      </c>
      <c r="AK63" s="104"/>
    </row>
    <row r="64" spans="1:37" customFormat="1">
      <c r="A64" s="73" t="s">
        <v>34</v>
      </c>
      <c r="B64" s="73" t="s">
        <v>55</v>
      </c>
      <c r="C64" s="73" t="s">
        <v>80</v>
      </c>
      <c r="D64" s="73">
        <v>315524</v>
      </c>
      <c r="E64" s="74" t="s">
        <v>136</v>
      </c>
      <c r="F64" s="73">
        <v>37810421</v>
      </c>
      <c r="G64" s="74" t="s">
        <v>188</v>
      </c>
      <c r="H64" s="74" t="s">
        <v>35</v>
      </c>
      <c r="I64" s="74" t="s">
        <v>273</v>
      </c>
      <c r="J64" s="1">
        <v>461</v>
      </c>
      <c r="K64" s="2" t="s">
        <v>307</v>
      </c>
      <c r="L64" s="10">
        <v>3</v>
      </c>
      <c r="M64" s="54">
        <v>3</v>
      </c>
      <c r="N64" s="4">
        <v>1</v>
      </c>
      <c r="O64" s="2">
        <v>1</v>
      </c>
      <c r="P64" s="32">
        <v>3</v>
      </c>
      <c r="Q64" s="33">
        <v>3</v>
      </c>
      <c r="R64" s="5">
        <v>48</v>
      </c>
      <c r="S64" s="54">
        <v>48</v>
      </c>
      <c r="T64" s="28">
        <v>809</v>
      </c>
      <c r="U64" s="29">
        <v>809</v>
      </c>
      <c r="V64" s="32">
        <v>16.854166666666668</v>
      </c>
      <c r="W64" s="33">
        <v>16.854166666666668</v>
      </c>
      <c r="X64" s="28">
        <v>0</v>
      </c>
      <c r="Y64" s="29">
        <v>0</v>
      </c>
      <c r="Z64" s="34">
        <f t="shared" ref="Z64" si="132">+X64/R64</f>
        <v>0</v>
      </c>
      <c r="AA64" s="35">
        <f t="shared" ref="AA64" si="133">+Y64/S64</f>
        <v>0</v>
      </c>
      <c r="AB64" s="28">
        <f t="shared" ref="AB64:AC64" si="134">+T64+X64</f>
        <v>809</v>
      </c>
      <c r="AC64" s="29">
        <f t="shared" si="134"/>
        <v>809</v>
      </c>
      <c r="AD64" s="30">
        <f t="shared" ref="AD64:AE64" si="135">ROUNDUP(AB64,0)</f>
        <v>809</v>
      </c>
      <c r="AE64" s="55">
        <f t="shared" si="135"/>
        <v>809</v>
      </c>
      <c r="AF64" s="31">
        <f t="shared" ref="AF64" si="136">+AD64-AE64</f>
        <v>0</v>
      </c>
      <c r="AG64" s="82">
        <v>809</v>
      </c>
      <c r="AH64" s="55">
        <v>0</v>
      </c>
      <c r="AI64" s="55">
        <v>0</v>
      </c>
      <c r="AJ64" s="29">
        <v>0</v>
      </c>
      <c r="AK64" s="104"/>
    </row>
    <row r="65" spans="1:37" customFormat="1">
      <c r="A65" s="73" t="s">
        <v>34</v>
      </c>
      <c r="B65" s="73" t="s">
        <v>55</v>
      </c>
      <c r="C65" s="73" t="s">
        <v>81</v>
      </c>
      <c r="D65" s="73">
        <v>321648</v>
      </c>
      <c r="E65" s="74" t="s">
        <v>137</v>
      </c>
      <c r="F65" s="73">
        <v>37812998</v>
      </c>
      <c r="G65" s="74" t="s">
        <v>181</v>
      </c>
      <c r="H65" s="74" t="s">
        <v>274</v>
      </c>
      <c r="I65" s="74" t="s">
        <v>275</v>
      </c>
      <c r="J65" s="1">
        <v>187</v>
      </c>
      <c r="K65" s="2" t="s">
        <v>307</v>
      </c>
      <c r="L65" s="75">
        <v>4</v>
      </c>
      <c r="M65" s="76">
        <v>2</v>
      </c>
      <c r="N65" s="77">
        <v>2</v>
      </c>
      <c r="O65" s="3">
        <v>1</v>
      </c>
      <c r="P65" s="56">
        <v>2</v>
      </c>
      <c r="Q65" s="78">
        <v>2</v>
      </c>
      <c r="R65" s="79">
        <v>74</v>
      </c>
      <c r="S65" s="76">
        <v>15</v>
      </c>
      <c r="T65" s="82">
        <v>1290</v>
      </c>
      <c r="U65" s="83">
        <v>262</v>
      </c>
      <c r="V65" s="56">
        <v>17.432432432432432</v>
      </c>
      <c r="W65" s="78">
        <v>17.466666666666665</v>
      </c>
      <c r="X65" s="82">
        <v>0</v>
      </c>
      <c r="Y65" s="83">
        <v>0</v>
      </c>
      <c r="Z65" s="80">
        <f t="shared" ref="Z65" si="137">+X65/R65</f>
        <v>0</v>
      </c>
      <c r="AA65" s="81">
        <f t="shared" ref="AA65" si="138">+Y65/S65</f>
        <v>0</v>
      </c>
      <c r="AB65" s="82">
        <f t="shared" ref="AB65:AC65" si="139">+T65+X65</f>
        <v>1290</v>
      </c>
      <c r="AC65" s="83">
        <f t="shared" si="139"/>
        <v>262</v>
      </c>
      <c r="AD65" s="52">
        <f t="shared" ref="AD65:AE65" si="140">ROUNDUP(AB65,0)</f>
        <v>1290</v>
      </c>
      <c r="AE65" s="84">
        <f t="shared" si="140"/>
        <v>262</v>
      </c>
      <c r="AF65" s="85">
        <f t="shared" ref="AF65" si="141">+AD65-AE65</f>
        <v>1028</v>
      </c>
      <c r="AG65" s="82">
        <v>1290</v>
      </c>
      <c r="AH65" s="84">
        <v>0</v>
      </c>
      <c r="AI65" s="84">
        <v>0</v>
      </c>
      <c r="AJ65" s="83">
        <v>0</v>
      </c>
      <c r="AK65" s="105"/>
    </row>
    <row r="66" spans="1:37">
      <c r="A66" s="73" t="s">
        <v>37</v>
      </c>
      <c r="B66" s="73" t="s">
        <v>49</v>
      </c>
      <c r="C66" s="73" t="s">
        <v>54</v>
      </c>
      <c r="D66" s="73">
        <v>37828100</v>
      </c>
      <c r="E66" s="74" t="s">
        <v>111</v>
      </c>
      <c r="F66" s="73">
        <v>160725</v>
      </c>
      <c r="G66" s="74" t="s">
        <v>176</v>
      </c>
      <c r="H66" s="74" t="s">
        <v>42</v>
      </c>
      <c r="I66" s="74" t="s">
        <v>224</v>
      </c>
      <c r="J66" s="74">
        <v>106</v>
      </c>
      <c r="K66" s="3" t="s">
        <v>307</v>
      </c>
      <c r="L66" s="75">
        <v>2</v>
      </c>
      <c r="M66" s="76">
        <v>2</v>
      </c>
      <c r="N66" s="77">
        <v>2</v>
      </c>
      <c r="O66" s="3">
        <v>2</v>
      </c>
      <c r="P66" s="56">
        <f t="shared" ref="P66" si="142">+L66/N66</f>
        <v>1</v>
      </c>
      <c r="Q66" s="33">
        <f t="shared" ref="Q66" si="143">+M66/O66</f>
        <v>1</v>
      </c>
      <c r="R66" s="79">
        <v>17</v>
      </c>
      <c r="S66" s="76">
        <v>17</v>
      </c>
      <c r="T66" s="82">
        <v>393</v>
      </c>
      <c r="U66" s="83">
        <v>393</v>
      </c>
      <c r="V66" s="56">
        <f t="shared" ref="V66" si="144">+T66/R66</f>
        <v>23.117647058823529</v>
      </c>
      <c r="W66" s="78">
        <f t="shared" ref="W66" si="145">+U66/S66</f>
        <v>23.117647058823529</v>
      </c>
      <c r="X66" s="82">
        <v>0</v>
      </c>
      <c r="Y66" s="83">
        <v>0</v>
      </c>
      <c r="Z66" s="80">
        <f t="shared" ref="Z66" si="146">+X66/R66</f>
        <v>0</v>
      </c>
      <c r="AA66" s="35">
        <f t="shared" ref="AA66" si="147">+Y66/S66</f>
        <v>0</v>
      </c>
      <c r="AB66" s="28">
        <f t="shared" ref="AB66:AC66" si="148">+T66+X66</f>
        <v>393</v>
      </c>
      <c r="AC66" s="29">
        <f t="shared" si="148"/>
        <v>393</v>
      </c>
      <c r="AD66" s="30">
        <f t="shared" ref="AD66:AE66" si="149">ROUNDUP(AB66,0)</f>
        <v>393</v>
      </c>
      <c r="AE66" s="55">
        <f t="shared" si="149"/>
        <v>393</v>
      </c>
      <c r="AF66" s="31">
        <f t="shared" ref="AF66" si="150">+AD66-AE66</f>
        <v>0</v>
      </c>
      <c r="AG66" s="110">
        <v>208</v>
      </c>
      <c r="AH66" s="110">
        <v>185</v>
      </c>
      <c r="AI66" s="88">
        <v>0</v>
      </c>
      <c r="AJ66" s="87">
        <v>0</v>
      </c>
      <c r="AK66" s="105"/>
    </row>
    <row r="67" spans="1:37">
      <c r="A67" s="73" t="s">
        <v>37</v>
      </c>
      <c r="B67" s="73" t="s">
        <v>55</v>
      </c>
      <c r="C67" s="73" t="s">
        <v>82</v>
      </c>
      <c r="D67" s="73">
        <v>313271</v>
      </c>
      <c r="E67" s="74" t="s">
        <v>138</v>
      </c>
      <c r="F67" s="73">
        <v>51786249</v>
      </c>
      <c r="G67" s="74" t="s">
        <v>190</v>
      </c>
      <c r="H67" s="74" t="s">
        <v>38</v>
      </c>
      <c r="I67" s="74" t="s">
        <v>276</v>
      </c>
      <c r="J67" s="74">
        <v>365</v>
      </c>
      <c r="K67" s="3" t="s">
        <v>307</v>
      </c>
      <c r="L67" s="118">
        <v>21</v>
      </c>
      <c r="M67" s="76">
        <v>21</v>
      </c>
      <c r="N67" s="77">
        <v>2</v>
      </c>
      <c r="O67" s="3">
        <v>2</v>
      </c>
      <c r="P67" s="56">
        <f t="shared" ref="P67" si="151">+L67/N67</f>
        <v>10.5</v>
      </c>
      <c r="Q67" s="78">
        <f t="shared" ref="Q67" si="152">+M67/O67</f>
        <v>10.5</v>
      </c>
      <c r="R67" s="79">
        <v>16</v>
      </c>
      <c r="S67" s="76">
        <v>16</v>
      </c>
      <c r="T67" s="79">
        <v>382</v>
      </c>
      <c r="U67" s="114">
        <v>382</v>
      </c>
      <c r="V67" s="56">
        <f t="shared" ref="V67" si="153">+T67/R67</f>
        <v>23.875</v>
      </c>
      <c r="W67" s="78">
        <f t="shared" ref="W67" si="154">+U67/S67</f>
        <v>23.875</v>
      </c>
      <c r="X67" s="3">
        <v>0</v>
      </c>
      <c r="Y67" s="76">
        <v>0</v>
      </c>
      <c r="Z67" s="80">
        <f t="shared" ref="Z67" si="155">+X67/R67</f>
        <v>0</v>
      </c>
      <c r="AA67" s="81">
        <f t="shared" ref="AA67" si="156">+Y67/S67</f>
        <v>0</v>
      </c>
      <c r="AB67" s="82">
        <f t="shared" ref="AB67:AC67" si="157">+T67+X67</f>
        <v>382</v>
      </c>
      <c r="AC67" s="83">
        <f t="shared" si="157"/>
        <v>382</v>
      </c>
      <c r="AD67" s="52">
        <f t="shared" ref="AD67:AE67" si="158">ROUNDUP(AB67,0)</f>
        <v>382</v>
      </c>
      <c r="AE67" s="84">
        <f t="shared" si="158"/>
        <v>382</v>
      </c>
      <c r="AF67" s="83">
        <f t="shared" ref="AF67" si="159">+AD67-AE67</f>
        <v>0</v>
      </c>
      <c r="AG67" s="57">
        <v>382</v>
      </c>
      <c r="AH67" s="88">
        <v>0</v>
      </c>
      <c r="AI67" s="88">
        <v>0</v>
      </c>
      <c r="AJ67" s="87">
        <v>0</v>
      </c>
      <c r="AK67" s="105"/>
    </row>
    <row r="68" spans="1:37">
      <c r="A68" s="73" t="s">
        <v>37</v>
      </c>
      <c r="B68" s="73" t="s">
        <v>55</v>
      </c>
      <c r="C68" s="73" t="s">
        <v>87</v>
      </c>
      <c r="D68" s="73">
        <v>321125</v>
      </c>
      <c r="E68" s="74" t="s">
        <v>142</v>
      </c>
      <c r="F68" s="73">
        <v>37831500</v>
      </c>
      <c r="G68" s="74" t="s">
        <v>17</v>
      </c>
      <c r="H68" s="74" t="s">
        <v>43</v>
      </c>
      <c r="I68" s="74" t="s">
        <v>281</v>
      </c>
      <c r="J68" s="74">
        <v>368</v>
      </c>
      <c r="K68" s="3" t="s">
        <v>307</v>
      </c>
      <c r="L68" s="10">
        <v>2</v>
      </c>
      <c r="M68" s="76">
        <v>2</v>
      </c>
      <c r="N68" s="77">
        <v>1</v>
      </c>
      <c r="O68" s="3">
        <v>1</v>
      </c>
      <c r="P68" s="56">
        <f t="shared" ref="P68:P71" si="160">+L68/N68</f>
        <v>2</v>
      </c>
      <c r="Q68" s="33">
        <f t="shared" ref="Q68:Q71" si="161">+M68/O68</f>
        <v>2</v>
      </c>
      <c r="R68" s="79">
        <v>16</v>
      </c>
      <c r="S68" s="76">
        <v>16</v>
      </c>
      <c r="T68" s="79">
        <v>379</v>
      </c>
      <c r="U68" s="114">
        <v>379</v>
      </c>
      <c r="V68" s="56">
        <f t="shared" ref="V68:V71" si="162">+T68/R68</f>
        <v>23.6875</v>
      </c>
      <c r="W68" s="78">
        <f t="shared" ref="W68:W71" si="163">+U68/S68</f>
        <v>23.6875</v>
      </c>
      <c r="X68" s="79">
        <v>0</v>
      </c>
      <c r="Y68" s="114">
        <v>0</v>
      </c>
      <c r="Z68" s="80">
        <f t="shared" ref="Z68:Z71" si="164">+X68/R68</f>
        <v>0</v>
      </c>
      <c r="AA68" s="35">
        <f t="shared" ref="AA68:AA71" si="165">+Y68/S68</f>
        <v>0</v>
      </c>
      <c r="AB68" s="28">
        <f t="shared" ref="AB68:AC71" si="166">+T68+X68</f>
        <v>379</v>
      </c>
      <c r="AC68" s="29">
        <f t="shared" si="166"/>
        <v>379</v>
      </c>
      <c r="AD68" s="30">
        <f t="shared" ref="AD68:AE71" si="167">ROUNDUP(AB68,0)</f>
        <v>379</v>
      </c>
      <c r="AE68" s="55">
        <f t="shared" si="167"/>
        <v>379</v>
      </c>
      <c r="AF68" s="31">
        <f t="shared" ref="AF68:AF71" si="168">+AD68-AE68</f>
        <v>0</v>
      </c>
      <c r="AG68" s="57">
        <v>379</v>
      </c>
      <c r="AH68" s="88">
        <v>0</v>
      </c>
      <c r="AI68" s="88">
        <v>0</v>
      </c>
      <c r="AJ68" s="112">
        <v>0</v>
      </c>
      <c r="AK68" s="105"/>
    </row>
    <row r="69" spans="1:37" customFormat="1">
      <c r="A69" s="73" t="s">
        <v>37</v>
      </c>
      <c r="B69" s="73" t="s">
        <v>55</v>
      </c>
      <c r="C69" s="73" t="s">
        <v>83</v>
      </c>
      <c r="D69" s="73">
        <v>320501</v>
      </c>
      <c r="E69" s="74" t="s">
        <v>139</v>
      </c>
      <c r="F69" s="73">
        <v>35991496</v>
      </c>
      <c r="G69" s="74" t="s">
        <v>191</v>
      </c>
      <c r="H69" s="74" t="s">
        <v>39</v>
      </c>
      <c r="I69" s="74" t="s">
        <v>277</v>
      </c>
      <c r="J69" s="1">
        <v>354</v>
      </c>
      <c r="K69" s="2" t="s">
        <v>307</v>
      </c>
      <c r="L69" s="10">
        <v>2</v>
      </c>
      <c r="M69" s="54">
        <v>2</v>
      </c>
      <c r="N69" s="4">
        <v>2</v>
      </c>
      <c r="O69" s="2">
        <v>2</v>
      </c>
      <c r="P69" s="32">
        <f t="shared" si="160"/>
        <v>1</v>
      </c>
      <c r="Q69" s="33">
        <f t="shared" si="161"/>
        <v>1</v>
      </c>
      <c r="R69" s="5">
        <v>63</v>
      </c>
      <c r="S69" s="54">
        <v>63</v>
      </c>
      <c r="T69" s="28">
        <v>994</v>
      </c>
      <c r="U69" s="29">
        <v>994</v>
      </c>
      <c r="V69" s="32">
        <f t="shared" si="162"/>
        <v>15.777777777777779</v>
      </c>
      <c r="W69" s="33">
        <f t="shared" si="163"/>
        <v>15.777777777777779</v>
      </c>
      <c r="X69" s="28">
        <v>100</v>
      </c>
      <c r="Y69" s="29">
        <v>100</v>
      </c>
      <c r="Z69" s="34">
        <f t="shared" si="164"/>
        <v>1.5873015873015872</v>
      </c>
      <c r="AA69" s="35">
        <f t="shared" si="165"/>
        <v>1.5873015873015872</v>
      </c>
      <c r="AB69" s="28">
        <f t="shared" si="166"/>
        <v>1094</v>
      </c>
      <c r="AC69" s="29">
        <f t="shared" si="166"/>
        <v>1094</v>
      </c>
      <c r="AD69" s="30">
        <f t="shared" si="167"/>
        <v>1094</v>
      </c>
      <c r="AE69" s="55">
        <f t="shared" si="167"/>
        <v>1094</v>
      </c>
      <c r="AF69" s="31">
        <f t="shared" si="168"/>
        <v>0</v>
      </c>
      <c r="AG69" s="52">
        <v>1094</v>
      </c>
      <c r="AH69" s="55">
        <v>0</v>
      </c>
      <c r="AI69" s="55">
        <v>0</v>
      </c>
      <c r="AJ69" s="29">
        <v>0</v>
      </c>
      <c r="AK69" s="104"/>
    </row>
    <row r="70" spans="1:37" customFormat="1">
      <c r="A70" s="73" t="s">
        <v>37</v>
      </c>
      <c r="B70" s="73" t="s">
        <v>55</v>
      </c>
      <c r="C70" s="73" t="s">
        <v>86</v>
      </c>
      <c r="D70" s="73">
        <v>321036</v>
      </c>
      <c r="E70" s="74" t="s">
        <v>141</v>
      </c>
      <c r="F70" s="73">
        <v>37888692</v>
      </c>
      <c r="G70" s="74" t="s">
        <v>178</v>
      </c>
      <c r="H70" s="74" t="s">
        <v>279</v>
      </c>
      <c r="I70" s="74" t="s">
        <v>280</v>
      </c>
      <c r="J70" s="1">
        <v>101</v>
      </c>
      <c r="K70" s="2" t="s">
        <v>307</v>
      </c>
      <c r="L70" s="10">
        <v>8</v>
      </c>
      <c r="M70" s="54">
        <v>8</v>
      </c>
      <c r="N70" s="4">
        <v>2</v>
      </c>
      <c r="O70" s="2">
        <v>2</v>
      </c>
      <c r="P70" s="32">
        <f t="shared" si="160"/>
        <v>4</v>
      </c>
      <c r="Q70" s="33">
        <f t="shared" si="161"/>
        <v>4</v>
      </c>
      <c r="R70" s="5">
        <v>15</v>
      </c>
      <c r="S70" s="54">
        <v>15</v>
      </c>
      <c r="T70" s="28">
        <v>362</v>
      </c>
      <c r="U70" s="29">
        <v>362</v>
      </c>
      <c r="V70" s="32">
        <f t="shared" si="162"/>
        <v>24.133333333333333</v>
      </c>
      <c r="W70" s="33">
        <f t="shared" si="163"/>
        <v>24.133333333333333</v>
      </c>
      <c r="X70" s="28">
        <v>0</v>
      </c>
      <c r="Y70" s="29">
        <v>0</v>
      </c>
      <c r="Z70" s="34">
        <f t="shared" si="164"/>
        <v>0</v>
      </c>
      <c r="AA70" s="35">
        <f t="shared" si="165"/>
        <v>0</v>
      </c>
      <c r="AB70" s="28">
        <f t="shared" si="166"/>
        <v>362</v>
      </c>
      <c r="AC70" s="29">
        <f t="shared" si="166"/>
        <v>362</v>
      </c>
      <c r="AD70" s="30">
        <f t="shared" si="167"/>
        <v>362</v>
      </c>
      <c r="AE70" s="55">
        <f t="shared" si="167"/>
        <v>362</v>
      </c>
      <c r="AF70" s="31">
        <f t="shared" si="168"/>
        <v>0</v>
      </c>
      <c r="AG70" s="82">
        <v>362</v>
      </c>
      <c r="AH70" s="55">
        <v>0</v>
      </c>
      <c r="AI70" s="55">
        <v>0</v>
      </c>
      <c r="AJ70" s="29">
        <v>0</v>
      </c>
      <c r="AK70" s="104"/>
    </row>
    <row r="71" spans="1:37">
      <c r="A71" s="73" t="s">
        <v>37</v>
      </c>
      <c r="B71" s="73" t="s">
        <v>55</v>
      </c>
      <c r="C71" s="73" t="s">
        <v>84</v>
      </c>
      <c r="D71" s="73">
        <v>320439</v>
      </c>
      <c r="E71" s="74" t="s">
        <v>140</v>
      </c>
      <c r="F71" s="73">
        <v>37831232</v>
      </c>
      <c r="G71" s="74" t="s">
        <v>17</v>
      </c>
      <c r="H71" s="74" t="s">
        <v>41</v>
      </c>
      <c r="I71" s="74" t="s">
        <v>278</v>
      </c>
      <c r="J71" s="74">
        <v>767</v>
      </c>
      <c r="K71" s="3" t="s">
        <v>307</v>
      </c>
      <c r="L71" s="75">
        <v>4</v>
      </c>
      <c r="M71" s="76">
        <v>-1</v>
      </c>
      <c r="N71" s="77">
        <v>2</v>
      </c>
      <c r="O71" s="3">
        <v>-1</v>
      </c>
      <c r="P71" s="56">
        <f t="shared" si="160"/>
        <v>2</v>
      </c>
      <c r="Q71" s="78">
        <f t="shared" si="161"/>
        <v>1</v>
      </c>
      <c r="R71" s="79">
        <v>6</v>
      </c>
      <c r="S71" s="76">
        <v>-3</v>
      </c>
      <c r="T71" s="79">
        <v>148</v>
      </c>
      <c r="U71" s="114">
        <v>-62</v>
      </c>
      <c r="V71" s="56">
        <f t="shared" si="162"/>
        <v>24.666666666666668</v>
      </c>
      <c r="W71" s="78">
        <f t="shared" si="163"/>
        <v>20.666666666666668</v>
      </c>
      <c r="X71" s="3">
        <v>0</v>
      </c>
      <c r="Y71" s="76">
        <v>0</v>
      </c>
      <c r="Z71" s="80">
        <f t="shared" si="164"/>
        <v>0</v>
      </c>
      <c r="AA71" s="81">
        <f t="shared" si="165"/>
        <v>0</v>
      </c>
      <c r="AB71" s="82">
        <f t="shared" si="166"/>
        <v>148</v>
      </c>
      <c r="AC71" s="83">
        <f t="shared" si="166"/>
        <v>-62</v>
      </c>
      <c r="AD71" s="52">
        <f t="shared" si="167"/>
        <v>148</v>
      </c>
      <c r="AE71" s="84">
        <f t="shared" si="167"/>
        <v>-62</v>
      </c>
      <c r="AF71" s="85">
        <f t="shared" si="168"/>
        <v>210</v>
      </c>
      <c r="AG71" s="110">
        <v>0</v>
      </c>
      <c r="AH71" s="88">
        <v>148</v>
      </c>
      <c r="AI71" s="88">
        <v>0</v>
      </c>
      <c r="AJ71" s="87">
        <v>0</v>
      </c>
      <c r="AK71" s="105"/>
    </row>
    <row r="72" spans="1:37" customFormat="1">
      <c r="A72" s="73" t="s">
        <v>37</v>
      </c>
      <c r="B72" s="73" t="s">
        <v>94</v>
      </c>
      <c r="C72" s="73" t="s">
        <v>96</v>
      </c>
      <c r="D72" s="73">
        <v>31933475</v>
      </c>
      <c r="E72" s="74" t="s">
        <v>150</v>
      </c>
      <c r="F72" s="73">
        <v>17327172</v>
      </c>
      <c r="G72" s="74" t="s">
        <v>196</v>
      </c>
      <c r="H72" s="74" t="s">
        <v>8</v>
      </c>
      <c r="I72" s="74" t="s">
        <v>294</v>
      </c>
      <c r="J72" s="1">
        <v>132</v>
      </c>
      <c r="K72" s="2" t="s">
        <v>307</v>
      </c>
      <c r="L72" s="75">
        <v>8</v>
      </c>
      <c r="M72" s="76">
        <v>8</v>
      </c>
      <c r="N72" s="77">
        <v>2</v>
      </c>
      <c r="O72" s="3">
        <v>2</v>
      </c>
      <c r="P72" s="56">
        <f t="shared" ref="P72:P74" si="169">+L72/N72</f>
        <v>4</v>
      </c>
      <c r="Q72" s="78">
        <f t="shared" ref="Q72:Q74" si="170">+M72/O72</f>
        <v>4</v>
      </c>
      <c r="R72" s="79">
        <v>6</v>
      </c>
      <c r="S72" s="76">
        <v>6</v>
      </c>
      <c r="T72" s="82">
        <v>0</v>
      </c>
      <c r="U72" s="83">
        <v>0</v>
      </c>
      <c r="V72" s="56">
        <f t="shared" ref="V72:V74" si="171">+T72/R72</f>
        <v>0</v>
      </c>
      <c r="W72" s="78">
        <f t="shared" ref="W72:W74" si="172">+U72/S72</f>
        <v>0</v>
      </c>
      <c r="X72" s="82">
        <v>123</v>
      </c>
      <c r="Y72" s="83">
        <v>123</v>
      </c>
      <c r="Z72" s="80">
        <f t="shared" ref="Z72:Z74" si="173">+X72/R72</f>
        <v>20.5</v>
      </c>
      <c r="AA72" s="81">
        <f t="shared" ref="AA72:AA74" si="174">+Y72/S72</f>
        <v>20.5</v>
      </c>
      <c r="AB72" s="82">
        <f t="shared" ref="AB72:AC74" si="175">+T72+X72</f>
        <v>123</v>
      </c>
      <c r="AC72" s="83">
        <f t="shared" si="175"/>
        <v>123</v>
      </c>
      <c r="AD72" s="52">
        <f t="shared" ref="AD72:AE74" si="176">ROUNDUP(AB72,0)</f>
        <v>123</v>
      </c>
      <c r="AE72" s="84">
        <f t="shared" si="176"/>
        <v>123</v>
      </c>
      <c r="AF72" s="85">
        <f t="shared" ref="AF72:AF74" si="177">+AD72-AE72</f>
        <v>0</v>
      </c>
      <c r="AG72" s="82">
        <v>123</v>
      </c>
      <c r="AH72" s="84">
        <v>0</v>
      </c>
      <c r="AI72" s="84">
        <v>0</v>
      </c>
      <c r="AJ72" s="83">
        <v>0</v>
      </c>
      <c r="AK72" s="105"/>
    </row>
    <row r="73" spans="1:37" customFormat="1">
      <c r="A73" s="73" t="s">
        <v>37</v>
      </c>
      <c r="B73" s="73" t="s">
        <v>94</v>
      </c>
      <c r="C73" s="73" t="s">
        <v>96</v>
      </c>
      <c r="D73" s="73">
        <v>31933475</v>
      </c>
      <c r="E73" s="74" t="s">
        <v>150</v>
      </c>
      <c r="F73" s="73">
        <v>30232171</v>
      </c>
      <c r="G73" s="74" t="s">
        <v>195</v>
      </c>
      <c r="H73" s="74" t="s">
        <v>38</v>
      </c>
      <c r="I73" s="74" t="s">
        <v>292</v>
      </c>
      <c r="J73" s="1">
        <v>321</v>
      </c>
      <c r="K73" s="2" t="s">
        <v>307</v>
      </c>
      <c r="L73" s="10">
        <v>14</v>
      </c>
      <c r="M73" s="54">
        <v>6</v>
      </c>
      <c r="N73" s="4">
        <v>4</v>
      </c>
      <c r="O73" s="2">
        <v>2</v>
      </c>
      <c r="P73" s="32">
        <f t="shared" si="169"/>
        <v>3.5</v>
      </c>
      <c r="Q73" s="33">
        <f t="shared" si="170"/>
        <v>3</v>
      </c>
      <c r="R73" s="5">
        <v>25</v>
      </c>
      <c r="S73" s="54">
        <v>12</v>
      </c>
      <c r="T73" s="28">
        <v>575</v>
      </c>
      <c r="U73" s="29">
        <v>276</v>
      </c>
      <c r="V73" s="32">
        <f t="shared" si="171"/>
        <v>23</v>
      </c>
      <c r="W73" s="78">
        <f t="shared" si="172"/>
        <v>23</v>
      </c>
      <c r="X73" s="28">
        <v>0</v>
      </c>
      <c r="Y73" s="29">
        <v>0</v>
      </c>
      <c r="Z73" s="34">
        <f t="shared" si="173"/>
        <v>0</v>
      </c>
      <c r="AA73" s="35">
        <f t="shared" si="174"/>
        <v>0</v>
      </c>
      <c r="AB73" s="28">
        <f t="shared" si="175"/>
        <v>575</v>
      </c>
      <c r="AC73" s="29">
        <f t="shared" si="175"/>
        <v>276</v>
      </c>
      <c r="AD73" s="30">
        <f t="shared" si="176"/>
        <v>575</v>
      </c>
      <c r="AE73" s="55">
        <f t="shared" si="176"/>
        <v>276</v>
      </c>
      <c r="AF73" s="31">
        <f t="shared" si="177"/>
        <v>299</v>
      </c>
      <c r="AG73" s="82">
        <v>575</v>
      </c>
      <c r="AH73" s="28">
        <v>0</v>
      </c>
      <c r="AI73" s="55">
        <v>0</v>
      </c>
      <c r="AJ73" s="29">
        <v>0</v>
      </c>
      <c r="AK73" s="104"/>
    </row>
    <row r="74" spans="1:37" customFormat="1">
      <c r="A74" s="73" t="s">
        <v>37</v>
      </c>
      <c r="B74" s="73" t="s">
        <v>94</v>
      </c>
      <c r="C74" s="73" t="s">
        <v>97</v>
      </c>
      <c r="D74" s="73">
        <v>37826174</v>
      </c>
      <c r="E74" s="74" t="s">
        <v>151</v>
      </c>
      <c r="F74" s="73">
        <v>42002931</v>
      </c>
      <c r="G74" s="74" t="s">
        <v>193</v>
      </c>
      <c r="H74" s="74" t="s">
        <v>38</v>
      </c>
      <c r="I74" s="74" t="s">
        <v>293</v>
      </c>
      <c r="J74" s="1">
        <v>411</v>
      </c>
      <c r="K74" s="2" t="s">
        <v>307</v>
      </c>
      <c r="L74" s="10">
        <v>1</v>
      </c>
      <c r="M74" s="54">
        <v>0</v>
      </c>
      <c r="N74" s="4">
        <v>1</v>
      </c>
      <c r="O74" s="2">
        <v>0</v>
      </c>
      <c r="P74" s="32">
        <f t="shared" si="169"/>
        <v>1</v>
      </c>
      <c r="Q74" s="33">
        <f>0</f>
        <v>0</v>
      </c>
      <c r="R74" s="5">
        <v>9</v>
      </c>
      <c r="S74" s="54">
        <v>0</v>
      </c>
      <c r="T74" s="28">
        <v>149</v>
      </c>
      <c r="U74" s="29">
        <v>0</v>
      </c>
      <c r="V74" s="32">
        <f t="shared" si="171"/>
        <v>16.555555555555557</v>
      </c>
      <c r="W74" s="33">
        <f>0</f>
        <v>0</v>
      </c>
      <c r="X74" s="28">
        <v>0</v>
      </c>
      <c r="Y74" s="29">
        <v>0</v>
      </c>
      <c r="Z74" s="34">
        <f t="shared" si="173"/>
        <v>0</v>
      </c>
      <c r="AA74" s="35">
        <f>0</f>
        <v>0</v>
      </c>
      <c r="AB74" s="28">
        <f t="shared" si="175"/>
        <v>149</v>
      </c>
      <c r="AC74" s="29">
        <f t="shared" si="175"/>
        <v>0</v>
      </c>
      <c r="AD74" s="30">
        <f t="shared" si="176"/>
        <v>149</v>
      </c>
      <c r="AE74" s="55">
        <f t="shared" si="176"/>
        <v>0</v>
      </c>
      <c r="AF74" s="31">
        <f t="shared" si="177"/>
        <v>149</v>
      </c>
      <c r="AG74" s="82">
        <v>0</v>
      </c>
      <c r="AH74" s="55">
        <v>0</v>
      </c>
      <c r="AI74" s="55">
        <v>149</v>
      </c>
      <c r="AJ74" s="29">
        <v>0</v>
      </c>
      <c r="AK74" s="104"/>
    </row>
    <row r="75" spans="1:37" customFormat="1">
      <c r="A75" s="73" t="s">
        <v>37</v>
      </c>
      <c r="B75" s="73" t="s">
        <v>85</v>
      </c>
      <c r="C75" s="73" t="s">
        <v>104</v>
      </c>
      <c r="D75" s="73">
        <v>37899198</v>
      </c>
      <c r="E75" s="74" t="s">
        <v>158</v>
      </c>
      <c r="F75" s="73">
        <v>45022631</v>
      </c>
      <c r="G75" s="74" t="s">
        <v>201</v>
      </c>
      <c r="H75" s="74" t="s">
        <v>43</v>
      </c>
      <c r="I75" s="74" t="s">
        <v>301</v>
      </c>
      <c r="J75" s="1">
        <v>200</v>
      </c>
      <c r="K75" s="2" t="s">
        <v>307</v>
      </c>
      <c r="L75" s="10">
        <v>2</v>
      </c>
      <c r="M75" s="54">
        <v>2</v>
      </c>
      <c r="N75" s="4">
        <v>1</v>
      </c>
      <c r="O75" s="2">
        <v>1</v>
      </c>
      <c r="P75" s="32">
        <f t="shared" ref="P75:P77" si="178">+L75/N75</f>
        <v>2</v>
      </c>
      <c r="Q75" s="33">
        <f t="shared" ref="Q75:Q77" si="179">+M75/O75</f>
        <v>2</v>
      </c>
      <c r="R75" s="5">
        <v>7</v>
      </c>
      <c r="S75" s="54">
        <v>7</v>
      </c>
      <c r="T75" s="28">
        <v>157</v>
      </c>
      <c r="U75" s="29">
        <v>157</v>
      </c>
      <c r="V75" s="32">
        <f t="shared" ref="V75:V77" si="180">+T75/R75</f>
        <v>22.428571428571427</v>
      </c>
      <c r="W75" s="33">
        <f t="shared" ref="W75:W77" si="181">+U75/S75</f>
        <v>22.428571428571427</v>
      </c>
      <c r="X75" s="28">
        <v>0</v>
      </c>
      <c r="Y75" s="29">
        <v>0</v>
      </c>
      <c r="Z75" s="34">
        <f t="shared" ref="Z75:Z77" si="182">+X75/R75</f>
        <v>0</v>
      </c>
      <c r="AA75" s="35">
        <f t="shared" ref="AA75:AA77" si="183">+Y75/S75</f>
        <v>0</v>
      </c>
      <c r="AB75" s="28">
        <f t="shared" ref="AB75:AC77" si="184">+T75+X75</f>
        <v>157</v>
      </c>
      <c r="AC75" s="29">
        <f t="shared" si="184"/>
        <v>157</v>
      </c>
      <c r="AD75" s="30">
        <f t="shared" ref="AD75:AE77" si="185">ROUNDUP(AB75,0)</f>
        <v>157</v>
      </c>
      <c r="AE75" s="55">
        <f t="shared" si="185"/>
        <v>157</v>
      </c>
      <c r="AF75" s="31">
        <f t="shared" ref="AF75:AF77" si="186">+AD75-AE75</f>
        <v>0</v>
      </c>
      <c r="AG75" s="82">
        <v>157</v>
      </c>
      <c r="AH75" s="55">
        <v>0</v>
      </c>
      <c r="AI75" s="55">
        <v>0</v>
      </c>
      <c r="AJ75" s="29">
        <v>0</v>
      </c>
      <c r="AK75" s="104"/>
    </row>
    <row r="76" spans="1:37" customFormat="1">
      <c r="A76" s="73" t="s">
        <v>37</v>
      </c>
      <c r="B76" s="73" t="s">
        <v>85</v>
      </c>
      <c r="C76" s="73" t="s">
        <v>102</v>
      </c>
      <c r="D76" s="73">
        <v>47342242</v>
      </c>
      <c r="E76" s="74" t="s">
        <v>156</v>
      </c>
      <c r="F76" s="73">
        <v>36129852</v>
      </c>
      <c r="G76" s="74" t="s">
        <v>199</v>
      </c>
      <c r="H76" s="74" t="s">
        <v>26</v>
      </c>
      <c r="I76" s="74" t="s">
        <v>299</v>
      </c>
      <c r="J76" s="1">
        <v>306</v>
      </c>
      <c r="K76" s="2" t="s">
        <v>307</v>
      </c>
      <c r="L76" s="10">
        <v>2</v>
      </c>
      <c r="M76" s="54">
        <v>2</v>
      </c>
      <c r="N76" s="4">
        <v>1</v>
      </c>
      <c r="O76" s="2">
        <v>1</v>
      </c>
      <c r="P76" s="32">
        <f t="shared" si="178"/>
        <v>2</v>
      </c>
      <c r="Q76" s="33">
        <f t="shared" si="179"/>
        <v>2</v>
      </c>
      <c r="R76" s="5">
        <v>32</v>
      </c>
      <c r="S76" s="54">
        <v>32</v>
      </c>
      <c r="T76" s="28">
        <v>386</v>
      </c>
      <c r="U76" s="29">
        <v>386</v>
      </c>
      <c r="V76" s="32">
        <f t="shared" si="180"/>
        <v>12.0625</v>
      </c>
      <c r="W76" s="33">
        <f t="shared" si="181"/>
        <v>12.0625</v>
      </c>
      <c r="X76" s="28">
        <v>0</v>
      </c>
      <c r="Y76" s="29">
        <v>0</v>
      </c>
      <c r="Z76" s="34">
        <f t="shared" si="182"/>
        <v>0</v>
      </c>
      <c r="AA76" s="35">
        <f t="shared" si="183"/>
        <v>0</v>
      </c>
      <c r="AB76" s="28">
        <f t="shared" si="184"/>
        <v>386</v>
      </c>
      <c r="AC76" s="29">
        <f t="shared" si="184"/>
        <v>386</v>
      </c>
      <c r="AD76" s="30">
        <f t="shared" si="185"/>
        <v>386</v>
      </c>
      <c r="AE76" s="55">
        <f t="shared" si="185"/>
        <v>386</v>
      </c>
      <c r="AF76" s="31">
        <f t="shared" si="186"/>
        <v>0</v>
      </c>
      <c r="AG76" s="82">
        <v>386</v>
      </c>
      <c r="AH76" s="55">
        <v>0</v>
      </c>
      <c r="AI76" s="55">
        <v>0</v>
      </c>
      <c r="AJ76" s="29">
        <v>0</v>
      </c>
      <c r="AK76" s="104"/>
    </row>
    <row r="77" spans="1:37" customFormat="1">
      <c r="A77" s="73" t="s">
        <v>37</v>
      </c>
      <c r="B77" s="73" t="s">
        <v>85</v>
      </c>
      <c r="C77" s="73" t="s">
        <v>103</v>
      </c>
      <c r="D77" s="73">
        <v>50743481</v>
      </c>
      <c r="E77" s="74" t="s">
        <v>157</v>
      </c>
      <c r="F77" s="73">
        <v>42395968</v>
      </c>
      <c r="G77" s="74" t="s">
        <v>200</v>
      </c>
      <c r="H77" s="74" t="s">
        <v>40</v>
      </c>
      <c r="I77" s="74" t="s">
        <v>300</v>
      </c>
      <c r="J77" s="1">
        <v>231</v>
      </c>
      <c r="K77" s="2" t="s">
        <v>307</v>
      </c>
      <c r="L77" s="10">
        <v>-2</v>
      </c>
      <c r="M77" s="54">
        <v>0</v>
      </c>
      <c r="N77" s="4">
        <v>0</v>
      </c>
      <c r="O77" s="2">
        <v>0</v>
      </c>
      <c r="P77" s="32">
        <f>0</f>
        <v>0</v>
      </c>
      <c r="Q77" s="33">
        <f>0</f>
        <v>0</v>
      </c>
      <c r="R77" s="5">
        <v>0</v>
      </c>
      <c r="S77" s="54">
        <v>0</v>
      </c>
      <c r="T77" s="2">
        <v>-34</v>
      </c>
      <c r="U77" s="54">
        <v>0</v>
      </c>
      <c r="V77" s="32">
        <f>0</f>
        <v>0</v>
      </c>
      <c r="W77" s="33">
        <f>0</f>
        <v>0</v>
      </c>
      <c r="X77" s="2">
        <v>0</v>
      </c>
      <c r="Y77" s="54">
        <v>0</v>
      </c>
      <c r="Z77" s="34">
        <f>0</f>
        <v>0</v>
      </c>
      <c r="AA77" s="35">
        <f>0</f>
        <v>0</v>
      </c>
      <c r="AB77" s="28">
        <f t="shared" si="184"/>
        <v>-34</v>
      </c>
      <c r="AC77" s="29">
        <f t="shared" si="184"/>
        <v>0</v>
      </c>
      <c r="AD77" s="30">
        <f t="shared" si="185"/>
        <v>-34</v>
      </c>
      <c r="AE77" s="55">
        <f t="shared" si="185"/>
        <v>0</v>
      </c>
      <c r="AF77" s="31">
        <f t="shared" si="186"/>
        <v>-34</v>
      </c>
      <c r="AG77" s="4">
        <v>0</v>
      </c>
      <c r="AH77" s="113">
        <v>0</v>
      </c>
      <c r="AI77" s="2">
        <v>0</v>
      </c>
      <c r="AJ77" s="54">
        <v>-34</v>
      </c>
      <c r="AK77" s="104"/>
    </row>
    <row r="78" spans="1:37" customFormat="1">
      <c r="A78" s="73" t="s">
        <v>44</v>
      </c>
      <c r="B78" s="73" t="s">
        <v>55</v>
      </c>
      <c r="C78" s="73" t="s">
        <v>88</v>
      </c>
      <c r="D78" s="73">
        <v>321842</v>
      </c>
      <c r="E78" s="74" t="s">
        <v>143</v>
      </c>
      <c r="F78" s="73">
        <v>37874039</v>
      </c>
      <c r="G78" s="74" t="s">
        <v>178</v>
      </c>
      <c r="H78" s="74" t="s">
        <v>45</v>
      </c>
      <c r="I78" s="74" t="s">
        <v>282</v>
      </c>
      <c r="J78" s="1">
        <v>581</v>
      </c>
      <c r="K78" s="2" t="s">
        <v>307</v>
      </c>
      <c r="L78" s="75">
        <v>11</v>
      </c>
      <c r="M78" s="76">
        <v>11</v>
      </c>
      <c r="N78" s="77">
        <v>3</v>
      </c>
      <c r="O78" s="3">
        <v>3</v>
      </c>
      <c r="P78" s="56">
        <f t="shared" ref="P78" si="187">+L78/N78</f>
        <v>3.6666666666666665</v>
      </c>
      <c r="Q78" s="78">
        <f t="shared" ref="Q78" si="188">+M78/O78</f>
        <v>3.6666666666666665</v>
      </c>
      <c r="R78" s="79">
        <v>44</v>
      </c>
      <c r="S78" s="76">
        <v>44</v>
      </c>
      <c r="T78" s="82">
        <v>884</v>
      </c>
      <c r="U78" s="83">
        <v>884</v>
      </c>
      <c r="V78" s="56">
        <f t="shared" ref="V78" si="189">+T78/R78</f>
        <v>20.09090909090909</v>
      </c>
      <c r="W78" s="78">
        <f t="shared" ref="W78" si="190">+U78/S78</f>
        <v>20.09090909090909</v>
      </c>
      <c r="X78" s="82">
        <v>840</v>
      </c>
      <c r="Y78" s="83">
        <v>840</v>
      </c>
      <c r="Z78" s="80">
        <f t="shared" ref="Z78" si="191">+X78/R78</f>
        <v>19.09090909090909</v>
      </c>
      <c r="AA78" s="81">
        <f t="shared" ref="AA78" si="192">+Y78/S78</f>
        <v>19.09090909090909</v>
      </c>
      <c r="AB78" s="82">
        <f t="shared" ref="AB78:AC78" si="193">+T78+X78</f>
        <v>1724</v>
      </c>
      <c r="AC78" s="83">
        <f t="shared" si="193"/>
        <v>1724</v>
      </c>
      <c r="AD78" s="52">
        <f t="shared" ref="AD78:AE78" si="194">ROUNDUP(AB78,0)</f>
        <v>1724</v>
      </c>
      <c r="AE78" s="84">
        <f t="shared" si="194"/>
        <v>1724</v>
      </c>
      <c r="AF78" s="85">
        <f t="shared" ref="AF78" si="195">+AD78-AE78</f>
        <v>0</v>
      </c>
      <c r="AG78" s="82">
        <v>1724</v>
      </c>
      <c r="AH78" s="84">
        <v>0</v>
      </c>
      <c r="AI78" s="84">
        <v>0</v>
      </c>
      <c r="AJ78" s="83">
        <v>0</v>
      </c>
      <c r="AK78" s="105"/>
    </row>
    <row r="79" spans="1:37" customFormat="1">
      <c r="A79" s="73" t="s">
        <v>44</v>
      </c>
      <c r="B79" s="73" t="s">
        <v>94</v>
      </c>
      <c r="C79" s="73" t="s">
        <v>98</v>
      </c>
      <c r="D79" s="73">
        <v>179124</v>
      </c>
      <c r="E79" s="74" t="s">
        <v>152</v>
      </c>
      <c r="F79" s="73">
        <v>17060079</v>
      </c>
      <c r="G79" s="74" t="s">
        <v>197</v>
      </c>
      <c r="H79" s="74" t="s">
        <v>35</v>
      </c>
      <c r="I79" s="74" t="s">
        <v>295</v>
      </c>
      <c r="J79" s="1">
        <v>127</v>
      </c>
      <c r="K79" s="2" t="s">
        <v>307</v>
      </c>
      <c r="L79" s="10">
        <v>1</v>
      </c>
      <c r="M79" s="54">
        <v>1</v>
      </c>
      <c r="N79" s="4">
        <v>1</v>
      </c>
      <c r="O79" s="2">
        <v>1</v>
      </c>
      <c r="P79" s="32">
        <f t="shared" ref="P79" si="196">+L79/N79</f>
        <v>1</v>
      </c>
      <c r="Q79" s="33">
        <f t="shared" ref="Q79" si="197">+M79/O79</f>
        <v>1</v>
      </c>
      <c r="R79" s="5">
        <v>48</v>
      </c>
      <c r="S79" s="54">
        <v>48</v>
      </c>
      <c r="T79" s="28">
        <v>953</v>
      </c>
      <c r="U79" s="29">
        <v>0</v>
      </c>
      <c r="V79" s="32">
        <f t="shared" ref="V79" si="198">+T79/R79</f>
        <v>19.854166666666668</v>
      </c>
      <c r="W79" s="33">
        <f t="shared" ref="W79" si="199">+U79/S79</f>
        <v>0</v>
      </c>
      <c r="X79" s="28">
        <v>0</v>
      </c>
      <c r="Y79" s="29">
        <v>0</v>
      </c>
      <c r="Z79" s="34">
        <f t="shared" ref="Z79" si="200">+X79/R79</f>
        <v>0</v>
      </c>
      <c r="AA79" s="35">
        <f t="shared" ref="AA79" si="201">+Y79/S79</f>
        <v>0</v>
      </c>
      <c r="AB79" s="28">
        <f t="shared" ref="AB79:AC79" si="202">+T79+X79</f>
        <v>953</v>
      </c>
      <c r="AC79" s="29">
        <f t="shared" si="202"/>
        <v>0</v>
      </c>
      <c r="AD79" s="30">
        <f t="shared" ref="AD79:AE79" si="203">ROUNDUP(AB79,0)</f>
        <v>953</v>
      </c>
      <c r="AE79" s="55">
        <f t="shared" si="203"/>
        <v>0</v>
      </c>
      <c r="AF79" s="31">
        <f t="shared" ref="AF79" si="204">+AD79-AE79</f>
        <v>953</v>
      </c>
      <c r="AG79" s="82">
        <v>953</v>
      </c>
      <c r="AH79" s="55">
        <v>0</v>
      </c>
      <c r="AI79" s="55">
        <v>0</v>
      </c>
      <c r="AJ79" s="29">
        <v>0</v>
      </c>
      <c r="AK79" s="104"/>
    </row>
    <row r="80" spans="1:37" customFormat="1">
      <c r="A80" s="73" t="s">
        <v>46</v>
      </c>
      <c r="B80" s="73" t="s">
        <v>55</v>
      </c>
      <c r="C80" s="73" t="s">
        <v>90</v>
      </c>
      <c r="D80" s="73">
        <v>324116</v>
      </c>
      <c r="E80" s="74" t="s">
        <v>145</v>
      </c>
      <c r="F80" s="73">
        <v>710025319</v>
      </c>
      <c r="G80" s="74" t="s">
        <v>365</v>
      </c>
      <c r="H80" s="74" t="s">
        <v>285</v>
      </c>
      <c r="I80" s="74" t="s">
        <v>366</v>
      </c>
      <c r="J80" s="1"/>
      <c r="K80" s="2"/>
      <c r="L80" s="10">
        <v>22</v>
      </c>
      <c r="M80" s="54">
        <v>0</v>
      </c>
      <c r="N80" s="4">
        <v>5</v>
      </c>
      <c r="O80" s="2">
        <v>0</v>
      </c>
      <c r="P80" s="32">
        <v>4</v>
      </c>
      <c r="Q80" s="33">
        <v>0</v>
      </c>
      <c r="R80" s="5">
        <v>12</v>
      </c>
      <c r="S80" s="54">
        <v>0</v>
      </c>
      <c r="T80" s="28">
        <v>176</v>
      </c>
      <c r="U80" s="29">
        <v>0</v>
      </c>
      <c r="V80" s="32">
        <v>14.666666666666666</v>
      </c>
      <c r="W80" s="33">
        <v>0</v>
      </c>
      <c r="X80" s="28">
        <v>0</v>
      </c>
      <c r="Y80" s="29">
        <v>0</v>
      </c>
      <c r="Z80" s="34">
        <v>0</v>
      </c>
      <c r="AA80" s="35">
        <v>0</v>
      </c>
      <c r="AB80" s="28">
        <v>176</v>
      </c>
      <c r="AC80" s="29">
        <v>0</v>
      </c>
      <c r="AD80" s="30">
        <v>176</v>
      </c>
      <c r="AE80" s="55">
        <v>0</v>
      </c>
      <c r="AF80" s="31">
        <v>176</v>
      </c>
      <c r="AG80" s="52">
        <v>0</v>
      </c>
      <c r="AH80" s="55">
        <v>0</v>
      </c>
      <c r="AI80" s="55">
        <v>176</v>
      </c>
      <c r="AJ80" s="29">
        <v>0</v>
      </c>
      <c r="AK80" s="104"/>
    </row>
    <row r="81" spans="1:38" customFormat="1">
      <c r="A81" s="73" t="s">
        <v>46</v>
      </c>
      <c r="B81" s="73" t="s">
        <v>55</v>
      </c>
      <c r="C81" s="73" t="s">
        <v>90</v>
      </c>
      <c r="D81" s="73">
        <v>324116</v>
      </c>
      <c r="E81" s="74" t="s">
        <v>145</v>
      </c>
      <c r="F81" s="73">
        <v>35544139</v>
      </c>
      <c r="G81" s="74" t="s">
        <v>17</v>
      </c>
      <c r="H81" s="74" t="s">
        <v>285</v>
      </c>
      <c r="I81" s="74" t="s">
        <v>286</v>
      </c>
      <c r="J81" s="1">
        <v>366</v>
      </c>
      <c r="K81" s="2" t="s">
        <v>307</v>
      </c>
      <c r="L81" s="10">
        <v>21</v>
      </c>
      <c r="M81" s="54">
        <v>1</v>
      </c>
      <c r="N81" s="4">
        <v>3</v>
      </c>
      <c r="O81" s="2">
        <v>1</v>
      </c>
      <c r="P81" s="32">
        <f t="shared" ref="P81:P83" si="205">+L81/N81</f>
        <v>7</v>
      </c>
      <c r="Q81" s="33">
        <f t="shared" ref="Q81:Q83" si="206">+M81/O81</f>
        <v>1</v>
      </c>
      <c r="R81" s="5">
        <v>66</v>
      </c>
      <c r="S81" s="54">
        <v>22</v>
      </c>
      <c r="T81" s="28">
        <v>1055</v>
      </c>
      <c r="U81" s="29">
        <v>599</v>
      </c>
      <c r="V81" s="32">
        <f t="shared" ref="V81:V83" si="207">+T81/R81</f>
        <v>15.984848484848484</v>
      </c>
      <c r="W81" s="33">
        <f t="shared" ref="W81:W83" si="208">+U81/S81</f>
        <v>27.227272727272727</v>
      </c>
      <c r="X81" s="28">
        <v>0</v>
      </c>
      <c r="Y81" s="29">
        <v>0</v>
      </c>
      <c r="Z81" s="34">
        <f t="shared" ref="Z81:Z83" si="209">+X81/R81</f>
        <v>0</v>
      </c>
      <c r="AA81" s="35">
        <f t="shared" ref="AA81:AA83" si="210">+Y81/S81</f>
        <v>0</v>
      </c>
      <c r="AB81" s="28">
        <f t="shared" ref="AB81:AC83" si="211">+T81+X81</f>
        <v>1055</v>
      </c>
      <c r="AC81" s="29">
        <f t="shared" si="211"/>
        <v>599</v>
      </c>
      <c r="AD81" s="30">
        <f t="shared" ref="AD81:AE83" si="212">ROUNDUP(AB81,0)</f>
        <v>1055</v>
      </c>
      <c r="AE81" s="55">
        <f t="shared" si="212"/>
        <v>599</v>
      </c>
      <c r="AF81" s="31">
        <f t="shared" ref="AF81:AF83" si="213">+AD81-AE81</f>
        <v>456</v>
      </c>
      <c r="AG81" s="52">
        <v>599</v>
      </c>
      <c r="AH81" s="55">
        <v>0</v>
      </c>
      <c r="AI81" s="55">
        <v>456</v>
      </c>
      <c r="AJ81" s="29">
        <v>0</v>
      </c>
      <c r="AK81" s="104"/>
    </row>
    <row r="82" spans="1:38" customFormat="1">
      <c r="A82" s="73" t="s">
        <v>46</v>
      </c>
      <c r="B82" s="73" t="s">
        <v>55</v>
      </c>
      <c r="C82" s="73" t="s">
        <v>91</v>
      </c>
      <c r="D82" s="73">
        <v>324264</v>
      </c>
      <c r="E82" s="74" t="s">
        <v>146</v>
      </c>
      <c r="F82" s="73">
        <v>35544341</v>
      </c>
      <c r="G82" s="74" t="s">
        <v>17</v>
      </c>
      <c r="H82" s="74" t="s">
        <v>287</v>
      </c>
      <c r="I82" s="74" t="s">
        <v>221</v>
      </c>
      <c r="J82" s="1">
        <v>549</v>
      </c>
      <c r="K82" s="2" t="s">
        <v>307</v>
      </c>
      <c r="L82" s="10">
        <v>16</v>
      </c>
      <c r="M82" s="54">
        <v>0</v>
      </c>
      <c r="N82" s="4">
        <v>2</v>
      </c>
      <c r="O82" s="2">
        <v>0</v>
      </c>
      <c r="P82" s="32">
        <f t="shared" si="205"/>
        <v>8</v>
      </c>
      <c r="Q82" s="33">
        <f>0</f>
        <v>0</v>
      </c>
      <c r="R82" s="5">
        <v>12</v>
      </c>
      <c r="S82" s="54">
        <v>0</v>
      </c>
      <c r="T82" s="28">
        <v>204</v>
      </c>
      <c r="U82" s="29">
        <v>0</v>
      </c>
      <c r="V82" s="32">
        <f t="shared" si="207"/>
        <v>17</v>
      </c>
      <c r="W82" s="78">
        <f>0</f>
        <v>0</v>
      </c>
      <c r="X82" s="28">
        <v>0</v>
      </c>
      <c r="Y82" s="29">
        <v>0</v>
      </c>
      <c r="Z82" s="34">
        <f t="shared" si="209"/>
        <v>0</v>
      </c>
      <c r="AA82" s="35">
        <f>0</f>
        <v>0</v>
      </c>
      <c r="AB82" s="28">
        <f t="shared" si="211"/>
        <v>204</v>
      </c>
      <c r="AC82" s="29">
        <f t="shared" si="211"/>
        <v>0</v>
      </c>
      <c r="AD82" s="30">
        <f t="shared" si="212"/>
        <v>204</v>
      </c>
      <c r="AE82" s="55">
        <f t="shared" si="212"/>
        <v>0</v>
      </c>
      <c r="AF82" s="31">
        <f t="shared" si="213"/>
        <v>204</v>
      </c>
      <c r="AG82" s="52">
        <v>0</v>
      </c>
      <c r="AH82" s="28">
        <v>0</v>
      </c>
      <c r="AI82" s="55">
        <v>204</v>
      </c>
      <c r="AJ82" s="29">
        <v>0</v>
      </c>
      <c r="AK82" s="104"/>
    </row>
    <row r="83" spans="1:38" customFormat="1">
      <c r="A83" s="73" t="s">
        <v>46</v>
      </c>
      <c r="B83" s="73" t="s">
        <v>55</v>
      </c>
      <c r="C83" s="73" t="s">
        <v>92</v>
      </c>
      <c r="D83" s="73">
        <v>324493</v>
      </c>
      <c r="E83" s="74" t="s">
        <v>147</v>
      </c>
      <c r="F83" s="73">
        <v>710061579</v>
      </c>
      <c r="G83" s="74" t="s">
        <v>17</v>
      </c>
      <c r="H83" s="74" t="s">
        <v>288</v>
      </c>
      <c r="I83" s="74" t="s">
        <v>289</v>
      </c>
      <c r="J83" s="1">
        <v>56</v>
      </c>
      <c r="K83" s="2" t="s">
        <v>307</v>
      </c>
      <c r="L83" s="10">
        <v>11</v>
      </c>
      <c r="M83" s="54">
        <v>0</v>
      </c>
      <c r="N83" s="4">
        <v>2</v>
      </c>
      <c r="O83" s="2">
        <v>0</v>
      </c>
      <c r="P83" s="32">
        <f t="shared" si="205"/>
        <v>5.5</v>
      </c>
      <c r="Q83" s="33">
        <f>0</f>
        <v>0</v>
      </c>
      <c r="R83" s="5">
        <v>13</v>
      </c>
      <c r="S83" s="54">
        <v>0</v>
      </c>
      <c r="T83" s="28">
        <v>263</v>
      </c>
      <c r="U83" s="29">
        <v>0</v>
      </c>
      <c r="V83" s="32">
        <f t="shared" si="207"/>
        <v>20.23076923076923</v>
      </c>
      <c r="W83" s="33">
        <f>0</f>
        <v>0</v>
      </c>
      <c r="X83" s="28">
        <v>0</v>
      </c>
      <c r="Y83" s="29">
        <v>0</v>
      </c>
      <c r="Z83" s="34">
        <f t="shared" si="209"/>
        <v>0</v>
      </c>
      <c r="AA83" s="35">
        <f>0</f>
        <v>0</v>
      </c>
      <c r="AB83" s="28">
        <f t="shared" si="211"/>
        <v>263</v>
      </c>
      <c r="AC83" s="29">
        <f t="shared" si="211"/>
        <v>0</v>
      </c>
      <c r="AD83" s="30">
        <f t="shared" si="212"/>
        <v>263</v>
      </c>
      <c r="AE83" s="55">
        <f t="shared" si="212"/>
        <v>0</v>
      </c>
      <c r="AF83" s="31">
        <f t="shared" si="213"/>
        <v>263</v>
      </c>
      <c r="AG83" s="52">
        <v>0</v>
      </c>
      <c r="AH83" s="55">
        <v>0</v>
      </c>
      <c r="AI83" s="55">
        <v>263</v>
      </c>
      <c r="AJ83" s="29">
        <v>0</v>
      </c>
      <c r="AK83" s="104"/>
    </row>
    <row r="84" spans="1:38" customFormat="1">
      <c r="A84" s="73" t="s">
        <v>46</v>
      </c>
      <c r="B84" s="73" t="s">
        <v>55</v>
      </c>
      <c r="C84" s="73" t="s">
        <v>93</v>
      </c>
      <c r="D84" s="73">
        <v>325813</v>
      </c>
      <c r="E84" s="74" t="s">
        <v>148</v>
      </c>
      <c r="F84" s="73">
        <v>35542250</v>
      </c>
      <c r="G84" s="74" t="s">
        <v>17</v>
      </c>
      <c r="H84" s="74" t="s">
        <v>226</v>
      </c>
      <c r="I84" s="74" t="s">
        <v>290</v>
      </c>
      <c r="J84" s="1">
        <v>458</v>
      </c>
      <c r="K84" s="2" t="s">
        <v>307</v>
      </c>
      <c r="L84" s="10">
        <v>1</v>
      </c>
      <c r="M84" s="54">
        <v>0</v>
      </c>
      <c r="N84" s="4">
        <v>1</v>
      </c>
      <c r="O84" s="2">
        <v>0</v>
      </c>
      <c r="P84" s="32">
        <f t="shared" ref="P84" si="214">+L84/N84</f>
        <v>1</v>
      </c>
      <c r="Q84" s="33">
        <f>0</f>
        <v>0</v>
      </c>
      <c r="R84" s="5">
        <v>28</v>
      </c>
      <c r="S84" s="54">
        <v>0</v>
      </c>
      <c r="T84" s="28">
        <v>491</v>
      </c>
      <c r="U84" s="29">
        <v>0</v>
      </c>
      <c r="V84" s="32">
        <f t="shared" ref="V84" si="215">+T84/R84</f>
        <v>17.535714285714285</v>
      </c>
      <c r="W84" s="33">
        <f>0</f>
        <v>0</v>
      </c>
      <c r="X84" s="28">
        <v>0</v>
      </c>
      <c r="Y84" s="29">
        <v>0</v>
      </c>
      <c r="Z84" s="34">
        <f t="shared" ref="Z84" si="216">+X84/R84</f>
        <v>0</v>
      </c>
      <c r="AA84" s="35">
        <f>0</f>
        <v>0</v>
      </c>
      <c r="AB84" s="28">
        <f t="shared" ref="AB84:AC84" si="217">+T84+X84</f>
        <v>491</v>
      </c>
      <c r="AC84" s="29">
        <f t="shared" si="217"/>
        <v>0</v>
      </c>
      <c r="AD84" s="30">
        <f t="shared" ref="AD84:AE84" si="218">ROUNDUP(AB84,0)</f>
        <v>491</v>
      </c>
      <c r="AE84" s="55">
        <f t="shared" si="218"/>
        <v>0</v>
      </c>
      <c r="AF84" s="31">
        <f t="shared" ref="AF84" si="219">+AD84-AE84</f>
        <v>491</v>
      </c>
      <c r="AG84" s="52">
        <v>491</v>
      </c>
      <c r="AH84" s="55">
        <v>0</v>
      </c>
      <c r="AI84" s="55">
        <v>0</v>
      </c>
      <c r="AJ84" s="29">
        <v>0</v>
      </c>
      <c r="AK84" s="104"/>
    </row>
    <row r="85" spans="1:38" customFormat="1">
      <c r="A85" s="73" t="s">
        <v>46</v>
      </c>
      <c r="B85" s="73" t="s">
        <v>55</v>
      </c>
      <c r="C85" s="73" t="s">
        <v>89</v>
      </c>
      <c r="D85" s="73">
        <v>329347</v>
      </c>
      <c r="E85" s="74" t="s">
        <v>144</v>
      </c>
      <c r="F85" s="73">
        <v>35546328</v>
      </c>
      <c r="G85" s="74" t="s">
        <v>178</v>
      </c>
      <c r="H85" s="74" t="s">
        <v>283</v>
      </c>
      <c r="I85" s="74" t="s">
        <v>284</v>
      </c>
      <c r="J85" s="1">
        <v>218</v>
      </c>
      <c r="K85" s="2" t="s">
        <v>307</v>
      </c>
      <c r="L85" s="10">
        <v>1</v>
      </c>
      <c r="M85" s="54">
        <v>0</v>
      </c>
      <c r="N85" s="4">
        <v>1</v>
      </c>
      <c r="O85" s="2">
        <v>0</v>
      </c>
      <c r="P85" s="32">
        <f t="shared" ref="P85" si="220">+L85/N85</f>
        <v>1</v>
      </c>
      <c r="Q85" s="33">
        <f>0</f>
        <v>0</v>
      </c>
      <c r="R85" s="5">
        <v>19</v>
      </c>
      <c r="S85" s="54">
        <v>0</v>
      </c>
      <c r="T85" s="28">
        <v>425</v>
      </c>
      <c r="U85" s="29">
        <v>0</v>
      </c>
      <c r="V85" s="32">
        <f t="shared" ref="V85" si="221">+T85/R85</f>
        <v>22.368421052631579</v>
      </c>
      <c r="W85" s="33">
        <f>0</f>
        <v>0</v>
      </c>
      <c r="X85" s="28">
        <v>0</v>
      </c>
      <c r="Y85" s="29">
        <v>0</v>
      </c>
      <c r="Z85" s="34">
        <f t="shared" ref="Z85" si="222">+X85/R85</f>
        <v>0</v>
      </c>
      <c r="AA85" s="35">
        <f>0</f>
        <v>0</v>
      </c>
      <c r="AB85" s="28">
        <f t="shared" ref="AB85:AC85" si="223">+T85+X85</f>
        <v>425</v>
      </c>
      <c r="AC85" s="29">
        <f t="shared" si="223"/>
        <v>0</v>
      </c>
      <c r="AD85" s="30">
        <f t="shared" ref="AD85:AE85" si="224">ROUNDUP(AB85,0)</f>
        <v>425</v>
      </c>
      <c r="AE85" s="55">
        <f t="shared" si="224"/>
        <v>0</v>
      </c>
      <c r="AF85" s="31">
        <f t="shared" ref="AF85" si="225">+AD85-AE85</f>
        <v>425</v>
      </c>
      <c r="AG85" s="52">
        <v>0</v>
      </c>
      <c r="AH85" s="55">
        <v>425</v>
      </c>
      <c r="AI85" s="55">
        <v>0</v>
      </c>
      <c r="AJ85" s="29">
        <v>0</v>
      </c>
      <c r="AK85" s="104"/>
    </row>
    <row r="86" spans="1:38" customFormat="1">
      <c r="A86" s="73" t="s">
        <v>46</v>
      </c>
      <c r="B86" s="73" t="s">
        <v>85</v>
      </c>
      <c r="C86" s="73" t="s">
        <v>106</v>
      </c>
      <c r="D86" s="73">
        <v>31257267</v>
      </c>
      <c r="E86" s="74" t="s">
        <v>160</v>
      </c>
      <c r="F86" s="73">
        <v>35560347</v>
      </c>
      <c r="G86" s="74" t="s">
        <v>192</v>
      </c>
      <c r="H86" s="74" t="s">
        <v>48</v>
      </c>
      <c r="I86" s="74" t="s">
        <v>302</v>
      </c>
      <c r="J86" s="1">
        <v>472</v>
      </c>
      <c r="K86" s="2" t="s">
        <v>307</v>
      </c>
      <c r="L86" s="10">
        <v>1</v>
      </c>
      <c r="M86" s="54">
        <v>0</v>
      </c>
      <c r="N86" s="4">
        <v>1</v>
      </c>
      <c r="O86" s="2">
        <v>0</v>
      </c>
      <c r="P86" s="32">
        <f t="shared" ref="P86" si="226">+L86/N86</f>
        <v>1</v>
      </c>
      <c r="Q86" s="33">
        <f>0</f>
        <v>0</v>
      </c>
      <c r="R86" s="5">
        <v>23</v>
      </c>
      <c r="S86" s="54">
        <v>0</v>
      </c>
      <c r="T86" s="28">
        <v>486</v>
      </c>
      <c r="U86" s="29">
        <v>0</v>
      </c>
      <c r="V86" s="32">
        <f t="shared" ref="V86" si="227">+T86/R86</f>
        <v>21.130434782608695</v>
      </c>
      <c r="W86" s="33">
        <f>0</f>
        <v>0</v>
      </c>
      <c r="X86" s="28">
        <v>0</v>
      </c>
      <c r="Y86" s="29">
        <v>0</v>
      </c>
      <c r="Z86" s="34">
        <f t="shared" ref="Z86" si="228">+X86/R86</f>
        <v>0</v>
      </c>
      <c r="AA86" s="35">
        <f>0</f>
        <v>0</v>
      </c>
      <c r="AB86" s="28">
        <f t="shared" ref="AB86:AC86" si="229">+T86+X86</f>
        <v>486</v>
      </c>
      <c r="AC86" s="29">
        <f t="shared" si="229"/>
        <v>0</v>
      </c>
      <c r="AD86" s="30">
        <f t="shared" ref="AD86:AE86" si="230">ROUNDUP(AB86,0)</f>
        <v>486</v>
      </c>
      <c r="AE86" s="55">
        <f t="shared" si="230"/>
        <v>0</v>
      </c>
      <c r="AF86" s="31">
        <f t="shared" ref="AF86" si="231">+AD86-AE86</f>
        <v>486</v>
      </c>
      <c r="AG86" s="52">
        <v>486</v>
      </c>
      <c r="AH86" s="55">
        <v>0</v>
      </c>
      <c r="AI86" s="55">
        <v>0</v>
      </c>
      <c r="AJ86" s="29">
        <v>0</v>
      </c>
      <c r="AK86" s="104"/>
    </row>
    <row r="87" spans="1:38" customFormat="1" ht="15.75" thickBot="1">
      <c r="A87" s="73" t="s">
        <v>46</v>
      </c>
      <c r="B87" s="73" t="s">
        <v>85</v>
      </c>
      <c r="C87" s="73" t="s">
        <v>105</v>
      </c>
      <c r="D87" s="73">
        <v>35581450</v>
      </c>
      <c r="E87" s="74" t="s">
        <v>159</v>
      </c>
      <c r="F87" s="73">
        <v>42407362</v>
      </c>
      <c r="G87" s="74" t="s">
        <v>202</v>
      </c>
      <c r="H87" s="74" t="s">
        <v>47</v>
      </c>
      <c r="I87" s="74" t="s">
        <v>298</v>
      </c>
      <c r="J87" s="1">
        <v>161</v>
      </c>
      <c r="K87" s="2" t="s">
        <v>307</v>
      </c>
      <c r="L87" s="10">
        <v>10</v>
      </c>
      <c r="M87" s="54">
        <v>4</v>
      </c>
      <c r="N87" s="4">
        <v>2</v>
      </c>
      <c r="O87" s="2">
        <v>1</v>
      </c>
      <c r="P87" s="32">
        <f t="shared" ref="P87" si="232">+L87/N87</f>
        <v>5</v>
      </c>
      <c r="Q87" s="33">
        <f t="shared" ref="Q87" si="233">+M87/O87</f>
        <v>4</v>
      </c>
      <c r="R87" s="5">
        <v>32</v>
      </c>
      <c r="S87" s="54">
        <v>13</v>
      </c>
      <c r="T87" s="5">
        <v>960</v>
      </c>
      <c r="U87" s="111">
        <v>384</v>
      </c>
      <c r="V87" s="32">
        <f t="shared" ref="V87" si="234">+T87/R87</f>
        <v>30</v>
      </c>
      <c r="W87" s="33">
        <f t="shared" ref="W87" si="235">+U87/S87</f>
        <v>29.53846153846154</v>
      </c>
      <c r="X87" s="2">
        <v>0</v>
      </c>
      <c r="Y87" s="54">
        <v>0</v>
      </c>
      <c r="Z87" s="34">
        <f t="shared" ref="Z87:Z88" si="236">+X87/R87</f>
        <v>0</v>
      </c>
      <c r="AA87" s="35">
        <f t="shared" ref="AA87" si="237">+Y87/S87</f>
        <v>0</v>
      </c>
      <c r="AB87" s="28">
        <f t="shared" ref="AB87:AC87" si="238">+T87+X87</f>
        <v>960</v>
      </c>
      <c r="AC87" s="29">
        <f t="shared" si="238"/>
        <v>384</v>
      </c>
      <c r="AD87" s="30">
        <f t="shared" ref="AD87:AE87" si="239">ROUNDUP(AB87,0)</f>
        <v>960</v>
      </c>
      <c r="AE87" s="55">
        <f t="shared" si="239"/>
        <v>384</v>
      </c>
      <c r="AF87" s="31">
        <f t="shared" ref="AF87" si="240">+AD87-AE87</f>
        <v>576</v>
      </c>
      <c r="AG87" s="5">
        <v>480</v>
      </c>
      <c r="AH87" s="113">
        <v>480</v>
      </c>
      <c r="AI87" s="2">
        <v>0</v>
      </c>
      <c r="AJ87" s="54">
        <v>0</v>
      </c>
      <c r="AK87" s="104"/>
    </row>
    <row r="88" spans="1:38" ht="15.75" thickBot="1">
      <c r="A88" s="89" t="s">
        <v>306</v>
      </c>
      <c r="B88" s="90"/>
      <c r="C88" s="90"/>
      <c r="D88" s="90"/>
      <c r="E88" s="90"/>
      <c r="F88" s="90"/>
      <c r="G88" s="90"/>
      <c r="H88" s="90"/>
      <c r="I88" s="90"/>
      <c r="J88" s="91">
        <f>SUM(J5:J87)</f>
        <v>31652</v>
      </c>
      <c r="K88" s="92"/>
      <c r="L88" s="117">
        <f>SUBTOTAL(9,L5:L87)</f>
        <v>678</v>
      </c>
      <c r="M88" s="93">
        <f>SUBTOTAL(9,M5:M87)</f>
        <v>351</v>
      </c>
      <c r="N88" s="94">
        <f>SUBTOTAL(9,N5:N87)</f>
        <v>168</v>
      </c>
      <c r="O88" s="95">
        <f>SUBTOTAL(9,O5:O87)</f>
        <v>101</v>
      </c>
      <c r="P88" s="96">
        <f t="shared" ref="P88:Q88" si="241">+L88/N88</f>
        <v>4.0357142857142856</v>
      </c>
      <c r="Q88" s="97">
        <f t="shared" si="241"/>
        <v>3.4752475247524752</v>
      </c>
      <c r="R88" s="89">
        <f>SUBTOTAL(9,R5:R87)</f>
        <v>3108</v>
      </c>
      <c r="S88" s="93">
        <f>SUBTOTAL(9,S5:S87)</f>
        <v>1702</v>
      </c>
      <c r="T88" s="98">
        <f>SUBTOTAL(9,T5:T87)</f>
        <v>54862.31</v>
      </c>
      <c r="U88" s="99">
        <f>SUBTOTAL(9,U5:U87)</f>
        <v>27312.31</v>
      </c>
      <c r="V88" s="96">
        <f t="shared" ref="V88" si="242">T88/R88</f>
        <v>17.651965894465892</v>
      </c>
      <c r="W88" s="97">
        <f t="shared" ref="W88" si="243">+U88/S88</f>
        <v>16.047185663924797</v>
      </c>
      <c r="X88" s="98">
        <f>SUBTOTAL(9,X5:X87)</f>
        <v>12076</v>
      </c>
      <c r="Y88" s="99">
        <f>SUBTOTAL(9,Y5:Y87)</f>
        <v>7800</v>
      </c>
      <c r="Z88" s="97">
        <f t="shared" si="236"/>
        <v>3.8854568854568856</v>
      </c>
      <c r="AA88" s="97">
        <f t="shared" ref="AA88" si="244">+Y88/S88</f>
        <v>4.5828437132784963</v>
      </c>
      <c r="AB88" s="98">
        <f>SUBTOTAL(9,AB5:AB87)</f>
        <v>66938.31</v>
      </c>
      <c r="AC88" s="99">
        <f>SUBTOTAL(9,AC5:AC87)</f>
        <v>35112.31</v>
      </c>
      <c r="AD88" s="100">
        <f>SUBTOTAL(9,AD5:AD87)</f>
        <v>66939</v>
      </c>
      <c r="AE88" s="101">
        <f>SUBTOTAL(9,AE5:AE87)</f>
        <v>35113</v>
      </c>
      <c r="AF88" s="102">
        <f>SUBTOTAL(9,AF5:AF87)</f>
        <v>31826</v>
      </c>
      <c r="AG88" s="103">
        <f>SUBTOTAL(9,AG5:AG87)</f>
        <v>54941</v>
      </c>
      <c r="AH88" s="103">
        <f>SUBTOTAL(9,AH5:AH87)</f>
        <v>9852</v>
      </c>
      <c r="AI88" s="103">
        <f>SUBTOTAL(9,AI5:AI87)</f>
        <v>1747</v>
      </c>
      <c r="AJ88" s="107">
        <f>SUBTOTAL(9,AJ5:AJ87)</f>
        <v>399</v>
      </c>
      <c r="AK88" s="108" t="s">
        <v>361</v>
      </c>
      <c r="AL88" s="36"/>
    </row>
    <row r="89" spans="1:38">
      <c r="AD89" s="62"/>
    </row>
    <row r="90" spans="1:38">
      <c r="L90" s="121"/>
      <c r="T90" s="62"/>
      <c r="V90" s="62"/>
      <c r="AD90" s="62"/>
    </row>
    <row r="91" spans="1:38">
      <c r="AD91" s="62"/>
      <c r="AE91" s="62"/>
    </row>
    <row r="96" spans="1:38">
      <c r="S96" s="120"/>
    </row>
    <row r="101" spans="33:33">
      <c r="AG101" s="60" t="s">
        <v>362</v>
      </c>
    </row>
  </sheetData>
  <autoFilter ref="A3:AL87" xr:uid="{353DDC3E-309A-416F-9994-651E1FAFA635}"/>
  <mergeCells count="3">
    <mergeCell ref="L2:AC2"/>
    <mergeCell ref="AD2:AF2"/>
    <mergeCell ref="AG2:AJ2"/>
  </mergeCells>
  <conditionalFormatting sqref="F1:F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db zriaďovatelia</vt:lpstr>
      <vt:lpstr>db školy</vt:lpstr>
      <vt:lpstr>'db zriaďovatelia'!Oblasť_tlače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Hambálková Katarína</cp:lastModifiedBy>
  <cp:lastPrinted>2025-12-08T11:07:33Z</cp:lastPrinted>
  <dcterms:created xsi:type="dcterms:W3CDTF">2015-06-05T18:19:34Z</dcterms:created>
  <dcterms:modified xsi:type="dcterms:W3CDTF">2025-12-09T10:29:33Z</dcterms:modified>
</cp:coreProperties>
</file>