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katarina.hambalkova\Desktop\2025\JK 2025\JK september\"/>
    </mc:Choice>
  </mc:AlternateContent>
  <xr:revisionPtr revIDLastSave="0" documentId="13_ncr:1_{12347891-D715-4B0E-A3C6-4BAF7C334FCC}" xr6:coauthVersionLast="36" xr6:coauthVersionMax="36" xr10:uidLastSave="{00000000-0000-0000-0000-000000000000}"/>
  <bookViews>
    <workbookView xWindow="0" yWindow="0" windowWidth="22260" windowHeight="12645" activeTab="1" xr2:uid="{00000000-000D-0000-FFFF-FFFF00000000}"/>
  </bookViews>
  <sheets>
    <sheet name="db zriaďovateľ" sheetId="5" r:id="rId1"/>
    <sheet name="db školy" sheetId="6" r:id="rId2"/>
  </sheets>
  <definedNames>
    <definedName name="_xlnm._FilterDatabase" localSheetId="1" hidden="1">'db školy'!$A$3:$AL$22</definedName>
    <definedName name="_xlnm._FilterDatabase" localSheetId="0" hidden="1">'db zriaďovateľ'!$A$3:$K$17</definedName>
    <definedName name="_xlnm.Print_Area" localSheetId="0">'db zriaďovateľ'!$A$1:$K$24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2" i="6" l="1"/>
  <c r="AA21" i="6"/>
  <c r="Z21" i="6"/>
  <c r="AA20" i="6"/>
  <c r="Z20" i="6"/>
  <c r="AA19" i="6"/>
  <c r="Z19" i="6"/>
  <c r="Z18" i="6"/>
  <c r="AA16" i="6"/>
  <c r="Z16" i="6"/>
  <c r="AA15" i="6"/>
  <c r="Z15" i="6"/>
  <c r="AA14" i="6"/>
  <c r="Z14" i="6"/>
  <c r="AA13" i="6"/>
  <c r="Z13" i="6"/>
  <c r="AA12" i="6"/>
  <c r="Z12" i="6"/>
  <c r="AA11" i="6"/>
  <c r="Z11" i="6"/>
  <c r="Z10" i="6"/>
  <c r="AA9" i="6"/>
  <c r="Z9" i="6"/>
  <c r="AA8" i="6"/>
  <c r="Z8" i="6"/>
  <c r="AA7" i="6"/>
  <c r="Z7" i="6"/>
  <c r="AA6" i="6"/>
  <c r="Z6" i="6"/>
  <c r="V22" i="6"/>
  <c r="W21" i="6"/>
  <c r="V21" i="6"/>
  <c r="W20" i="6"/>
  <c r="V20" i="6"/>
  <c r="W19" i="6"/>
  <c r="V19" i="6"/>
  <c r="V18" i="6"/>
  <c r="W17" i="6"/>
  <c r="W16" i="6"/>
  <c r="V16" i="6"/>
  <c r="W15" i="6"/>
  <c r="V15" i="6"/>
  <c r="W14" i="6"/>
  <c r="V14" i="6"/>
  <c r="W13" i="6"/>
  <c r="V13" i="6"/>
  <c r="W12" i="6"/>
  <c r="V12" i="6"/>
  <c r="W11" i="6"/>
  <c r="V11" i="6"/>
  <c r="V10" i="6"/>
  <c r="W9" i="6"/>
  <c r="V9" i="6"/>
  <c r="W8" i="6"/>
  <c r="V8" i="6"/>
  <c r="W7" i="6"/>
  <c r="V7" i="6"/>
  <c r="W6" i="6"/>
  <c r="V6" i="6"/>
  <c r="I17" i="5" l="1"/>
  <c r="H17" i="5"/>
  <c r="G17" i="5"/>
  <c r="F17" i="5"/>
  <c r="AC12" i="6" l="1"/>
  <c r="AE12" i="6" s="1"/>
  <c r="AB12" i="6"/>
  <c r="AD12" i="6" s="1"/>
  <c r="AF12" i="6" l="1"/>
  <c r="Q8" i="6" l="1"/>
  <c r="Q7" i="6"/>
  <c r="AA17" i="6" l="1"/>
  <c r="AA5" i="6"/>
  <c r="Z5" i="6"/>
  <c r="W5" i="6"/>
  <c r="V5" i="6"/>
  <c r="Q17" i="6"/>
  <c r="P17" i="6"/>
  <c r="P8" i="6"/>
  <c r="P7" i="6"/>
  <c r="Q5" i="6"/>
  <c r="P5" i="6"/>
  <c r="P6" i="6" l="1"/>
  <c r="Q6" i="6"/>
  <c r="AK1" i="6"/>
  <c r="L2" i="6"/>
  <c r="AD2" i="6"/>
  <c r="AG2" i="6"/>
  <c r="AL1" i="6"/>
  <c r="AB8" i="6"/>
  <c r="AD8" i="6" s="1"/>
  <c r="AB17" i="6"/>
  <c r="AD17" i="6" s="1"/>
  <c r="AC8" i="6"/>
  <c r="AE8" i="6" s="1"/>
  <c r="AC17" i="6" l="1"/>
  <c r="AE17" i="6" s="1"/>
  <c r="AF17" i="6" s="1"/>
  <c r="AF8" i="6"/>
  <c r="AC22" i="6"/>
  <c r="AE22" i="6" s="1"/>
  <c r="AB22" i="6"/>
  <c r="AD22" i="6" s="1"/>
  <c r="AC21" i="6"/>
  <c r="AE21" i="6" s="1"/>
  <c r="AB21" i="6"/>
  <c r="AD21" i="6" s="1"/>
  <c r="AC20" i="6"/>
  <c r="AE20" i="6" s="1"/>
  <c r="AB20" i="6"/>
  <c r="AD20" i="6" s="1"/>
  <c r="AC19" i="6"/>
  <c r="AE19" i="6" s="1"/>
  <c r="AB19" i="6"/>
  <c r="AD19" i="6" s="1"/>
  <c r="AC16" i="6"/>
  <c r="AE16" i="6" s="1"/>
  <c r="AB16" i="6"/>
  <c r="AD16" i="6" s="1"/>
  <c r="AB15" i="6"/>
  <c r="AD15" i="6" s="1"/>
  <c r="AB14" i="6"/>
  <c r="AD14" i="6" s="1"/>
  <c r="AC14" i="6"/>
  <c r="AE14" i="6" s="1"/>
  <c r="AC13" i="6"/>
  <c r="AE13" i="6" s="1"/>
  <c r="AB13" i="6"/>
  <c r="AD13" i="6" s="1"/>
  <c r="AC11" i="6"/>
  <c r="AE11" i="6" s="1"/>
  <c r="AB11" i="6"/>
  <c r="AD11" i="6" s="1"/>
  <c r="AC9" i="6"/>
  <c r="AE9" i="6" s="1"/>
  <c r="AB9" i="6"/>
  <c r="AD9" i="6" s="1"/>
  <c r="AJ1" i="6"/>
  <c r="AI1" i="6"/>
  <c r="AG1" i="6"/>
  <c r="AB7" i="6"/>
  <c r="AD7" i="6" s="1"/>
  <c r="AC6" i="6"/>
  <c r="AE6" i="6" s="1"/>
  <c r="AB6" i="6"/>
  <c r="AD6" i="6" s="1"/>
  <c r="AH1" i="6"/>
  <c r="AA1" i="6"/>
  <c r="Z1" i="6"/>
  <c r="W1" i="6"/>
  <c r="V1" i="6"/>
  <c r="U1" i="6"/>
  <c r="T1" i="6"/>
  <c r="S1" i="6"/>
  <c r="R1" i="6"/>
  <c r="Q1" i="6"/>
  <c r="P1" i="6"/>
  <c r="O1" i="6"/>
  <c r="N1" i="6"/>
  <c r="M1" i="6"/>
  <c r="L1" i="6"/>
  <c r="AF11" i="6" l="1"/>
  <c r="Y1" i="6"/>
  <c r="AF16" i="6"/>
  <c r="AF21" i="6"/>
  <c r="AF19" i="6"/>
  <c r="AF22" i="6"/>
  <c r="X1" i="6"/>
  <c r="AB5" i="6"/>
  <c r="AF6" i="6"/>
  <c r="AC7" i="6"/>
  <c r="AE7" i="6" s="1"/>
  <c r="AF7" i="6" s="1"/>
  <c r="AC5" i="6"/>
  <c r="AF9" i="6"/>
  <c r="AB10" i="6"/>
  <c r="AD10" i="6" s="1"/>
  <c r="AF13" i="6"/>
  <c r="AC10" i="6"/>
  <c r="AE10" i="6" s="1"/>
  <c r="AF14" i="6"/>
  <c r="AC15" i="6"/>
  <c r="AE15" i="6" s="1"/>
  <c r="AF15" i="6" s="1"/>
  <c r="AC18" i="6"/>
  <c r="AE18" i="6" s="1"/>
  <c r="AB18" i="6"/>
  <c r="AD18" i="6" s="1"/>
  <c r="AF20" i="6"/>
  <c r="AF18" i="6" l="1"/>
  <c r="AB1" i="6"/>
  <c r="AD5" i="6"/>
  <c r="AE5" i="6"/>
  <c r="AC1" i="6"/>
  <c r="AF10" i="6"/>
  <c r="AE1" i="6" l="1"/>
  <c r="AD1" i="6"/>
  <c r="AF5" i="6"/>
  <c r="K16" i="5"/>
  <c r="J16" i="5"/>
  <c r="K15" i="5"/>
  <c r="J15" i="5"/>
  <c r="K14" i="5"/>
  <c r="J14" i="5"/>
  <c r="K13" i="5"/>
  <c r="J13" i="5"/>
  <c r="K12" i="5"/>
  <c r="J12" i="5"/>
  <c r="K11" i="5"/>
  <c r="J11" i="5"/>
  <c r="K10" i="5"/>
  <c r="J10" i="5"/>
  <c r="K9" i="5"/>
  <c r="J9" i="5"/>
  <c r="K8" i="5"/>
  <c r="J8" i="5"/>
  <c r="K7" i="5"/>
  <c r="J7" i="5"/>
  <c r="K6" i="5"/>
  <c r="J6" i="5"/>
  <c r="K5" i="5"/>
  <c r="J5" i="5"/>
  <c r="K4" i="5"/>
  <c r="K17" i="5" s="1"/>
  <c r="J4" i="5"/>
  <c r="J17" i="5" l="1"/>
  <c r="AF1" i="6"/>
</calcChain>
</file>

<file path=xl/sharedStrings.xml><?xml version="1.0" encoding="utf-8"?>
<sst xmlns="http://schemas.openxmlformats.org/spreadsheetml/2006/main" count="272" uniqueCount="147">
  <si>
    <t>Kraj sídla zriaďovateľa</t>
  </si>
  <si>
    <t>Typ zriaďovateľa</t>
  </si>
  <si>
    <t>Kód zriaďovateľa pre financovanie</t>
  </si>
  <si>
    <t>IČO zriaďovateľa</t>
  </si>
  <si>
    <t>Názov zriaďovateľa</t>
  </si>
  <si>
    <t>Názov právneho subjektu</t>
  </si>
  <si>
    <t>Ulica</t>
  </si>
  <si>
    <t>K</t>
  </si>
  <si>
    <t>KBA</t>
  </si>
  <si>
    <t>Regionálny úrad školskej správy v Bratislave</t>
  </si>
  <si>
    <t>BA</t>
  </si>
  <si>
    <t>Gymnázium</t>
  </si>
  <si>
    <t>Bratislava-Karlova Ves</t>
  </si>
  <si>
    <t>Ladislava Sáru 1</t>
  </si>
  <si>
    <t>TV</t>
  </si>
  <si>
    <t>Základná škola</t>
  </si>
  <si>
    <t>Sereď</t>
  </si>
  <si>
    <t>TC</t>
  </si>
  <si>
    <t>ZA</t>
  </si>
  <si>
    <t>Čadca</t>
  </si>
  <si>
    <t>Kysucké Nové Mesto</t>
  </si>
  <si>
    <t>Sučany</t>
  </si>
  <si>
    <t>Tvrdošín</t>
  </si>
  <si>
    <t>Trstená</t>
  </si>
  <si>
    <t>BB</t>
  </si>
  <si>
    <t>Banská Bystrica</t>
  </si>
  <si>
    <t>KE</t>
  </si>
  <si>
    <t>Košice-Sever</t>
  </si>
  <si>
    <t>Košice-Západ</t>
  </si>
  <si>
    <t>Košice-Nad jazerom</t>
  </si>
  <si>
    <t>Partizánska 13</t>
  </si>
  <si>
    <t>O</t>
  </si>
  <si>
    <t>O529338</t>
  </si>
  <si>
    <t>O504009</t>
  </si>
  <si>
    <t>O505625</t>
  </si>
  <si>
    <t>O509132</t>
  </si>
  <si>
    <t>O509256</t>
  </si>
  <si>
    <t>O512648</t>
  </si>
  <si>
    <t>O509850</t>
  </si>
  <si>
    <t>O509931</t>
  </si>
  <si>
    <t>O510106</t>
  </si>
  <si>
    <t>O510114</t>
  </si>
  <si>
    <t>O508438</t>
  </si>
  <si>
    <t>O888888</t>
  </si>
  <si>
    <t>Mestská časť Bratislava - Vrakuňa</t>
  </si>
  <si>
    <t>Mesto Sereď</t>
  </si>
  <si>
    <t>Obec Uhrovec</t>
  </si>
  <si>
    <t>Mesto Čadca</t>
  </si>
  <si>
    <t>Mesto Kysucké Nové Mesto</t>
  </si>
  <si>
    <t>Obec Sučany</t>
  </si>
  <si>
    <t>Obec Mútne</t>
  </si>
  <si>
    <t>Obec Oravské Veselé</t>
  </si>
  <si>
    <t>Mesto Trstená</t>
  </si>
  <si>
    <t>Mesto Tvrdošín</t>
  </si>
  <si>
    <t>Mesto Banská Bystrica</t>
  </si>
  <si>
    <t>Mesto Košice</t>
  </si>
  <si>
    <t>Základná škola s materskou školou</t>
  </si>
  <si>
    <t>Základná škola Slovenského národného povstania</t>
  </si>
  <si>
    <t>Základná škola Jana Amosa Komenského</t>
  </si>
  <si>
    <t>Základná škola Pavla Országha Hviezdoslava</t>
  </si>
  <si>
    <t>Základná škola Márie Medveckej</t>
  </si>
  <si>
    <t>Základná škola s materskou školou Jána Bakossa</t>
  </si>
  <si>
    <t>Základná škola Jozefa Urbana</t>
  </si>
  <si>
    <t>Košice-Dargovských hrdinov</t>
  </si>
  <si>
    <t>Bratislava-Vrakuňa</t>
  </si>
  <si>
    <t>Rajčianska 3</t>
  </si>
  <si>
    <t>Ulica Komenského 1227/8</t>
  </si>
  <si>
    <t>SNP 5</t>
  </si>
  <si>
    <t>Uhrovec</t>
  </si>
  <si>
    <t>Rázusova 2260</t>
  </si>
  <si>
    <t>Dolinský potok 1114/28</t>
  </si>
  <si>
    <t>Mútne</t>
  </si>
  <si>
    <t>Mútne 224</t>
  </si>
  <si>
    <t>Oravské Veselé</t>
  </si>
  <si>
    <t>Oravské Veselé 377</t>
  </si>
  <si>
    <t>Hviezdoslavova 822/8</t>
  </si>
  <si>
    <t>Medvedzie 155</t>
  </si>
  <si>
    <t>Bakossova 5</t>
  </si>
  <si>
    <t>Polianska 1</t>
  </si>
  <si>
    <t>Kežmarská 28</t>
  </si>
  <si>
    <t>Trebišovská 10</t>
  </si>
  <si>
    <t>Krosnianska 4</t>
  </si>
  <si>
    <t>Jenisejská 22</t>
  </si>
  <si>
    <t>IČO právneho subjektu, resp IČO právneho subjektu, do ktorého škola patrí</t>
  </si>
  <si>
    <t>Názov obce, v ktorej škola sídli</t>
  </si>
  <si>
    <t>Počet žiakov k 15.9.2023</t>
  </si>
  <si>
    <t>v prevádzke</t>
  </si>
  <si>
    <t>stav register</t>
  </si>
  <si>
    <t>Počet detí a žiakov, ktorí sa zúčastnili jazykového kurzu</t>
  </si>
  <si>
    <t>z toho žiaci z Ukrajiny</t>
  </si>
  <si>
    <t>Počet skupín</t>
  </si>
  <si>
    <t>Priemerný počet detí/žiakov
v skupine</t>
  </si>
  <si>
    <t>Počet odučených hodín jazykového kurzu spolu
 (za všetky skupiny)</t>
  </si>
  <si>
    <t>Potreba na dofinancovanie ON
 ( mzdy + odvody)</t>
  </si>
  <si>
    <t>Výška FP za  1 hodinu</t>
  </si>
  <si>
    <t>Potreba na dofinancovanie prevádzkových nákladov</t>
  </si>
  <si>
    <t>Výška FP- prevádzka  za 1 hodinu JK</t>
  </si>
  <si>
    <t>Potreba finančných prostriedkov celkom</t>
  </si>
  <si>
    <t>1a</t>
  </si>
  <si>
    <t>2a</t>
  </si>
  <si>
    <t>3=1/2</t>
  </si>
  <si>
    <t>3a=1a/2a</t>
  </si>
  <si>
    <t>4a</t>
  </si>
  <si>
    <t>5a</t>
  </si>
  <si>
    <t>6=5/4</t>
  </si>
  <si>
    <t>6a=5a/4a</t>
  </si>
  <si>
    <t>7a</t>
  </si>
  <si>
    <t>8=7/4</t>
  </si>
  <si>
    <t>8a=7a/4a</t>
  </si>
  <si>
    <t>9=5+7</t>
  </si>
  <si>
    <t>9a=5a+7a</t>
  </si>
  <si>
    <t>Základný  jazykový kurz  pre deti cudzincov
 ( podľa § 146 ods. 3 zákona 245/2008 Z. z.)
 s dotáciou 48 h - 200 h/kurz</t>
  </si>
  <si>
    <t>Rozširujúci jazykový kurz  pre deti cudzincov
 ( podľa § 146 ods. 3 zákona 245/2008 Z. z.)
 s dotáciou 64 h - 150 h/kurz</t>
  </si>
  <si>
    <t>Jazykový kurz  detí a žiakov, ktorí  majú občianstvo SR,  odlišný materinský jazyk a potrebujú podporu pri osvojení si vyučovacieho jazyka (podľa § 11 ods. 6 písm. a) siedmeho bodu zákona 245/2008 Z. z.) s dotáciou 33h a 66 h/kurz</t>
  </si>
  <si>
    <t>Jazykový kurz  detí a žiakov, ktorí  sa dlhodobo vzdelávali v inom jazyku a potrebujú podporu pri osvojovaní si vyučovacieho jazyka
 (podľa § 25 ods. 10 zákona 245/2008 Z. z.)
 s dotáciou 33h a 66 h/kurz</t>
  </si>
  <si>
    <t>SUMA NA DOFINANCOVANIE SPOLU</t>
  </si>
  <si>
    <t>z toho: UA 
(zdroj 11UA)</t>
  </si>
  <si>
    <t>z toho: ostatní (zdroj 111)</t>
  </si>
  <si>
    <t>12=10-11</t>
  </si>
  <si>
    <t>a</t>
  </si>
  <si>
    <t>b</t>
  </si>
  <si>
    <t>c</t>
  </si>
  <si>
    <t>d</t>
  </si>
  <si>
    <t>e</t>
  </si>
  <si>
    <t>f</t>
  </si>
  <si>
    <t>g</t>
  </si>
  <si>
    <t>i</t>
  </si>
  <si>
    <t>h</t>
  </si>
  <si>
    <t>Kraj sídla zriaď.</t>
  </si>
  <si>
    <t>Typ zriaď.</t>
  </si>
  <si>
    <t>Kód zriaď. pre fin.</t>
  </si>
  <si>
    <t>IČO zriaď.</t>
  </si>
  <si>
    <t>Počet detí odídencov z Ukrajiny</t>
  </si>
  <si>
    <t>Počet iných detí ako detí odídencov z Ukrajiny</t>
  </si>
  <si>
    <t>Počet detí spolu</t>
  </si>
  <si>
    <t>Celkom</t>
  </si>
  <si>
    <t>Dofinancovanie JK spolu v €</t>
  </si>
  <si>
    <t>Dofinancovanie JK pre iné deti ako deti odídencov z Ukrajiny v € (zdroj 111)</t>
  </si>
  <si>
    <t>Dofinancovanie JK pre deti odídencov z Ukrajiny v €
(zdroj 11UA)</t>
  </si>
  <si>
    <t>Poznámky</t>
  </si>
  <si>
    <t>Žiadosti škôl na dofinancovanie normatívnych finančných prostriedkov na jazykový kurz - september 2025</t>
  </si>
  <si>
    <t>Dohodovacie konanie na zabezpečenie jazykového kurzu september 2025</t>
  </si>
  <si>
    <t xml:space="preserve"> </t>
  </si>
  <si>
    <t>Základná škola s materskou školou - ZŠ</t>
  </si>
  <si>
    <t>Základná škola s materskou školou - MŠ</t>
  </si>
  <si>
    <t>oprava zdroja poskytnutia</t>
  </si>
  <si>
    <t>oprava duplicity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</si>
</sst>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 "/>
      <charset val="238"/>
    </font>
    <font>
      <sz val="10"/>
      <name val="Calibri 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8">
    <xf numFmtId="0" fontId="0" fillId="0" borderId="0"/>
    <xf numFmtId="0" fontId="4" fillId="0" borderId="0"/>
    <xf numFmtId="0" fontId="4" fillId="0" borderId="0"/>
    <xf numFmtId="0" fontId="7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38">
    <xf numFmtId="0" fontId="0" fillId="0" borderId="0" xfId="0"/>
    <xf numFmtId="0" fontId="0" fillId="0" borderId="1" xfId="0" applyBorder="1"/>
    <xf numFmtId="0" fontId="0" fillId="0" borderId="5" xfId="0" applyBorder="1"/>
    <xf numFmtId="0" fontId="6" fillId="0" borderId="5" xfId="0" applyFont="1" applyBorder="1"/>
    <xf numFmtId="0" fontId="0" fillId="0" borderId="12" xfId="0" applyBorder="1"/>
    <xf numFmtId="0" fontId="0" fillId="0" borderId="4" xfId="0" applyBorder="1"/>
    <xf numFmtId="0" fontId="10" fillId="3" borderId="19" xfId="3" applyFont="1" applyFill="1" applyBorder="1" applyAlignment="1">
      <alignment horizontal="center" vertical="center" wrapText="1"/>
    </xf>
    <xf numFmtId="0" fontId="10" fillId="4" borderId="20" xfId="3" applyFont="1" applyFill="1" applyBorder="1" applyAlignment="1">
      <alignment horizontal="center" vertical="center" wrapText="1"/>
    </xf>
    <xf numFmtId="0" fontId="10" fillId="4" borderId="21" xfId="3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3" xfId="0" applyBorder="1"/>
    <xf numFmtId="0" fontId="12" fillId="3" borderId="15" xfId="3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center" vertical="center" wrapText="1"/>
    </xf>
    <xf numFmtId="0" fontId="12" fillId="6" borderId="14" xfId="3" applyFont="1" applyFill="1" applyBorder="1" applyAlignment="1">
      <alignment horizontal="center" vertical="center" wrapText="1"/>
    </xf>
    <xf numFmtId="0" fontId="12" fillId="6" borderId="15" xfId="3" applyFont="1" applyFill="1" applyBorder="1" applyAlignment="1">
      <alignment horizontal="center" vertical="center" wrapText="1"/>
    </xf>
    <xf numFmtId="0" fontId="12" fillId="6" borderId="17" xfId="3" applyFont="1" applyFill="1" applyBorder="1" applyAlignment="1">
      <alignment horizontal="center" vertical="center" wrapText="1"/>
    </xf>
    <xf numFmtId="0" fontId="12" fillId="3" borderId="14" xfId="3" applyFont="1" applyFill="1" applyBorder="1" applyAlignment="1">
      <alignment horizontal="center" vertical="center" wrapText="1"/>
    </xf>
    <xf numFmtId="0" fontId="12" fillId="3" borderId="17" xfId="3" applyFont="1" applyFill="1" applyBorder="1" applyAlignment="1">
      <alignment horizontal="center" vertical="center" wrapText="1"/>
    </xf>
    <xf numFmtId="0" fontId="8" fillId="2" borderId="25" xfId="3" applyFont="1" applyFill="1" applyBorder="1" applyAlignment="1">
      <alignment horizontal="center" vertical="center" wrapText="1"/>
    </xf>
    <xf numFmtId="0" fontId="13" fillId="2" borderId="26" xfId="3" applyFont="1" applyFill="1" applyBorder="1" applyAlignment="1">
      <alignment horizontal="center" vertical="center" wrapText="1"/>
    </xf>
    <xf numFmtId="0" fontId="9" fillId="2" borderId="20" xfId="3" applyFont="1" applyFill="1" applyBorder="1" applyAlignment="1">
      <alignment horizontal="center" vertical="center" wrapText="1"/>
    </xf>
    <xf numFmtId="0" fontId="10" fillId="3" borderId="22" xfId="3" applyFont="1" applyFill="1" applyBorder="1" applyAlignment="1">
      <alignment horizontal="center" vertical="center" wrapText="1"/>
    </xf>
    <xf numFmtId="0" fontId="11" fillId="2" borderId="14" xfId="3" applyFont="1" applyFill="1" applyBorder="1" applyAlignment="1">
      <alignment horizontal="center" vertical="center" wrapText="1"/>
    </xf>
    <xf numFmtId="3" fontId="8" fillId="2" borderId="25" xfId="3" applyNumberFormat="1" applyFont="1" applyFill="1" applyBorder="1" applyAlignment="1" applyProtection="1">
      <alignment horizontal="center" vertical="center" wrapText="1"/>
      <protection locked="0"/>
    </xf>
    <xf numFmtId="3" fontId="13" fillId="2" borderId="26" xfId="3" applyNumberFormat="1" applyFont="1" applyFill="1" applyBorder="1" applyAlignment="1" applyProtection="1">
      <alignment horizontal="center" vertical="center" wrapText="1"/>
      <protection locked="0"/>
    </xf>
    <xf numFmtId="0" fontId="9" fillId="2" borderId="25" xfId="3" applyFont="1" applyFill="1" applyBorder="1" applyAlignment="1">
      <alignment horizontal="center" vertical="center" wrapText="1"/>
    </xf>
    <xf numFmtId="0" fontId="11" fillId="2" borderId="26" xfId="3" applyFont="1" applyFill="1" applyBorder="1" applyAlignment="1">
      <alignment horizontal="center" vertical="center" wrapText="1"/>
    </xf>
    <xf numFmtId="3" fontId="0" fillId="0" borderId="11" xfId="0" applyNumberFormat="1" applyBorder="1"/>
    <xf numFmtId="3" fontId="0" fillId="0" borderId="12" xfId="0" applyNumberFormat="1" applyBorder="1"/>
    <xf numFmtId="3" fontId="0" fillId="0" borderId="5" xfId="0" applyNumberFormat="1" applyBorder="1"/>
    <xf numFmtId="3" fontId="0" fillId="0" borderId="4" xfId="0" applyNumberFormat="1" applyBorder="1"/>
    <xf numFmtId="3" fontId="0" fillId="0" borderId="9" xfId="0" applyNumberFormat="1" applyBorder="1"/>
    <xf numFmtId="164" fontId="0" fillId="0" borderId="4" xfId="0" applyNumberFormat="1" applyBorder="1"/>
    <xf numFmtId="164" fontId="0" fillId="0" borderId="9" xfId="0" applyNumberFormat="1" applyBorder="1"/>
    <xf numFmtId="3" fontId="0" fillId="0" borderId="0" xfId="0" applyNumberFormat="1"/>
    <xf numFmtId="0" fontId="0" fillId="5" borderId="14" xfId="0" applyFill="1" applyBorder="1" applyAlignment="1">
      <alignment horizontal="center" vertical="center" wrapText="1"/>
    </xf>
    <xf numFmtId="0" fontId="0" fillId="5" borderId="15" xfId="0" applyFill="1" applyBorder="1" applyAlignment="1">
      <alignment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5" borderId="17" xfId="0" applyFill="1" applyBorder="1" applyAlignment="1">
      <alignment vertical="center" wrapText="1"/>
    </xf>
    <xf numFmtId="0" fontId="0" fillId="6" borderId="14" xfId="0" applyFill="1" applyBorder="1" applyAlignment="1">
      <alignment horizontal="center" vertical="center" wrapText="1"/>
    </xf>
    <xf numFmtId="3" fontId="3" fillId="6" borderId="17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3" fontId="3" fillId="2" borderId="16" xfId="0" applyNumberFormat="1" applyFont="1" applyFill="1" applyBorder="1" applyAlignment="1">
      <alignment horizontal="center" vertical="center" wrapText="1"/>
    </xf>
    <xf numFmtId="3" fontId="5" fillId="5" borderId="30" xfId="0" applyNumberFormat="1" applyFont="1" applyFill="1" applyBorder="1" applyAlignment="1">
      <alignment horizontal="center" vertical="center" wrapText="1"/>
    </xf>
    <xf numFmtId="3" fontId="6" fillId="0" borderId="23" xfId="0" applyNumberFormat="1" applyFont="1" applyBorder="1"/>
    <xf numFmtId="3" fontId="0" fillId="0" borderId="28" xfId="0" applyNumberFormat="1" applyBorder="1"/>
    <xf numFmtId="3" fontId="5" fillId="0" borderId="29" xfId="0" applyNumberFormat="1" applyFont="1" applyBorder="1"/>
    <xf numFmtId="3" fontId="5" fillId="0" borderId="17" xfId="0" applyNumberFormat="1" applyFont="1" applyBorder="1"/>
    <xf numFmtId="0" fontId="5" fillId="0" borderId="0" xfId="0" applyFont="1" applyBorder="1" applyAlignment="1">
      <alignment horizontal="left"/>
    </xf>
    <xf numFmtId="3" fontId="5" fillId="0" borderId="0" xfId="0" applyNumberFormat="1" applyFont="1" applyBorder="1"/>
    <xf numFmtId="3" fontId="6" fillId="0" borderId="4" xfId="0" applyNumberFormat="1" applyFont="1" applyBorder="1"/>
    <xf numFmtId="0" fontId="0" fillId="0" borderId="24" xfId="0" applyBorder="1" applyAlignment="1">
      <alignment horizontal="left" wrapText="1"/>
    </xf>
    <xf numFmtId="0" fontId="0" fillId="0" borderId="0" xfId="0"/>
    <xf numFmtId="0" fontId="0" fillId="0" borderId="9" xfId="0" applyBorder="1"/>
    <xf numFmtId="0" fontId="0" fillId="0" borderId="23" xfId="0" applyBorder="1"/>
    <xf numFmtId="3" fontId="0" fillId="0" borderId="1" xfId="0" applyNumberFormat="1" applyBorder="1"/>
    <xf numFmtId="164" fontId="6" fillId="0" borderId="4" xfId="0" applyNumberFormat="1" applyFont="1" applyFill="1" applyBorder="1"/>
    <xf numFmtId="3" fontId="8" fillId="2" borderId="30" xfId="3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3" fontId="6" fillId="0" borderId="0" xfId="0" applyNumberFormat="1" applyFont="1"/>
    <xf numFmtId="0" fontId="17" fillId="5" borderId="18" xfId="2" applyFont="1" applyFill="1" applyBorder="1" applyAlignment="1">
      <alignment horizontal="center" vertical="center" textRotation="90" wrapText="1"/>
    </xf>
    <xf numFmtId="0" fontId="17" fillId="2" borderId="18" xfId="2" applyFont="1" applyFill="1" applyBorder="1" applyAlignment="1">
      <alignment horizontal="center" vertical="center" wrapText="1"/>
    </xf>
    <xf numFmtId="0" fontId="17" fillId="2" borderId="19" xfId="2" applyFont="1" applyFill="1" applyBorder="1" applyAlignment="1">
      <alignment horizontal="center" vertical="center" wrapText="1"/>
    </xf>
    <xf numFmtId="3" fontId="15" fillId="6" borderId="20" xfId="0" applyNumberFormat="1" applyFont="1" applyFill="1" applyBorder="1" applyAlignment="1">
      <alignment horizontal="center" vertical="center" wrapText="1"/>
    </xf>
    <xf numFmtId="3" fontId="15" fillId="6" borderId="21" xfId="0" applyNumberFormat="1" applyFont="1" applyFill="1" applyBorder="1" applyAlignment="1">
      <alignment horizontal="center" vertical="center" wrapText="1"/>
    </xf>
    <xf numFmtId="3" fontId="15" fillId="6" borderId="22" xfId="0" applyNumberFormat="1" applyFont="1" applyFill="1" applyBorder="1" applyAlignment="1">
      <alignment horizontal="center" vertical="center" wrapText="1"/>
    </xf>
    <xf numFmtId="0" fontId="18" fillId="5" borderId="14" xfId="2" applyFont="1" applyFill="1" applyBorder="1" applyAlignment="1">
      <alignment horizontal="center" vertical="center" wrapText="1"/>
    </xf>
    <xf numFmtId="0" fontId="18" fillId="5" borderId="15" xfId="2" applyFont="1" applyFill="1" applyBorder="1" applyAlignment="1">
      <alignment horizontal="center" vertical="center" wrapText="1"/>
    </xf>
    <xf numFmtId="0" fontId="17" fillId="2" borderId="15" xfId="2" applyFont="1" applyFill="1" applyBorder="1" applyAlignment="1">
      <alignment horizontal="center" vertical="center" wrapText="1"/>
    </xf>
    <xf numFmtId="0" fontId="17" fillId="2" borderId="16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23" xfId="0" applyFont="1" applyBorder="1"/>
    <xf numFmtId="0" fontId="6" fillId="0" borderId="9" xfId="0" applyFont="1" applyBorder="1"/>
    <xf numFmtId="0" fontId="6" fillId="0" borderId="12" xfId="0" applyFont="1" applyBorder="1"/>
    <xf numFmtId="164" fontId="6" fillId="0" borderId="4" xfId="0" applyNumberFormat="1" applyFont="1" applyBorder="1"/>
    <xf numFmtId="164" fontId="6" fillId="0" borderId="9" xfId="0" applyNumberFormat="1" applyFont="1" applyBorder="1"/>
    <xf numFmtId="0" fontId="6" fillId="0" borderId="4" xfId="0" applyFont="1" applyBorder="1"/>
    <xf numFmtId="3" fontId="6" fillId="0" borderId="12" xfId="0" applyNumberFormat="1" applyFont="1" applyBorder="1"/>
    <xf numFmtId="3" fontId="6" fillId="0" borderId="5" xfId="0" applyNumberFormat="1" applyFont="1" applyBorder="1"/>
    <xf numFmtId="3" fontId="6" fillId="0" borderId="1" xfId="0" applyNumberFormat="1" applyFont="1" applyBorder="1"/>
    <xf numFmtId="3" fontId="6" fillId="0" borderId="9" xfId="0" applyNumberFormat="1" applyFont="1" applyBorder="1"/>
    <xf numFmtId="1" fontId="6" fillId="0" borderId="5" xfId="0" applyNumberFormat="1" applyFont="1" applyBorder="1"/>
    <xf numFmtId="1" fontId="6" fillId="0" borderId="1" xfId="0" applyNumberFormat="1" applyFont="1" applyBorder="1"/>
    <xf numFmtId="164" fontId="6" fillId="0" borderId="9" xfId="0" applyNumberFormat="1" applyFont="1" applyFill="1" applyBorder="1"/>
    <xf numFmtId="0" fontId="6" fillId="0" borderId="4" xfId="0" applyFont="1" applyFill="1" applyBorder="1"/>
    <xf numFmtId="0" fontId="6" fillId="0" borderId="9" xfId="0" applyFont="1" applyFill="1" applyBorder="1"/>
    <xf numFmtId="3" fontId="6" fillId="0" borderId="12" xfId="0" applyNumberFormat="1" applyFont="1" applyFill="1" applyBorder="1"/>
    <xf numFmtId="3" fontId="6" fillId="0" borderId="5" xfId="0" applyNumberFormat="1" applyFont="1" applyFill="1" applyBorder="1"/>
    <xf numFmtId="1" fontId="6" fillId="0" borderId="1" xfId="0" applyNumberFormat="1" applyFont="1" applyFill="1" applyBorder="1"/>
    <xf numFmtId="0" fontId="0" fillId="0" borderId="27" xfId="0" applyBorder="1"/>
    <xf numFmtId="0" fontId="6" fillId="0" borderId="27" xfId="0" applyFont="1" applyBorder="1"/>
    <xf numFmtId="3" fontId="6" fillId="0" borderId="4" xfId="0" applyNumberFormat="1" applyFont="1" applyFill="1" applyBorder="1"/>
    <xf numFmtId="0" fontId="6" fillId="0" borderId="12" xfId="0" applyFont="1" applyFill="1" applyBorder="1"/>
    <xf numFmtId="0" fontId="6" fillId="0" borderId="5" xfId="0" applyFont="1" applyFill="1" applyBorder="1"/>
    <xf numFmtId="165" fontId="6" fillId="0" borderId="4" xfId="0" applyNumberFormat="1" applyFont="1" applyFill="1" applyBorder="1"/>
    <xf numFmtId="165" fontId="6" fillId="0" borderId="9" xfId="0" applyNumberFormat="1" applyFont="1" applyFill="1" applyBorder="1"/>
    <xf numFmtId="3" fontId="6" fillId="0" borderId="1" xfId="0" applyNumberFormat="1" applyFont="1" applyFill="1" applyBorder="1"/>
    <xf numFmtId="1" fontId="6" fillId="0" borderId="5" xfId="0" applyNumberFormat="1" applyFont="1" applyFill="1" applyBorder="1"/>
    <xf numFmtId="0" fontId="6" fillId="0" borderId="23" xfId="0" applyFont="1" applyFill="1" applyBorder="1"/>
    <xf numFmtId="0" fontId="10" fillId="4" borderId="34" xfId="3" applyFont="1" applyFill="1" applyBorder="1" applyAlignment="1">
      <alignment horizontal="center" vertical="center" wrapText="1"/>
    </xf>
    <xf numFmtId="0" fontId="6" fillId="0" borderId="27" xfId="0" applyFont="1" applyFill="1" applyBorder="1"/>
    <xf numFmtId="0" fontId="12" fillId="3" borderId="30" xfId="3" applyFont="1" applyFill="1" applyBorder="1" applyAlignment="1">
      <alignment horizontal="center" vertical="center" wrapText="1"/>
    </xf>
    <xf numFmtId="1" fontId="6" fillId="0" borderId="12" xfId="0" applyNumberFormat="1" applyFont="1" applyBorder="1"/>
    <xf numFmtId="3" fontId="6" fillId="0" borderId="9" xfId="0" applyNumberFormat="1" applyFont="1" applyFill="1" applyBorder="1"/>
    <xf numFmtId="1" fontId="6" fillId="0" borderId="4" xfId="0" applyNumberFormat="1" applyFont="1" applyFill="1" applyBorder="1"/>
    <xf numFmtId="0" fontId="6" fillId="0" borderId="32" xfId="0" applyFont="1" applyFill="1" applyBorder="1"/>
    <xf numFmtId="3" fontId="6" fillId="0" borderId="31" xfId="0" applyNumberFormat="1" applyFont="1" applyBorder="1"/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12" xfId="0" applyBorder="1"/>
    <xf numFmtId="0" fontId="0" fillId="0" borderId="4" xfId="0" applyBorder="1"/>
    <xf numFmtId="0" fontId="0" fillId="0" borderId="9" xfId="0" applyBorder="1"/>
    <xf numFmtId="0" fontId="0" fillId="0" borderId="23" xfId="0" applyBorder="1"/>
    <xf numFmtId="3" fontId="0" fillId="0" borderId="12" xfId="0" applyNumberFormat="1" applyBorder="1"/>
    <xf numFmtId="3" fontId="0" fillId="0" borderId="5" xfId="0" applyNumberFormat="1" applyBorder="1"/>
    <xf numFmtId="3" fontId="0" fillId="0" borderId="4" xfId="0" applyNumberFormat="1" applyBorder="1"/>
    <xf numFmtId="3" fontId="0" fillId="0" borderId="1" xfId="0" applyNumberFormat="1" applyBorder="1"/>
    <xf numFmtId="3" fontId="0" fillId="0" borderId="9" xfId="0" applyNumberFormat="1" applyBorder="1"/>
    <xf numFmtId="164" fontId="0" fillId="0" borderId="4" xfId="0" applyNumberFormat="1" applyBorder="1"/>
    <xf numFmtId="164" fontId="0" fillId="0" borderId="9" xfId="0" applyNumberFormat="1" applyBorder="1"/>
    <xf numFmtId="1" fontId="6" fillId="0" borderId="23" xfId="0" applyNumberFormat="1" applyFont="1" applyFill="1" applyBorder="1"/>
    <xf numFmtId="0" fontId="14" fillId="0" borderId="0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26" xfId="0" applyFont="1" applyBorder="1" applyAlignment="1">
      <alignment horizontal="left"/>
    </xf>
    <xf numFmtId="3" fontId="8" fillId="2" borderId="2" xfId="3" applyNumberFormat="1" applyFont="1" applyFill="1" applyBorder="1" applyAlignment="1">
      <alignment horizontal="center" vertical="center" wrapText="1"/>
    </xf>
    <xf numFmtId="3" fontId="8" fillId="2" borderId="3" xfId="3" applyNumberFormat="1" applyFont="1" applyFill="1" applyBorder="1" applyAlignment="1">
      <alignment horizontal="center" vertical="center" wrapText="1"/>
    </xf>
    <xf numFmtId="3" fontId="8" fillId="6" borderId="6" xfId="3" applyNumberFormat="1" applyFont="1" applyFill="1" applyBorder="1" applyAlignment="1">
      <alignment horizontal="center" vertical="center" wrapText="1"/>
    </xf>
    <xf numFmtId="3" fontId="8" fillId="6" borderId="3" xfId="3" applyNumberFormat="1" applyFont="1" applyFill="1" applyBorder="1" applyAlignment="1">
      <alignment horizontal="center" vertical="center" wrapText="1"/>
    </xf>
    <xf numFmtId="3" fontId="8" fillId="6" borderId="13" xfId="3" applyNumberFormat="1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0" fontId="16" fillId="4" borderId="8" xfId="0" applyFont="1" applyFill="1" applyBorder="1" applyAlignment="1">
      <alignment horizontal="center"/>
    </xf>
  </cellXfs>
  <cellStyles count="8">
    <cellStyle name="Normálna" xfId="0" builtinId="0"/>
    <cellStyle name="Normálna 2" xfId="1" xr:uid="{00000000-0005-0000-0000-00002F000000}"/>
    <cellStyle name="Normálna 2 2" xfId="4" xr:uid="{00000000-0005-0000-0000-000001000000}"/>
    <cellStyle name="Normálna 2 3" xfId="6" xr:uid="{00000000-0005-0000-0000-000001000000}"/>
    <cellStyle name="Normálna 5" xfId="2" xr:uid="{94AE8FCF-E3E3-435E-9A8D-381092F17AB4}"/>
    <cellStyle name="Normálna 5 2" xfId="5" xr:uid="{00000000-0005-0000-0000-000002000000}"/>
    <cellStyle name="Normálna 5 3" xfId="7" xr:uid="{00000000-0005-0000-0000-000002000000}"/>
    <cellStyle name="normálne 2" xfId="3" xr:uid="{4F891ADD-A1DE-44B5-BD09-D9912CB0E5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E2C46-0F78-4757-B889-D35F627C898D}">
  <sheetPr>
    <pageSetUpPr fitToPage="1"/>
  </sheetPr>
  <dimension ref="A1:K18"/>
  <sheetViews>
    <sheetView workbookViewId="0">
      <selection activeCell="Q13" sqref="Q13"/>
    </sheetView>
  </sheetViews>
  <sheetFormatPr defaultRowHeight="15"/>
  <cols>
    <col min="1" max="2" width="6" customWidth="1"/>
    <col min="3" max="3" width="8.42578125" bestFit="1" customWidth="1"/>
    <col min="4" max="4" width="9" bestFit="1" customWidth="1"/>
    <col min="5" max="5" width="29.28515625" customWidth="1"/>
    <col min="6" max="6" width="11.42578125" bestFit="1" customWidth="1"/>
    <col min="7" max="7" width="13.85546875" bestFit="1" customWidth="1"/>
    <col min="8" max="8" width="11.85546875" bestFit="1" customWidth="1"/>
    <col min="9" max="9" width="13.28515625" bestFit="1" customWidth="1"/>
    <col min="10" max="10" width="10" bestFit="1" customWidth="1"/>
    <col min="11" max="11" width="15" bestFit="1" customWidth="1"/>
  </cols>
  <sheetData>
    <row r="1" spans="1:11">
      <c r="A1" s="125" t="s">
        <v>141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1" ht="15.75" thickBot="1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1" ht="90.75" thickBot="1">
      <c r="A3" s="35" t="s">
        <v>128</v>
      </c>
      <c r="B3" s="36" t="s">
        <v>129</v>
      </c>
      <c r="C3" s="37" t="s">
        <v>130</v>
      </c>
      <c r="D3" s="36" t="s">
        <v>131</v>
      </c>
      <c r="E3" s="38" t="s">
        <v>4</v>
      </c>
      <c r="F3" s="39" t="s">
        <v>132</v>
      </c>
      <c r="G3" s="40" t="s">
        <v>138</v>
      </c>
      <c r="H3" s="41" t="s">
        <v>133</v>
      </c>
      <c r="I3" s="42" t="s">
        <v>137</v>
      </c>
      <c r="J3" s="43" t="s">
        <v>134</v>
      </c>
      <c r="K3" s="43" t="s">
        <v>136</v>
      </c>
    </row>
    <row r="4" spans="1:11" ht="30">
      <c r="A4" s="10" t="s">
        <v>10</v>
      </c>
      <c r="B4" s="9" t="s">
        <v>7</v>
      </c>
      <c r="C4" s="9" t="s">
        <v>8</v>
      </c>
      <c r="D4" s="9">
        <v>54130395</v>
      </c>
      <c r="E4" s="51" t="s">
        <v>9</v>
      </c>
      <c r="F4" s="27">
        <v>2</v>
      </c>
      <c r="G4" s="27">
        <v>1200</v>
      </c>
      <c r="H4" s="44">
        <v>0</v>
      </c>
      <c r="I4" s="27">
        <v>0</v>
      </c>
      <c r="J4" s="45">
        <f>+F4+H4</f>
        <v>2</v>
      </c>
      <c r="K4" s="46">
        <f>+G4+I4</f>
        <v>1200</v>
      </c>
    </row>
    <row r="5" spans="1:11" ht="30">
      <c r="A5" s="10" t="s">
        <v>10</v>
      </c>
      <c r="B5" s="9" t="s">
        <v>31</v>
      </c>
      <c r="C5" s="9" t="s">
        <v>32</v>
      </c>
      <c r="D5" s="9">
        <v>603295</v>
      </c>
      <c r="E5" s="51" t="s">
        <v>44</v>
      </c>
      <c r="F5" s="27">
        <v>2</v>
      </c>
      <c r="G5" s="27">
        <v>1044</v>
      </c>
      <c r="H5" s="44">
        <v>0</v>
      </c>
      <c r="I5" s="27">
        <v>0</v>
      </c>
      <c r="J5" s="45">
        <f t="shared" ref="J5:J16" si="0">+F5+H5</f>
        <v>2</v>
      </c>
      <c r="K5" s="46">
        <f t="shared" ref="K5:K16" si="1">+G5+I5</f>
        <v>1044</v>
      </c>
    </row>
    <row r="6" spans="1:11">
      <c r="A6" s="10" t="s">
        <v>14</v>
      </c>
      <c r="B6" s="9" t="s">
        <v>31</v>
      </c>
      <c r="C6" s="9" t="s">
        <v>33</v>
      </c>
      <c r="D6" s="9">
        <v>306169</v>
      </c>
      <c r="E6" s="51" t="s">
        <v>45</v>
      </c>
      <c r="F6" s="27">
        <v>19</v>
      </c>
      <c r="G6" s="27">
        <v>3555</v>
      </c>
      <c r="H6" s="44">
        <v>8</v>
      </c>
      <c r="I6" s="27">
        <v>2673</v>
      </c>
      <c r="J6" s="45">
        <f t="shared" si="0"/>
        <v>27</v>
      </c>
      <c r="K6" s="46">
        <f t="shared" si="1"/>
        <v>6228</v>
      </c>
    </row>
    <row r="7" spans="1:11">
      <c r="A7" s="10" t="s">
        <v>17</v>
      </c>
      <c r="B7" s="9" t="s">
        <v>31</v>
      </c>
      <c r="C7" s="9" t="s">
        <v>34</v>
      </c>
      <c r="D7" s="9">
        <v>311201</v>
      </c>
      <c r="E7" s="51" t="s">
        <v>46</v>
      </c>
      <c r="F7" s="27">
        <v>-3</v>
      </c>
      <c r="G7" s="27">
        <v>-2687</v>
      </c>
      <c r="H7" s="44">
        <v>0</v>
      </c>
      <c r="I7" s="27">
        <v>0</v>
      </c>
      <c r="J7" s="45">
        <f t="shared" si="0"/>
        <v>-3</v>
      </c>
      <c r="K7" s="46">
        <f t="shared" si="1"/>
        <v>-2687</v>
      </c>
    </row>
    <row r="8" spans="1:11">
      <c r="A8" s="10" t="s">
        <v>18</v>
      </c>
      <c r="B8" s="9" t="s">
        <v>31</v>
      </c>
      <c r="C8" s="9" t="s">
        <v>35</v>
      </c>
      <c r="D8" s="9">
        <v>313971</v>
      </c>
      <c r="E8" s="51" t="s">
        <v>47</v>
      </c>
      <c r="F8" s="27">
        <v>6</v>
      </c>
      <c r="G8" s="27">
        <v>385</v>
      </c>
      <c r="H8" s="44">
        <v>5</v>
      </c>
      <c r="I8" s="27">
        <v>385</v>
      </c>
      <c r="J8" s="45">
        <f t="shared" si="0"/>
        <v>11</v>
      </c>
      <c r="K8" s="46">
        <f t="shared" si="1"/>
        <v>770</v>
      </c>
    </row>
    <row r="9" spans="1:11">
      <c r="A9" s="10" t="s">
        <v>18</v>
      </c>
      <c r="B9" s="9" t="s">
        <v>31</v>
      </c>
      <c r="C9" s="9" t="s">
        <v>36</v>
      </c>
      <c r="D9" s="9">
        <v>314099</v>
      </c>
      <c r="E9" s="51" t="s">
        <v>48</v>
      </c>
      <c r="F9" s="27">
        <v>0</v>
      </c>
      <c r="G9" s="27">
        <v>0</v>
      </c>
      <c r="H9" s="44">
        <v>3</v>
      </c>
      <c r="I9" s="27">
        <v>1075</v>
      </c>
      <c r="J9" s="45">
        <f t="shared" si="0"/>
        <v>3</v>
      </c>
      <c r="K9" s="46">
        <f t="shared" si="1"/>
        <v>1075</v>
      </c>
    </row>
    <row r="10" spans="1:11">
      <c r="A10" s="10" t="s">
        <v>18</v>
      </c>
      <c r="B10" s="9" t="s">
        <v>31</v>
      </c>
      <c r="C10" s="9" t="s">
        <v>38</v>
      </c>
      <c r="D10" s="9">
        <v>314668</v>
      </c>
      <c r="E10" s="51" t="s">
        <v>50</v>
      </c>
      <c r="F10" s="27">
        <v>4</v>
      </c>
      <c r="G10" s="27">
        <v>762</v>
      </c>
      <c r="H10" s="44">
        <v>0</v>
      </c>
      <c r="I10" s="27">
        <v>0</v>
      </c>
      <c r="J10" s="45">
        <f t="shared" si="0"/>
        <v>4</v>
      </c>
      <c r="K10" s="46">
        <f t="shared" si="1"/>
        <v>762</v>
      </c>
    </row>
    <row r="11" spans="1:11">
      <c r="A11" s="10" t="s">
        <v>18</v>
      </c>
      <c r="B11" s="9" t="s">
        <v>31</v>
      </c>
      <c r="C11" s="9" t="s">
        <v>39</v>
      </c>
      <c r="D11" s="9">
        <v>650498</v>
      </c>
      <c r="E11" s="51" t="s">
        <v>51</v>
      </c>
      <c r="F11" s="27">
        <v>3</v>
      </c>
      <c r="G11" s="27">
        <v>2876</v>
      </c>
      <c r="H11" s="44">
        <v>0</v>
      </c>
      <c r="I11" s="27">
        <v>0</v>
      </c>
      <c r="J11" s="45">
        <f t="shared" si="0"/>
        <v>3</v>
      </c>
      <c r="K11" s="46">
        <f t="shared" si="1"/>
        <v>2876</v>
      </c>
    </row>
    <row r="12" spans="1:11">
      <c r="A12" s="10" t="s">
        <v>18</v>
      </c>
      <c r="B12" s="9" t="s">
        <v>31</v>
      </c>
      <c r="C12" s="9" t="s">
        <v>40</v>
      </c>
      <c r="D12" s="9">
        <v>314897</v>
      </c>
      <c r="E12" s="51" t="s">
        <v>52</v>
      </c>
      <c r="F12" s="27">
        <v>4</v>
      </c>
      <c r="G12" s="27">
        <v>550</v>
      </c>
      <c r="H12" s="44">
        <v>0</v>
      </c>
      <c r="I12" s="27">
        <v>0</v>
      </c>
      <c r="J12" s="45">
        <f t="shared" si="0"/>
        <v>4</v>
      </c>
      <c r="K12" s="46">
        <f t="shared" si="1"/>
        <v>550</v>
      </c>
    </row>
    <row r="13" spans="1:11">
      <c r="A13" s="10" t="s">
        <v>18</v>
      </c>
      <c r="B13" s="9" t="s">
        <v>31</v>
      </c>
      <c r="C13" s="9" t="s">
        <v>41</v>
      </c>
      <c r="D13" s="9">
        <v>314901</v>
      </c>
      <c r="E13" s="51" t="s">
        <v>53</v>
      </c>
      <c r="F13" s="27">
        <v>4</v>
      </c>
      <c r="G13" s="27">
        <v>1812</v>
      </c>
      <c r="H13" s="44">
        <v>0</v>
      </c>
      <c r="I13" s="27">
        <v>0</v>
      </c>
      <c r="J13" s="45">
        <f t="shared" si="0"/>
        <v>4</v>
      </c>
      <c r="K13" s="46">
        <f t="shared" si="1"/>
        <v>1812</v>
      </c>
    </row>
    <row r="14" spans="1:11">
      <c r="A14" s="10" t="s">
        <v>18</v>
      </c>
      <c r="B14" s="9" t="s">
        <v>31</v>
      </c>
      <c r="C14" s="9" t="s">
        <v>37</v>
      </c>
      <c r="D14" s="9">
        <v>316938</v>
      </c>
      <c r="E14" s="51" t="s">
        <v>49</v>
      </c>
      <c r="F14" s="27">
        <v>12</v>
      </c>
      <c r="G14" s="27">
        <v>2227</v>
      </c>
      <c r="H14" s="44">
        <v>0</v>
      </c>
      <c r="I14" s="27">
        <v>0</v>
      </c>
      <c r="J14" s="45">
        <f t="shared" si="0"/>
        <v>12</v>
      </c>
      <c r="K14" s="46">
        <f t="shared" si="1"/>
        <v>2227</v>
      </c>
    </row>
    <row r="15" spans="1:11">
      <c r="A15" s="10" t="s">
        <v>24</v>
      </c>
      <c r="B15" s="9" t="s">
        <v>31</v>
      </c>
      <c r="C15" s="9" t="s">
        <v>42</v>
      </c>
      <c r="D15" s="9">
        <v>313271</v>
      </c>
      <c r="E15" s="51" t="s">
        <v>54</v>
      </c>
      <c r="F15" s="27">
        <v>21</v>
      </c>
      <c r="G15" s="27">
        <v>247</v>
      </c>
      <c r="H15" s="44">
        <v>0</v>
      </c>
      <c r="I15" s="27">
        <v>-247</v>
      </c>
      <c r="J15" s="45">
        <f t="shared" si="0"/>
        <v>21</v>
      </c>
      <c r="K15" s="46">
        <f t="shared" si="1"/>
        <v>0</v>
      </c>
    </row>
    <row r="16" spans="1:11" ht="15.75" thickBot="1">
      <c r="A16" s="10" t="s">
        <v>26</v>
      </c>
      <c r="B16" s="9" t="s">
        <v>31</v>
      </c>
      <c r="C16" s="9" t="s">
        <v>43</v>
      </c>
      <c r="D16" s="9">
        <v>691135</v>
      </c>
      <c r="E16" s="51" t="s">
        <v>55</v>
      </c>
      <c r="F16" s="27">
        <v>5</v>
      </c>
      <c r="G16" s="27">
        <v>2309</v>
      </c>
      <c r="H16" s="44">
        <v>4</v>
      </c>
      <c r="I16" s="27">
        <v>1315</v>
      </c>
      <c r="J16" s="45">
        <f t="shared" si="0"/>
        <v>9</v>
      </c>
      <c r="K16" s="46">
        <f t="shared" si="1"/>
        <v>3624</v>
      </c>
    </row>
    <row r="17" spans="1:11" ht="16.5" customHeight="1" thickBot="1">
      <c r="A17" s="127" t="s">
        <v>135</v>
      </c>
      <c r="B17" s="128"/>
      <c r="C17" s="128"/>
      <c r="D17" s="128"/>
      <c r="E17" s="129"/>
      <c r="F17" s="47">
        <f>SUM(F4:F16)</f>
        <v>79</v>
      </c>
      <c r="G17" s="47">
        <f t="shared" ref="G17:K17" si="2">SUM(G4:G16)</f>
        <v>14280</v>
      </c>
      <c r="H17" s="47">
        <f t="shared" si="2"/>
        <v>20</v>
      </c>
      <c r="I17" s="47">
        <f t="shared" si="2"/>
        <v>5201</v>
      </c>
      <c r="J17" s="47">
        <f t="shared" si="2"/>
        <v>99</v>
      </c>
      <c r="K17" s="47">
        <f t="shared" si="2"/>
        <v>19481</v>
      </c>
    </row>
    <row r="18" spans="1:11">
      <c r="A18" s="48"/>
      <c r="B18" s="48"/>
      <c r="C18" s="48"/>
      <c r="D18" s="48"/>
      <c r="E18" s="48"/>
      <c r="F18" s="49"/>
      <c r="G18" s="49"/>
      <c r="H18" s="49"/>
      <c r="I18" s="49"/>
      <c r="J18" s="49"/>
      <c r="K18" s="49"/>
    </row>
  </sheetData>
  <autoFilter ref="A3:K17" xr:uid="{C7F29F3F-57F4-4CFD-A689-23DF1038DB03}"/>
  <mergeCells count="2">
    <mergeCell ref="A1:K2"/>
    <mergeCell ref="A17:E17"/>
  </mergeCells>
  <printOptions horizontalCentered="1"/>
  <pageMargins left="0.11811023622047245" right="0.11811023622047245" top="0.35433070866141736" bottom="0.35433070866141736" header="0.19685039370078741" footer="0.11811023622047245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8B90E-6689-4EBD-9CE3-F7DB7D18CD06}">
  <dimension ref="A1:AL35"/>
  <sheetViews>
    <sheetView tabSelected="1" zoomScale="80" zoomScaleNormal="80" workbookViewId="0">
      <selection activeCell="AH30" sqref="AH30"/>
    </sheetView>
  </sheetViews>
  <sheetFormatPr defaultRowHeight="15"/>
  <cols>
    <col min="1" max="1" width="8" style="59" customWidth="1"/>
    <col min="2" max="2" width="7.5703125" style="59" customWidth="1"/>
    <col min="3" max="3" width="8.85546875" style="59" customWidth="1"/>
    <col min="4" max="4" width="10.7109375" style="59" customWidth="1"/>
    <col min="5" max="5" width="23.7109375" style="59" customWidth="1"/>
    <col min="6" max="6" width="10.85546875" style="60" customWidth="1"/>
    <col min="7" max="7" width="34.28515625" style="59" customWidth="1"/>
    <col min="8" max="8" width="21.85546875" style="59" customWidth="1"/>
    <col min="9" max="9" width="28.140625" style="59" customWidth="1"/>
    <col min="10" max="10" width="10.42578125" style="59" hidden="1" customWidth="1"/>
    <col min="11" max="11" width="15.140625" style="59" hidden="1" customWidth="1"/>
    <col min="12" max="12" width="15" style="59" customWidth="1"/>
    <col min="13" max="13" width="12.28515625" style="59" customWidth="1"/>
    <col min="14" max="14" width="11.7109375" style="59" customWidth="1"/>
    <col min="15" max="15" width="11.85546875" style="59" customWidth="1"/>
    <col min="16" max="16" width="11.7109375" style="59" customWidth="1"/>
    <col min="17" max="17" width="11.140625" style="59" customWidth="1"/>
    <col min="18" max="18" width="14.28515625" style="59" customWidth="1"/>
    <col min="19" max="19" width="11.140625" style="59" customWidth="1"/>
    <col min="20" max="20" width="15.42578125" style="59" customWidth="1"/>
    <col min="21" max="21" width="11.85546875" style="59" customWidth="1"/>
    <col min="22" max="22" width="10.140625" style="59" customWidth="1"/>
    <col min="23" max="23" width="9.85546875" style="59" customWidth="1"/>
    <col min="24" max="24" width="15.85546875" style="59" customWidth="1"/>
    <col min="25" max="25" width="12.28515625" style="59" customWidth="1"/>
    <col min="26" max="26" width="14.140625" style="59" customWidth="1"/>
    <col min="27" max="27" width="12.42578125" style="59" customWidth="1"/>
    <col min="28" max="28" width="12.7109375" style="59" customWidth="1"/>
    <col min="29" max="29" width="12.42578125" style="59" customWidth="1"/>
    <col min="30" max="32" width="11.28515625" style="59" customWidth="1"/>
    <col min="33" max="33" width="23.5703125" style="59" customWidth="1"/>
    <col min="34" max="36" width="24" style="59" customWidth="1"/>
    <col min="37" max="37" width="18.7109375" style="59" customWidth="1"/>
    <col min="38" max="16384" width="9.140625" style="59"/>
  </cols>
  <sheetData>
    <row r="1" spans="1:38" ht="15.75" thickBot="1">
      <c r="A1" s="58" t="s">
        <v>140</v>
      </c>
      <c r="I1" s="61"/>
      <c r="K1" s="61"/>
      <c r="L1" s="61">
        <f>+SUBTOTAL(9,L5:L22)</f>
        <v>99</v>
      </c>
      <c r="M1" s="61">
        <f>+SUBTOTAL(9,M5:M22)</f>
        <v>79</v>
      </c>
      <c r="N1" s="61">
        <f>+SUBTOTAL(9,N5:N22)</f>
        <v>30</v>
      </c>
      <c r="O1" s="61">
        <f>+SUBTOTAL(9,O5:O22)</f>
        <v>24</v>
      </c>
      <c r="P1" s="61">
        <f>0</f>
        <v>0</v>
      </c>
      <c r="Q1" s="61">
        <f>0</f>
        <v>0</v>
      </c>
      <c r="R1" s="61">
        <f>+SUBTOTAL(9,R5:R22)</f>
        <v>1177</v>
      </c>
      <c r="S1" s="61">
        <f>+SUBTOTAL(9,S5:S22)</f>
        <v>906</v>
      </c>
      <c r="T1" s="61">
        <f>+SUBTOTAL(9,T5:T22)</f>
        <v>18169.190000000002</v>
      </c>
      <c r="U1" s="61">
        <f>+SUBTOTAL(9,U5:U22)</f>
        <v>13549.19</v>
      </c>
      <c r="V1" s="61">
        <f>0</f>
        <v>0</v>
      </c>
      <c r="W1" s="61">
        <f>0</f>
        <v>0</v>
      </c>
      <c r="X1" s="61">
        <f>+SUBTOTAL(9,X5:X22)</f>
        <v>1312</v>
      </c>
      <c r="Y1" s="61">
        <f>+SUBTOTAL(9,Y5:Y22)</f>
        <v>731</v>
      </c>
      <c r="Z1" s="61">
        <f>0</f>
        <v>0</v>
      </c>
      <c r="AA1" s="61">
        <f>0</f>
        <v>0</v>
      </c>
      <c r="AB1" s="61">
        <f>+SUBTOTAL(9,AB5:AB22)</f>
        <v>19481.190000000002</v>
      </c>
      <c r="AC1" s="61">
        <f>+SUBTOTAL(9,AC5:AC22)</f>
        <v>14280.19</v>
      </c>
      <c r="AD1" s="61">
        <f>+SUBTOTAL(9,AD5:AD22)</f>
        <v>19481</v>
      </c>
      <c r="AE1" s="61">
        <f>+SUBTOTAL(9,AE5:AE22)</f>
        <v>14280</v>
      </c>
      <c r="AF1" s="61">
        <f>+SUBTOTAL(9,AF5:AF22)</f>
        <v>5201</v>
      </c>
      <c r="AG1" s="61">
        <f>+SUBTOTAL(9,AG5:AG22)</f>
        <v>14760</v>
      </c>
      <c r="AH1" s="61">
        <f>+SUBTOTAL(9,AH5:AH22)</f>
        <v>4101</v>
      </c>
      <c r="AI1" s="61">
        <f>+SUBTOTAL(9,AI5:AI22)</f>
        <v>82</v>
      </c>
      <c r="AJ1" s="61">
        <f>+SUBTOTAL(9,AJ5:AJ22)</f>
        <v>538</v>
      </c>
      <c r="AK1" s="61">
        <f>0</f>
        <v>0</v>
      </c>
      <c r="AL1" s="59">
        <f>0</f>
        <v>0</v>
      </c>
    </row>
    <row r="2" spans="1:38" ht="22.5" customHeight="1" thickBot="1">
      <c r="L2" s="130">
        <f>0</f>
        <v>0</v>
      </c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2">
        <f>0</f>
        <v>0</v>
      </c>
      <c r="AE2" s="133"/>
      <c r="AF2" s="134"/>
      <c r="AG2" s="135">
        <f>0</f>
        <v>0</v>
      </c>
      <c r="AH2" s="136"/>
      <c r="AI2" s="136"/>
      <c r="AJ2" s="137"/>
    </row>
    <row r="3" spans="1:38" ht="141.75" customHeight="1" thickBot="1">
      <c r="A3" s="62" t="s">
        <v>0</v>
      </c>
      <c r="B3" s="62" t="s">
        <v>1</v>
      </c>
      <c r="C3" s="62" t="s">
        <v>2</v>
      </c>
      <c r="D3" s="62" t="s">
        <v>3</v>
      </c>
      <c r="E3" s="62" t="s">
        <v>4</v>
      </c>
      <c r="F3" s="62" t="s">
        <v>83</v>
      </c>
      <c r="G3" s="62" t="s">
        <v>5</v>
      </c>
      <c r="H3" s="62" t="s">
        <v>84</v>
      </c>
      <c r="I3" s="62" t="s">
        <v>6</v>
      </c>
      <c r="J3" s="63" t="s">
        <v>85</v>
      </c>
      <c r="K3" s="64" t="s">
        <v>87</v>
      </c>
      <c r="L3" s="20" t="s">
        <v>88</v>
      </c>
      <c r="M3" s="21" t="s">
        <v>89</v>
      </c>
      <c r="N3" s="25" t="s">
        <v>90</v>
      </c>
      <c r="O3" s="6" t="s">
        <v>89</v>
      </c>
      <c r="P3" s="20" t="s">
        <v>91</v>
      </c>
      <c r="Q3" s="21" t="s">
        <v>89</v>
      </c>
      <c r="R3" s="20" t="s">
        <v>92</v>
      </c>
      <c r="S3" s="21" t="s">
        <v>89</v>
      </c>
      <c r="T3" s="18" t="s">
        <v>93</v>
      </c>
      <c r="U3" s="6" t="s">
        <v>89</v>
      </c>
      <c r="V3" s="20" t="s">
        <v>94</v>
      </c>
      <c r="W3" s="21" t="s">
        <v>89</v>
      </c>
      <c r="X3" s="23" t="s">
        <v>95</v>
      </c>
      <c r="Y3" s="6" t="s">
        <v>89</v>
      </c>
      <c r="Z3" s="20" t="s">
        <v>96</v>
      </c>
      <c r="AA3" s="21" t="s">
        <v>89</v>
      </c>
      <c r="AB3" s="18" t="s">
        <v>97</v>
      </c>
      <c r="AC3" s="6" t="s">
        <v>89</v>
      </c>
      <c r="AD3" s="65" t="s">
        <v>115</v>
      </c>
      <c r="AE3" s="66" t="s">
        <v>116</v>
      </c>
      <c r="AF3" s="67" t="s">
        <v>117</v>
      </c>
      <c r="AG3" s="7" t="s">
        <v>111</v>
      </c>
      <c r="AH3" s="7" t="s">
        <v>112</v>
      </c>
      <c r="AI3" s="8" t="s">
        <v>113</v>
      </c>
      <c r="AJ3" s="102" t="s">
        <v>114</v>
      </c>
      <c r="AK3" s="57" t="s">
        <v>139</v>
      </c>
    </row>
    <row r="4" spans="1:38" ht="15.75" customHeight="1" thickBot="1">
      <c r="A4" s="68" t="s">
        <v>119</v>
      </c>
      <c r="B4" s="69" t="s">
        <v>120</v>
      </c>
      <c r="C4" s="69" t="s">
        <v>121</v>
      </c>
      <c r="D4" s="69" t="s">
        <v>122</v>
      </c>
      <c r="E4" s="69" t="s">
        <v>123</v>
      </c>
      <c r="F4" s="69" t="s">
        <v>124</v>
      </c>
      <c r="G4" s="69" t="s">
        <v>125</v>
      </c>
      <c r="H4" s="69" t="s">
        <v>127</v>
      </c>
      <c r="I4" s="69" t="s">
        <v>126</v>
      </c>
      <c r="J4" s="70"/>
      <c r="K4" s="71"/>
      <c r="L4" s="22">
        <v>1</v>
      </c>
      <c r="M4" s="17" t="s">
        <v>98</v>
      </c>
      <c r="N4" s="26">
        <v>2</v>
      </c>
      <c r="O4" s="12" t="s">
        <v>99</v>
      </c>
      <c r="P4" s="22" t="s">
        <v>100</v>
      </c>
      <c r="Q4" s="12" t="s">
        <v>101</v>
      </c>
      <c r="R4" s="22">
        <v>4</v>
      </c>
      <c r="S4" s="17" t="s">
        <v>102</v>
      </c>
      <c r="T4" s="19">
        <v>5</v>
      </c>
      <c r="U4" s="12" t="s">
        <v>103</v>
      </c>
      <c r="V4" s="22" t="s">
        <v>104</v>
      </c>
      <c r="W4" s="17" t="s">
        <v>105</v>
      </c>
      <c r="X4" s="24">
        <v>7</v>
      </c>
      <c r="Y4" s="12" t="s">
        <v>106</v>
      </c>
      <c r="Z4" s="22" t="s">
        <v>107</v>
      </c>
      <c r="AA4" s="17" t="s">
        <v>108</v>
      </c>
      <c r="AB4" s="19" t="s">
        <v>109</v>
      </c>
      <c r="AC4" s="12" t="s">
        <v>110</v>
      </c>
      <c r="AD4" s="13">
        <v>10</v>
      </c>
      <c r="AE4" s="14">
        <v>11</v>
      </c>
      <c r="AF4" s="15" t="s">
        <v>118</v>
      </c>
      <c r="AG4" s="16">
        <v>13</v>
      </c>
      <c r="AH4" s="11">
        <v>14</v>
      </c>
      <c r="AI4" s="11">
        <v>15</v>
      </c>
      <c r="AJ4" s="12">
        <v>16</v>
      </c>
      <c r="AK4" s="104">
        <v>17</v>
      </c>
    </row>
    <row r="5" spans="1:38" s="52" customFormat="1">
      <c r="A5" s="72" t="s">
        <v>10</v>
      </c>
      <c r="B5" s="72" t="s">
        <v>7</v>
      </c>
      <c r="C5" s="72" t="s">
        <v>8</v>
      </c>
      <c r="D5" s="72">
        <v>54130395</v>
      </c>
      <c r="E5" s="73" t="s">
        <v>9</v>
      </c>
      <c r="F5" s="72">
        <v>17337054</v>
      </c>
      <c r="G5" s="73" t="s">
        <v>11</v>
      </c>
      <c r="H5" s="73" t="s">
        <v>12</v>
      </c>
      <c r="I5" s="73" t="s">
        <v>13</v>
      </c>
      <c r="J5" s="1">
        <v>752</v>
      </c>
      <c r="K5" s="2" t="s">
        <v>86</v>
      </c>
      <c r="L5" s="101">
        <v>2</v>
      </c>
      <c r="M5" s="88">
        <v>2</v>
      </c>
      <c r="N5" s="95">
        <v>1</v>
      </c>
      <c r="O5" s="96">
        <v>1</v>
      </c>
      <c r="P5" s="56">
        <f t="shared" ref="P5" si="0">+L5/N5</f>
        <v>2</v>
      </c>
      <c r="Q5" s="86">
        <f t="shared" ref="Q5" si="1">+M5/O5</f>
        <v>2</v>
      </c>
      <c r="R5" s="87">
        <v>108</v>
      </c>
      <c r="S5" s="87">
        <v>108</v>
      </c>
      <c r="T5" s="89">
        <v>0</v>
      </c>
      <c r="U5" s="89">
        <v>0</v>
      </c>
      <c r="V5" s="56">
        <f t="shared" ref="V5" si="2">+T5/R5</f>
        <v>0</v>
      </c>
      <c r="W5" s="86">
        <f t="shared" ref="W5" si="3">+U5/S5</f>
        <v>0</v>
      </c>
      <c r="X5" s="89">
        <v>1200</v>
      </c>
      <c r="Y5" s="90">
        <v>1200</v>
      </c>
      <c r="Z5" s="97">
        <f t="shared" ref="Z5" si="4">+X5/R5</f>
        <v>11.111111111111111</v>
      </c>
      <c r="AA5" s="98">
        <f t="shared" ref="AA5" si="5">+Y5/S5</f>
        <v>11.111111111111111</v>
      </c>
      <c r="AB5" s="89">
        <f t="shared" ref="AB5:AC5" si="6">+T5+X5</f>
        <v>1200</v>
      </c>
      <c r="AC5" s="90">
        <f t="shared" si="6"/>
        <v>1200</v>
      </c>
      <c r="AD5" s="94">
        <f t="shared" ref="AD5:AE5" si="7">ROUNDUP(AB5,0)</f>
        <v>1200</v>
      </c>
      <c r="AE5" s="99">
        <f t="shared" si="7"/>
        <v>1200</v>
      </c>
      <c r="AF5" s="106">
        <f t="shared" ref="AF5" si="8">+AD5-AE5</f>
        <v>0</v>
      </c>
      <c r="AG5" s="89">
        <v>1200</v>
      </c>
      <c r="AH5" s="99">
        <v>0</v>
      </c>
      <c r="AI5" s="99">
        <v>0</v>
      </c>
      <c r="AJ5" s="90">
        <v>0</v>
      </c>
      <c r="AK5" s="103"/>
      <c r="AL5" s="34"/>
    </row>
    <row r="6" spans="1:38" s="52" customFormat="1">
      <c r="A6" s="72" t="s">
        <v>10</v>
      </c>
      <c r="B6" s="72" t="s">
        <v>31</v>
      </c>
      <c r="C6" s="72" t="s">
        <v>32</v>
      </c>
      <c r="D6" s="72">
        <v>603295</v>
      </c>
      <c r="E6" s="73" t="s">
        <v>44</v>
      </c>
      <c r="F6" s="72">
        <v>31780717</v>
      </c>
      <c r="G6" s="73" t="s">
        <v>15</v>
      </c>
      <c r="H6" s="73" t="s">
        <v>64</v>
      </c>
      <c r="I6" s="73" t="s">
        <v>65</v>
      </c>
      <c r="J6" s="1">
        <v>706</v>
      </c>
      <c r="K6" s="2" t="s">
        <v>86</v>
      </c>
      <c r="L6" s="101">
        <v>2</v>
      </c>
      <c r="M6" s="88">
        <v>2</v>
      </c>
      <c r="N6" s="95">
        <v>1</v>
      </c>
      <c r="O6" s="96">
        <v>2</v>
      </c>
      <c r="P6" s="87">
        <f t="shared" ref="P6" si="9">+L6/N6</f>
        <v>2</v>
      </c>
      <c r="Q6" s="88">
        <f t="shared" ref="Q6" si="10">+M6/O6</f>
        <v>1</v>
      </c>
      <c r="R6" s="87">
        <v>60</v>
      </c>
      <c r="S6" s="88">
        <v>60</v>
      </c>
      <c r="T6" s="89">
        <v>1044</v>
      </c>
      <c r="U6" s="90">
        <v>1044</v>
      </c>
      <c r="V6" s="56">
        <f t="shared" ref="V6" si="11">+T6/R6</f>
        <v>17.399999999999999</v>
      </c>
      <c r="W6" s="86">
        <f t="shared" ref="W6" si="12">+U6/S6</f>
        <v>17.399999999999999</v>
      </c>
      <c r="X6" s="89">
        <v>0</v>
      </c>
      <c r="Y6" s="90">
        <v>0</v>
      </c>
      <c r="Z6" s="97">
        <f t="shared" ref="Z6" si="13">+X6/R6</f>
        <v>0</v>
      </c>
      <c r="AA6" s="98">
        <f t="shared" ref="AA6" si="14">+Y6/S6</f>
        <v>0</v>
      </c>
      <c r="AB6" s="89">
        <f t="shared" ref="AB6:AC6" si="15">+T6+X6</f>
        <v>1044</v>
      </c>
      <c r="AC6" s="90">
        <f t="shared" si="15"/>
        <v>1044</v>
      </c>
      <c r="AD6" s="94">
        <f t="shared" ref="AD6:AE6" si="16">ROUNDUP(AB6,0)</f>
        <v>1044</v>
      </c>
      <c r="AE6" s="99">
        <f t="shared" si="16"/>
        <v>1044</v>
      </c>
      <c r="AF6" s="106">
        <f t="shared" ref="AF6" si="17">+AD6-AE6</f>
        <v>0</v>
      </c>
      <c r="AG6" s="89">
        <v>1044</v>
      </c>
      <c r="AH6" s="99">
        <v>0</v>
      </c>
      <c r="AI6" s="99">
        <v>0</v>
      </c>
      <c r="AJ6" s="90">
        <v>0</v>
      </c>
      <c r="AK6" s="103"/>
      <c r="AL6" s="34"/>
    </row>
    <row r="7" spans="1:38">
      <c r="A7" s="72" t="s">
        <v>14</v>
      </c>
      <c r="B7" s="72" t="s">
        <v>31</v>
      </c>
      <c r="C7" s="72" t="s">
        <v>33</v>
      </c>
      <c r="D7" s="72">
        <v>306169</v>
      </c>
      <c r="E7" s="73" t="s">
        <v>45</v>
      </c>
      <c r="F7" s="72">
        <v>37836706</v>
      </c>
      <c r="G7" s="73" t="s">
        <v>58</v>
      </c>
      <c r="H7" s="73" t="s">
        <v>16</v>
      </c>
      <c r="I7" s="73" t="s">
        <v>66</v>
      </c>
      <c r="J7" s="73">
        <v>556</v>
      </c>
      <c r="K7" s="3" t="s">
        <v>86</v>
      </c>
      <c r="L7" s="74">
        <v>27</v>
      </c>
      <c r="M7" s="75">
        <v>19</v>
      </c>
      <c r="N7" s="76">
        <v>6</v>
      </c>
      <c r="O7" s="3">
        <v>4</v>
      </c>
      <c r="P7" s="77">
        <f t="shared" ref="P7" si="18">+L7/N7</f>
        <v>4.5</v>
      </c>
      <c r="Q7" s="33">
        <f t="shared" ref="Q7" si="19">+M7/O7</f>
        <v>4.75</v>
      </c>
      <c r="R7" s="79">
        <v>280</v>
      </c>
      <c r="S7" s="75">
        <v>154</v>
      </c>
      <c r="T7" s="109">
        <v>5623</v>
      </c>
      <c r="U7" s="83">
        <v>3451</v>
      </c>
      <c r="V7" s="77">
        <f t="shared" ref="V7" si="20">+T7/R7</f>
        <v>20.082142857142856</v>
      </c>
      <c r="W7" s="86">
        <f t="shared" ref="W7" si="21">+U7/S7</f>
        <v>22.40909090909091</v>
      </c>
      <c r="X7" s="50">
        <v>605</v>
      </c>
      <c r="Y7" s="109">
        <v>104</v>
      </c>
      <c r="Z7" s="97">
        <f t="shared" ref="Z7" si="22">+X7/R7</f>
        <v>2.1607142857142856</v>
      </c>
      <c r="AA7" s="98">
        <f t="shared" ref="AA7" si="23">+Y7/S7</f>
        <v>0.67532467532467533</v>
      </c>
      <c r="AB7" s="80">
        <f t="shared" ref="AB7:AC7" si="24">+T7+X7</f>
        <v>6228</v>
      </c>
      <c r="AC7" s="81">
        <f t="shared" si="24"/>
        <v>3555</v>
      </c>
      <c r="AD7" s="50">
        <f t="shared" ref="AD7:AE7" si="25">ROUNDUP(AB7,0)</f>
        <v>6228</v>
      </c>
      <c r="AE7" s="82">
        <f t="shared" si="25"/>
        <v>3555</v>
      </c>
      <c r="AF7" s="83">
        <f t="shared" ref="AF7" si="26">+AD7-AE7</f>
        <v>2673</v>
      </c>
      <c r="AG7" s="105">
        <v>2661</v>
      </c>
      <c r="AH7" s="105">
        <v>3029</v>
      </c>
      <c r="AI7" s="85">
        <v>0</v>
      </c>
      <c r="AJ7" s="84">
        <v>538</v>
      </c>
      <c r="AK7" s="93"/>
    </row>
    <row r="8" spans="1:38">
      <c r="A8" s="72" t="s">
        <v>17</v>
      </c>
      <c r="B8" s="72" t="s">
        <v>31</v>
      </c>
      <c r="C8" s="72" t="s">
        <v>34</v>
      </c>
      <c r="D8" s="72">
        <v>311201</v>
      </c>
      <c r="E8" s="73" t="s">
        <v>46</v>
      </c>
      <c r="F8" s="72">
        <v>36128538</v>
      </c>
      <c r="G8" s="73" t="s">
        <v>56</v>
      </c>
      <c r="H8" s="73" t="s">
        <v>68</v>
      </c>
      <c r="I8" s="73" t="s">
        <v>67</v>
      </c>
      <c r="J8" s="1">
        <v>179</v>
      </c>
      <c r="K8" s="2" t="s">
        <v>86</v>
      </c>
      <c r="L8" s="101">
        <v>-3</v>
      </c>
      <c r="M8" s="88">
        <v>-3</v>
      </c>
      <c r="N8" s="95">
        <v>-2</v>
      </c>
      <c r="O8" s="96">
        <v>-2</v>
      </c>
      <c r="P8" s="56">
        <f t="shared" ref="P8" si="27">+L8/N8</f>
        <v>1.5</v>
      </c>
      <c r="Q8" s="78">
        <f t="shared" ref="Q8" si="28">+M8/O8</f>
        <v>1.5</v>
      </c>
      <c r="R8" s="87">
        <v>-102</v>
      </c>
      <c r="S8" s="88">
        <v>-102</v>
      </c>
      <c r="T8" s="80">
        <v>-1956.81</v>
      </c>
      <c r="U8" s="81">
        <v>-1956.81</v>
      </c>
      <c r="V8" s="56">
        <f t="shared" ref="V8" si="29">+T8/R8</f>
        <v>19.184411764705882</v>
      </c>
      <c r="W8" s="86">
        <f t="shared" ref="W8" si="30">+U8/S8</f>
        <v>19.184411764705882</v>
      </c>
      <c r="X8" s="80">
        <v>-730</v>
      </c>
      <c r="Y8" s="81">
        <v>-730</v>
      </c>
      <c r="Z8" s="97">
        <f t="shared" ref="Z8" si="31">+X8/R8</f>
        <v>7.1568627450980395</v>
      </c>
      <c r="AA8" s="98">
        <f t="shared" ref="AA8" si="32">+Y8/S8</f>
        <v>7.1568627450980395</v>
      </c>
      <c r="AB8" s="89">
        <f t="shared" ref="AB8:AC8" si="33">+T8+X8</f>
        <v>-2686.81</v>
      </c>
      <c r="AC8" s="90">
        <f t="shared" si="33"/>
        <v>-2686.81</v>
      </c>
      <c r="AD8" s="94">
        <f t="shared" ref="AD8:AE8" si="34">ROUNDUP(AB8,0)</f>
        <v>-2687</v>
      </c>
      <c r="AE8" s="99">
        <f t="shared" si="34"/>
        <v>-2687</v>
      </c>
      <c r="AF8" s="106">
        <f t="shared" ref="AF8" si="35">+AD8-AE8</f>
        <v>0</v>
      </c>
      <c r="AG8" s="94"/>
      <c r="AH8" s="82">
        <v>-2687</v>
      </c>
      <c r="AI8" s="99"/>
      <c r="AJ8" s="90"/>
      <c r="AK8" s="103" t="s">
        <v>146</v>
      </c>
    </row>
    <row r="9" spans="1:38" s="52" customFormat="1">
      <c r="A9" s="72" t="s">
        <v>18</v>
      </c>
      <c r="B9" s="72" t="s">
        <v>31</v>
      </c>
      <c r="C9" s="72" t="s">
        <v>35</v>
      </c>
      <c r="D9" s="72">
        <v>313971</v>
      </c>
      <c r="E9" s="73" t="s">
        <v>47</v>
      </c>
      <c r="F9" s="72">
        <v>37812238</v>
      </c>
      <c r="G9" s="73" t="s">
        <v>15</v>
      </c>
      <c r="H9" s="73" t="s">
        <v>19</v>
      </c>
      <c r="I9" s="73" t="s">
        <v>69</v>
      </c>
      <c r="J9" s="1">
        <v>482</v>
      </c>
      <c r="K9" s="2" t="s">
        <v>86</v>
      </c>
      <c r="L9" s="54">
        <v>11</v>
      </c>
      <c r="M9" s="53">
        <v>6</v>
      </c>
      <c r="N9" s="4">
        <v>2</v>
      </c>
      <c r="O9" s="2">
        <v>1</v>
      </c>
      <c r="P9" s="32">
        <v>5.5</v>
      </c>
      <c r="Q9" s="33">
        <v>6</v>
      </c>
      <c r="R9" s="5">
        <v>44</v>
      </c>
      <c r="S9" s="53">
        <v>22</v>
      </c>
      <c r="T9" s="28">
        <v>770</v>
      </c>
      <c r="U9" s="29">
        <v>385</v>
      </c>
      <c r="V9" s="32">
        <f t="shared" ref="V9:V10" si="36">+T9/R9</f>
        <v>17.5</v>
      </c>
      <c r="W9" s="33">
        <f t="shared" ref="W9" si="37">+U9/S9</f>
        <v>17.5</v>
      </c>
      <c r="X9" s="28">
        <v>0</v>
      </c>
      <c r="Y9" s="29">
        <v>0</v>
      </c>
      <c r="Z9" s="97">
        <f t="shared" ref="Z9:Z10" si="38">+X9/R9</f>
        <v>0</v>
      </c>
      <c r="AA9" s="98">
        <f t="shared" ref="AA9" si="39">+Y9/S9</f>
        <v>0</v>
      </c>
      <c r="AB9" s="28">
        <f t="shared" ref="AB9:AC10" si="40">+T9+X9</f>
        <v>770</v>
      </c>
      <c r="AC9" s="29">
        <f t="shared" si="40"/>
        <v>385</v>
      </c>
      <c r="AD9" s="30">
        <f t="shared" ref="AD9:AE10" si="41">ROUNDUP(AB9,0)</f>
        <v>770</v>
      </c>
      <c r="AE9" s="55">
        <f t="shared" si="41"/>
        <v>385</v>
      </c>
      <c r="AF9" s="31">
        <f t="shared" ref="AF9:AF10" si="42">+AD9-AE9</f>
        <v>385</v>
      </c>
      <c r="AG9" s="50">
        <v>0</v>
      </c>
      <c r="AH9" s="55">
        <v>770</v>
      </c>
      <c r="AI9" s="55">
        <v>0</v>
      </c>
      <c r="AJ9" s="29">
        <v>0</v>
      </c>
      <c r="AK9" s="92"/>
    </row>
    <row r="10" spans="1:38" s="52" customFormat="1">
      <c r="A10" s="72" t="s">
        <v>18</v>
      </c>
      <c r="B10" s="72" t="s">
        <v>31</v>
      </c>
      <c r="C10" s="72" t="s">
        <v>36</v>
      </c>
      <c r="D10" s="72">
        <v>314099</v>
      </c>
      <c r="E10" s="73" t="s">
        <v>48</v>
      </c>
      <c r="F10" s="72">
        <v>37812505</v>
      </c>
      <c r="G10" s="73" t="s">
        <v>15</v>
      </c>
      <c r="H10" s="73" t="s">
        <v>20</v>
      </c>
      <c r="I10" s="73" t="s">
        <v>70</v>
      </c>
      <c r="J10" s="1">
        <v>289</v>
      </c>
      <c r="K10" s="2" t="s">
        <v>86</v>
      </c>
      <c r="L10" s="54">
        <v>3</v>
      </c>
      <c r="M10" s="53">
        <v>0</v>
      </c>
      <c r="N10" s="4">
        <v>2</v>
      </c>
      <c r="O10" s="2">
        <v>0</v>
      </c>
      <c r="P10" s="5">
        <v>1.5</v>
      </c>
      <c r="Q10" s="53">
        <v>0</v>
      </c>
      <c r="R10" s="5">
        <v>79</v>
      </c>
      <c r="S10" s="53">
        <v>0</v>
      </c>
      <c r="T10" s="28">
        <v>1075</v>
      </c>
      <c r="U10" s="29">
        <v>0</v>
      </c>
      <c r="V10" s="32">
        <f t="shared" si="36"/>
        <v>13.60759493670886</v>
      </c>
      <c r="W10" s="33">
        <v>0</v>
      </c>
      <c r="X10" s="28">
        <v>0</v>
      </c>
      <c r="Y10" s="29">
        <v>0</v>
      </c>
      <c r="Z10" s="97">
        <f t="shared" si="38"/>
        <v>0</v>
      </c>
      <c r="AA10" s="98">
        <v>0</v>
      </c>
      <c r="AB10" s="28">
        <f t="shared" si="40"/>
        <v>1075</v>
      </c>
      <c r="AC10" s="29">
        <f t="shared" si="40"/>
        <v>0</v>
      </c>
      <c r="AD10" s="30">
        <f t="shared" si="41"/>
        <v>1075</v>
      </c>
      <c r="AE10" s="55">
        <f t="shared" si="41"/>
        <v>0</v>
      </c>
      <c r="AF10" s="31">
        <f t="shared" si="42"/>
        <v>1075</v>
      </c>
      <c r="AG10" s="50">
        <v>1075</v>
      </c>
      <c r="AH10" s="55">
        <v>0</v>
      </c>
      <c r="AI10" s="55">
        <v>0</v>
      </c>
      <c r="AJ10" s="29">
        <v>0</v>
      </c>
      <c r="AK10" s="92"/>
    </row>
    <row r="11" spans="1:38" s="52" customFormat="1">
      <c r="A11" s="72" t="s">
        <v>18</v>
      </c>
      <c r="B11" s="72" t="s">
        <v>31</v>
      </c>
      <c r="C11" s="72" t="s">
        <v>38</v>
      </c>
      <c r="D11" s="72">
        <v>314668</v>
      </c>
      <c r="E11" s="73" t="s">
        <v>50</v>
      </c>
      <c r="F11" s="72">
        <v>37810359</v>
      </c>
      <c r="G11" s="73" t="s">
        <v>56</v>
      </c>
      <c r="H11" s="73" t="s">
        <v>71</v>
      </c>
      <c r="I11" s="73" t="s">
        <v>72</v>
      </c>
      <c r="J11" s="1">
        <v>419</v>
      </c>
      <c r="K11" s="2" t="s">
        <v>86</v>
      </c>
      <c r="L11" s="54">
        <v>4</v>
      </c>
      <c r="M11" s="53">
        <v>4</v>
      </c>
      <c r="N11" s="4">
        <v>2</v>
      </c>
      <c r="O11" s="2">
        <v>2</v>
      </c>
      <c r="P11" s="5">
        <v>2</v>
      </c>
      <c r="Q11" s="53">
        <v>2</v>
      </c>
      <c r="R11" s="5">
        <v>35</v>
      </c>
      <c r="S11" s="53">
        <v>35</v>
      </c>
      <c r="T11" s="28">
        <v>762</v>
      </c>
      <c r="U11" s="29">
        <v>762</v>
      </c>
      <c r="V11" s="32">
        <f t="shared" ref="V11:V15" si="43">+T11/R11</f>
        <v>21.771428571428572</v>
      </c>
      <c r="W11" s="33">
        <f t="shared" ref="W11:W15" si="44">+U11/S11</f>
        <v>21.771428571428572</v>
      </c>
      <c r="X11" s="28">
        <v>0</v>
      </c>
      <c r="Y11" s="29">
        <v>0</v>
      </c>
      <c r="Z11" s="97">
        <f t="shared" ref="Z11:Z15" si="45">+X11/R11</f>
        <v>0</v>
      </c>
      <c r="AA11" s="98">
        <f t="shared" ref="AA11:AA15" si="46">+Y11/S11</f>
        <v>0</v>
      </c>
      <c r="AB11" s="28">
        <f t="shared" ref="AB11:AC15" si="47">+T11+X11</f>
        <v>762</v>
      </c>
      <c r="AC11" s="29">
        <f t="shared" si="47"/>
        <v>762</v>
      </c>
      <c r="AD11" s="30">
        <f t="shared" ref="AD11:AE15" si="48">ROUNDUP(AB11,0)</f>
        <v>762</v>
      </c>
      <c r="AE11" s="55">
        <f t="shared" si="48"/>
        <v>762</v>
      </c>
      <c r="AF11" s="31">
        <f t="shared" ref="AF11:AF15" si="49">+AD11-AE11</f>
        <v>0</v>
      </c>
      <c r="AG11" s="50">
        <v>0</v>
      </c>
      <c r="AH11" s="55">
        <v>762</v>
      </c>
      <c r="AI11" s="55">
        <v>0</v>
      </c>
      <c r="AJ11" s="29">
        <v>0</v>
      </c>
      <c r="AK11" s="92"/>
    </row>
    <row r="12" spans="1:38" s="110" customFormat="1">
      <c r="A12" s="72" t="s">
        <v>18</v>
      </c>
      <c r="B12" s="72" t="s">
        <v>31</v>
      </c>
      <c r="C12" s="72" t="s">
        <v>39</v>
      </c>
      <c r="D12" s="72">
        <v>650498</v>
      </c>
      <c r="E12" s="73" t="s">
        <v>51</v>
      </c>
      <c r="F12" s="72">
        <v>37810341</v>
      </c>
      <c r="G12" s="73" t="s">
        <v>143</v>
      </c>
      <c r="H12" s="73" t="s">
        <v>73</v>
      </c>
      <c r="I12" s="73" t="s">
        <v>74</v>
      </c>
      <c r="J12" s="111"/>
      <c r="K12" s="112"/>
      <c r="L12" s="116">
        <v>2</v>
      </c>
      <c r="M12" s="115">
        <v>2</v>
      </c>
      <c r="N12" s="113">
        <v>1</v>
      </c>
      <c r="O12" s="112">
        <v>1</v>
      </c>
      <c r="P12" s="114">
        <v>2</v>
      </c>
      <c r="Q12" s="115">
        <v>2</v>
      </c>
      <c r="R12" s="114">
        <v>150</v>
      </c>
      <c r="S12" s="115">
        <v>150</v>
      </c>
      <c r="T12" s="117">
        <v>2363</v>
      </c>
      <c r="U12" s="118">
        <v>2363</v>
      </c>
      <c r="V12" s="122">
        <f t="shared" si="43"/>
        <v>15.753333333333334</v>
      </c>
      <c r="W12" s="123">
        <f t="shared" si="44"/>
        <v>15.753333333333334</v>
      </c>
      <c r="X12" s="117">
        <v>0</v>
      </c>
      <c r="Y12" s="118">
        <v>0</v>
      </c>
      <c r="Z12" s="97">
        <f t="shared" si="45"/>
        <v>0</v>
      </c>
      <c r="AA12" s="98">
        <f t="shared" si="46"/>
        <v>0</v>
      </c>
      <c r="AB12" s="117">
        <f t="shared" ref="AB12" si="50">+T12+X12</f>
        <v>2363</v>
      </c>
      <c r="AC12" s="118">
        <f t="shared" ref="AC12" si="51">+U12+Y12</f>
        <v>2363</v>
      </c>
      <c r="AD12" s="119">
        <f t="shared" ref="AD12" si="52">ROUNDUP(AB12,0)</f>
        <v>2363</v>
      </c>
      <c r="AE12" s="120">
        <f t="shared" ref="AE12" si="53">ROUNDUP(AC12,0)</f>
        <v>2363</v>
      </c>
      <c r="AF12" s="121">
        <f t="shared" ref="AF12" si="54">+AD12-AE12</f>
        <v>0</v>
      </c>
      <c r="AG12" s="50">
        <v>2363</v>
      </c>
      <c r="AH12" s="120">
        <v>0</v>
      </c>
      <c r="AI12" s="120">
        <v>0</v>
      </c>
      <c r="AJ12" s="118">
        <v>0</v>
      </c>
      <c r="AK12" s="92"/>
    </row>
    <row r="13" spans="1:38" s="52" customFormat="1">
      <c r="A13" s="72" t="s">
        <v>18</v>
      </c>
      <c r="B13" s="72" t="s">
        <v>31</v>
      </c>
      <c r="C13" s="72" t="s">
        <v>39</v>
      </c>
      <c r="D13" s="72">
        <v>650498</v>
      </c>
      <c r="E13" s="73" t="s">
        <v>51</v>
      </c>
      <c r="F13" s="72">
        <v>37810341</v>
      </c>
      <c r="G13" s="73" t="s">
        <v>144</v>
      </c>
      <c r="H13" s="73" t="s">
        <v>73</v>
      </c>
      <c r="I13" s="73" t="s">
        <v>74</v>
      </c>
      <c r="J13" s="1">
        <v>342</v>
      </c>
      <c r="K13" s="2" t="s">
        <v>86</v>
      </c>
      <c r="L13" s="54">
        <v>1</v>
      </c>
      <c r="M13" s="53">
        <v>1</v>
      </c>
      <c r="N13" s="4">
        <v>1</v>
      </c>
      <c r="O13" s="2">
        <v>1</v>
      </c>
      <c r="P13" s="5">
        <v>1</v>
      </c>
      <c r="Q13" s="53">
        <v>1</v>
      </c>
      <c r="R13" s="5">
        <v>32</v>
      </c>
      <c r="S13" s="53">
        <v>32</v>
      </c>
      <c r="T13" s="28">
        <v>513</v>
      </c>
      <c r="U13" s="29">
        <v>513</v>
      </c>
      <c r="V13" s="32">
        <f t="shared" si="43"/>
        <v>16.03125</v>
      </c>
      <c r="W13" s="33">
        <f t="shared" si="44"/>
        <v>16.03125</v>
      </c>
      <c r="X13" s="28">
        <v>0</v>
      </c>
      <c r="Y13" s="29">
        <v>0</v>
      </c>
      <c r="Z13" s="97">
        <f t="shared" si="45"/>
        <v>0</v>
      </c>
      <c r="AA13" s="98">
        <f t="shared" si="46"/>
        <v>0</v>
      </c>
      <c r="AB13" s="28">
        <f t="shared" si="47"/>
        <v>513</v>
      </c>
      <c r="AC13" s="29">
        <f t="shared" si="47"/>
        <v>513</v>
      </c>
      <c r="AD13" s="30">
        <f t="shared" si="48"/>
        <v>513</v>
      </c>
      <c r="AE13" s="55">
        <f t="shared" si="48"/>
        <v>513</v>
      </c>
      <c r="AF13" s="31">
        <f t="shared" si="49"/>
        <v>0</v>
      </c>
      <c r="AG13" s="50">
        <v>513</v>
      </c>
      <c r="AH13" s="55">
        <v>0</v>
      </c>
      <c r="AI13" s="55">
        <v>0</v>
      </c>
      <c r="AJ13" s="29">
        <v>0</v>
      </c>
      <c r="AK13" s="92"/>
    </row>
    <row r="14" spans="1:38" s="52" customFormat="1">
      <c r="A14" s="72" t="s">
        <v>18</v>
      </c>
      <c r="B14" s="72" t="s">
        <v>31</v>
      </c>
      <c r="C14" s="72" t="s">
        <v>40</v>
      </c>
      <c r="D14" s="72">
        <v>314897</v>
      </c>
      <c r="E14" s="73" t="s">
        <v>52</v>
      </c>
      <c r="F14" s="72">
        <v>37810235</v>
      </c>
      <c r="G14" s="73" t="s">
        <v>59</v>
      </c>
      <c r="H14" s="73" t="s">
        <v>23</v>
      </c>
      <c r="I14" s="73" t="s">
        <v>75</v>
      </c>
      <c r="J14" s="1">
        <v>537</v>
      </c>
      <c r="K14" s="2" t="s">
        <v>86</v>
      </c>
      <c r="L14" s="54">
        <v>4</v>
      </c>
      <c r="M14" s="53">
        <v>4</v>
      </c>
      <c r="N14" s="4">
        <v>2</v>
      </c>
      <c r="O14" s="2">
        <v>2</v>
      </c>
      <c r="P14" s="5">
        <v>2</v>
      </c>
      <c r="Q14" s="53">
        <v>2</v>
      </c>
      <c r="R14" s="5">
        <v>35</v>
      </c>
      <c r="S14" s="53">
        <v>35</v>
      </c>
      <c r="T14" s="28">
        <v>393</v>
      </c>
      <c r="U14" s="29">
        <v>393</v>
      </c>
      <c r="V14" s="32">
        <f t="shared" si="43"/>
        <v>11.228571428571428</v>
      </c>
      <c r="W14" s="33">
        <f t="shared" si="44"/>
        <v>11.228571428571428</v>
      </c>
      <c r="X14" s="28">
        <v>157</v>
      </c>
      <c r="Y14" s="29">
        <v>157</v>
      </c>
      <c r="Z14" s="97">
        <f t="shared" si="45"/>
        <v>4.4857142857142858</v>
      </c>
      <c r="AA14" s="98">
        <f t="shared" si="46"/>
        <v>4.4857142857142858</v>
      </c>
      <c r="AB14" s="28">
        <f t="shared" si="47"/>
        <v>550</v>
      </c>
      <c r="AC14" s="29">
        <f t="shared" si="47"/>
        <v>550</v>
      </c>
      <c r="AD14" s="30">
        <f t="shared" si="48"/>
        <v>550</v>
      </c>
      <c r="AE14" s="55">
        <f t="shared" si="48"/>
        <v>550</v>
      </c>
      <c r="AF14" s="31">
        <f t="shared" si="49"/>
        <v>0</v>
      </c>
      <c r="AG14" s="50">
        <v>550</v>
      </c>
      <c r="AH14" s="55">
        <v>0</v>
      </c>
      <c r="AI14" s="55">
        <v>0</v>
      </c>
      <c r="AJ14" s="29">
        <v>0</v>
      </c>
      <c r="AK14" s="92"/>
    </row>
    <row r="15" spans="1:38" s="52" customFormat="1">
      <c r="A15" s="72" t="s">
        <v>18</v>
      </c>
      <c r="B15" s="72" t="s">
        <v>31</v>
      </c>
      <c r="C15" s="72" t="s">
        <v>41</v>
      </c>
      <c r="D15" s="72">
        <v>314901</v>
      </c>
      <c r="E15" s="73" t="s">
        <v>53</v>
      </c>
      <c r="F15" s="72">
        <v>37813226</v>
      </c>
      <c r="G15" s="73" t="s">
        <v>60</v>
      </c>
      <c r="H15" s="73" t="s">
        <v>22</v>
      </c>
      <c r="I15" s="73" t="s">
        <v>76</v>
      </c>
      <c r="J15" s="1">
        <v>513</v>
      </c>
      <c r="K15" s="2" t="s">
        <v>86</v>
      </c>
      <c r="L15" s="54">
        <v>4</v>
      </c>
      <c r="M15" s="53">
        <v>4</v>
      </c>
      <c r="N15" s="4">
        <v>4</v>
      </c>
      <c r="O15" s="2">
        <v>4</v>
      </c>
      <c r="P15" s="5">
        <v>1</v>
      </c>
      <c r="Q15" s="53">
        <v>1</v>
      </c>
      <c r="R15" s="5">
        <v>103</v>
      </c>
      <c r="S15" s="53">
        <v>103</v>
      </c>
      <c r="T15" s="28">
        <v>1812</v>
      </c>
      <c r="U15" s="29">
        <v>1812</v>
      </c>
      <c r="V15" s="32">
        <f t="shared" si="43"/>
        <v>17.592233009708739</v>
      </c>
      <c r="W15" s="33">
        <f t="shared" si="44"/>
        <v>17.592233009708739</v>
      </c>
      <c r="X15" s="28">
        <v>0</v>
      </c>
      <c r="Y15" s="29">
        <v>0</v>
      </c>
      <c r="Z15" s="97">
        <f t="shared" si="45"/>
        <v>0</v>
      </c>
      <c r="AA15" s="98">
        <f t="shared" si="46"/>
        <v>0</v>
      </c>
      <c r="AB15" s="28">
        <f t="shared" si="47"/>
        <v>1812</v>
      </c>
      <c r="AC15" s="29">
        <f t="shared" si="47"/>
        <v>1812</v>
      </c>
      <c r="AD15" s="30">
        <f t="shared" si="48"/>
        <v>1812</v>
      </c>
      <c r="AE15" s="55">
        <f t="shared" si="48"/>
        <v>1812</v>
      </c>
      <c r="AF15" s="31">
        <f t="shared" si="49"/>
        <v>0</v>
      </c>
      <c r="AG15" s="50">
        <v>1812</v>
      </c>
      <c r="AH15" s="55">
        <v>0</v>
      </c>
      <c r="AI15" s="55">
        <v>0</v>
      </c>
      <c r="AJ15" s="29">
        <v>0</v>
      </c>
      <c r="AK15" s="92"/>
    </row>
    <row r="16" spans="1:38" s="52" customFormat="1">
      <c r="A16" s="72" t="s">
        <v>18</v>
      </c>
      <c r="B16" s="72" t="s">
        <v>31</v>
      </c>
      <c r="C16" s="72" t="s">
        <v>37</v>
      </c>
      <c r="D16" s="72">
        <v>316938</v>
      </c>
      <c r="E16" s="73" t="s">
        <v>49</v>
      </c>
      <c r="F16" s="72">
        <v>37812157</v>
      </c>
      <c r="G16" s="73" t="s">
        <v>57</v>
      </c>
      <c r="H16" s="73" t="s">
        <v>21</v>
      </c>
      <c r="I16" s="73" t="s">
        <v>30</v>
      </c>
      <c r="J16" s="1">
        <v>401</v>
      </c>
      <c r="K16" s="2" t="s">
        <v>86</v>
      </c>
      <c r="L16" s="54">
        <v>12</v>
      </c>
      <c r="M16" s="53">
        <v>12</v>
      </c>
      <c r="N16" s="4">
        <v>3</v>
      </c>
      <c r="O16" s="2">
        <v>3</v>
      </c>
      <c r="P16" s="5">
        <v>4</v>
      </c>
      <c r="Q16" s="53">
        <v>4</v>
      </c>
      <c r="R16" s="5">
        <v>165</v>
      </c>
      <c r="S16" s="53">
        <v>165</v>
      </c>
      <c r="T16" s="28">
        <v>2227</v>
      </c>
      <c r="U16" s="29">
        <v>2227</v>
      </c>
      <c r="V16" s="32">
        <f t="shared" ref="V16" si="55">+T16/R16</f>
        <v>13.496969696969696</v>
      </c>
      <c r="W16" s="33">
        <f t="shared" ref="W16" si="56">+U16/S16</f>
        <v>13.496969696969696</v>
      </c>
      <c r="X16" s="28">
        <v>0</v>
      </c>
      <c r="Y16" s="29">
        <v>0</v>
      </c>
      <c r="Z16" s="97">
        <f t="shared" ref="Z16" si="57">+X16/R16</f>
        <v>0</v>
      </c>
      <c r="AA16" s="98">
        <f t="shared" ref="AA16" si="58">+Y16/S16</f>
        <v>0</v>
      </c>
      <c r="AB16" s="28">
        <f t="shared" ref="AB16:AC16" si="59">+T16+X16</f>
        <v>2227</v>
      </c>
      <c r="AC16" s="29">
        <f t="shared" si="59"/>
        <v>2227</v>
      </c>
      <c r="AD16" s="30">
        <f t="shared" ref="AD16:AE16" si="60">ROUNDUP(AB16,0)</f>
        <v>2227</v>
      </c>
      <c r="AE16" s="55">
        <f t="shared" si="60"/>
        <v>2227</v>
      </c>
      <c r="AF16" s="31">
        <f t="shared" ref="AF16" si="61">+AD16-AE16</f>
        <v>0</v>
      </c>
      <c r="AG16" s="50">
        <v>0</v>
      </c>
      <c r="AH16" s="55">
        <v>2227</v>
      </c>
      <c r="AI16" s="55">
        <v>0</v>
      </c>
      <c r="AJ16" s="29">
        <v>0</v>
      </c>
      <c r="AK16" s="92"/>
    </row>
    <row r="17" spans="1:37">
      <c r="A17" s="72" t="s">
        <v>24</v>
      </c>
      <c r="B17" s="72" t="s">
        <v>31</v>
      </c>
      <c r="C17" s="72" t="s">
        <v>42</v>
      </c>
      <c r="D17" s="72">
        <v>313271</v>
      </c>
      <c r="E17" s="73" t="s">
        <v>54</v>
      </c>
      <c r="F17" s="72">
        <v>51786249</v>
      </c>
      <c r="G17" s="73" t="s">
        <v>61</v>
      </c>
      <c r="H17" s="73" t="s">
        <v>25</v>
      </c>
      <c r="I17" s="73" t="s">
        <v>77</v>
      </c>
      <c r="J17" s="73">
        <v>365</v>
      </c>
      <c r="K17" s="3" t="s">
        <v>86</v>
      </c>
      <c r="L17" s="124">
        <v>21</v>
      </c>
      <c r="M17" s="88">
        <v>21</v>
      </c>
      <c r="N17" s="95">
        <v>2</v>
      </c>
      <c r="O17" s="96">
        <v>2</v>
      </c>
      <c r="P17" s="56">
        <f t="shared" ref="P17" si="62">+L17/N17</f>
        <v>10.5</v>
      </c>
      <c r="Q17" s="86">
        <f t="shared" ref="Q17" si="63">+M17/O17</f>
        <v>10.5</v>
      </c>
      <c r="R17" s="87">
        <v>0</v>
      </c>
      <c r="S17" s="88">
        <v>12</v>
      </c>
      <c r="T17" s="87">
        <v>0</v>
      </c>
      <c r="U17" s="108">
        <v>247</v>
      </c>
      <c r="V17" s="56">
        <v>0</v>
      </c>
      <c r="W17" s="86">
        <f t="shared" ref="W17" si="64">+U17/S17</f>
        <v>20.583333333333332</v>
      </c>
      <c r="X17" s="96">
        <v>0</v>
      </c>
      <c r="Y17" s="88">
        <v>0</v>
      </c>
      <c r="Z17" s="87">
        <v>0</v>
      </c>
      <c r="AA17" s="88">
        <f t="shared" ref="AA17" si="65">+Y17/S17</f>
        <v>0</v>
      </c>
      <c r="AB17" s="89">
        <f t="shared" ref="AB17:AC17" si="66">+T17+X17</f>
        <v>0</v>
      </c>
      <c r="AC17" s="90">
        <f t="shared" si="66"/>
        <v>247</v>
      </c>
      <c r="AD17" s="94">
        <f t="shared" ref="AD17:AE17" si="67">ROUNDUP(AB17,0)</f>
        <v>0</v>
      </c>
      <c r="AE17" s="99">
        <f t="shared" si="67"/>
        <v>247</v>
      </c>
      <c r="AF17" s="90">
        <f t="shared" ref="AF17" si="68">+AD17-AE17</f>
        <v>-247</v>
      </c>
      <c r="AG17" s="107">
        <v>0</v>
      </c>
      <c r="AH17" s="91">
        <v>0</v>
      </c>
      <c r="AI17" s="91">
        <v>0</v>
      </c>
      <c r="AJ17" s="100">
        <v>0</v>
      </c>
      <c r="AK17" s="103" t="s">
        <v>145</v>
      </c>
    </row>
    <row r="18" spans="1:37" s="52" customFormat="1">
      <c r="A18" s="72" t="s">
        <v>26</v>
      </c>
      <c r="B18" s="72" t="s">
        <v>31</v>
      </c>
      <c r="C18" s="72" t="s">
        <v>43</v>
      </c>
      <c r="D18" s="72">
        <v>691135</v>
      </c>
      <c r="E18" s="73" t="s">
        <v>55</v>
      </c>
      <c r="F18" s="72">
        <v>31263101</v>
      </c>
      <c r="G18" s="73" t="s">
        <v>62</v>
      </c>
      <c r="H18" s="73" t="s">
        <v>29</v>
      </c>
      <c r="I18" s="73" t="s">
        <v>82</v>
      </c>
      <c r="J18" s="1">
        <v>474</v>
      </c>
      <c r="K18" s="2" t="s">
        <v>86</v>
      </c>
      <c r="L18" s="54">
        <v>1</v>
      </c>
      <c r="M18" s="53">
        <v>0</v>
      </c>
      <c r="N18" s="4">
        <v>1</v>
      </c>
      <c r="O18" s="2">
        <v>0</v>
      </c>
      <c r="P18" s="114">
        <v>1</v>
      </c>
      <c r="Q18" s="115">
        <v>0</v>
      </c>
      <c r="R18" s="5">
        <v>6</v>
      </c>
      <c r="S18" s="53">
        <v>0</v>
      </c>
      <c r="T18" s="28">
        <v>82</v>
      </c>
      <c r="U18" s="29">
        <v>0</v>
      </c>
      <c r="V18" s="122">
        <f t="shared" ref="V18:V20" si="69">+T18/R18</f>
        <v>13.666666666666666</v>
      </c>
      <c r="W18" s="123">
        <v>0</v>
      </c>
      <c r="X18" s="28">
        <v>0</v>
      </c>
      <c r="Y18" s="29">
        <v>0</v>
      </c>
      <c r="Z18" s="97">
        <f t="shared" ref="Z18:Z20" si="70">+X18/R18</f>
        <v>0</v>
      </c>
      <c r="AA18" s="98">
        <v>0</v>
      </c>
      <c r="AB18" s="28">
        <f t="shared" ref="AB18:AC20" si="71">+T18+X18</f>
        <v>82</v>
      </c>
      <c r="AC18" s="29">
        <f t="shared" si="71"/>
        <v>0</v>
      </c>
      <c r="AD18" s="30">
        <f t="shared" ref="AD18:AE20" si="72">ROUNDUP(AB18,0)</f>
        <v>82</v>
      </c>
      <c r="AE18" s="55">
        <f t="shared" si="72"/>
        <v>0</v>
      </c>
      <c r="AF18" s="31">
        <f t="shared" ref="AF18:AF20" si="73">+AD18-AE18</f>
        <v>82</v>
      </c>
      <c r="AG18" s="50">
        <v>0</v>
      </c>
      <c r="AH18" s="55">
        <v>0</v>
      </c>
      <c r="AI18" s="55">
        <v>82</v>
      </c>
      <c r="AJ18" s="29">
        <v>0</v>
      </c>
      <c r="AK18" s="92"/>
    </row>
    <row r="19" spans="1:37" s="52" customFormat="1">
      <c r="A19" s="72" t="s">
        <v>26</v>
      </c>
      <c r="B19" s="72" t="s">
        <v>31</v>
      </c>
      <c r="C19" s="72" t="s">
        <v>43</v>
      </c>
      <c r="D19" s="72">
        <v>691135</v>
      </c>
      <c r="E19" s="73" t="s">
        <v>55</v>
      </c>
      <c r="F19" s="72">
        <v>35540486</v>
      </c>
      <c r="G19" s="73" t="s">
        <v>15</v>
      </c>
      <c r="H19" s="73" t="s">
        <v>27</v>
      </c>
      <c r="I19" s="73" t="s">
        <v>78</v>
      </c>
      <c r="J19" s="1">
        <v>347</v>
      </c>
      <c r="K19" s="2" t="s">
        <v>86</v>
      </c>
      <c r="L19" s="54">
        <v>1</v>
      </c>
      <c r="M19" s="53">
        <v>1</v>
      </c>
      <c r="N19" s="4">
        <v>1</v>
      </c>
      <c r="O19" s="2">
        <v>1</v>
      </c>
      <c r="P19" s="5">
        <v>1</v>
      </c>
      <c r="Q19" s="53">
        <v>1</v>
      </c>
      <c r="R19" s="5">
        <v>44</v>
      </c>
      <c r="S19" s="53">
        <v>44</v>
      </c>
      <c r="T19" s="28">
        <v>957</v>
      </c>
      <c r="U19" s="29">
        <v>957</v>
      </c>
      <c r="V19" s="32">
        <f t="shared" si="69"/>
        <v>21.75</v>
      </c>
      <c r="W19" s="33">
        <f t="shared" ref="W19:W20" si="74">+U19/S19</f>
        <v>21.75</v>
      </c>
      <c r="X19" s="28">
        <v>0</v>
      </c>
      <c r="Y19" s="29">
        <v>0</v>
      </c>
      <c r="Z19" s="97">
        <f t="shared" si="70"/>
        <v>0</v>
      </c>
      <c r="AA19" s="98">
        <f t="shared" ref="AA19:AA20" si="75">+Y19/S19</f>
        <v>0</v>
      </c>
      <c r="AB19" s="28">
        <f t="shared" si="71"/>
        <v>957</v>
      </c>
      <c r="AC19" s="29">
        <f t="shared" si="71"/>
        <v>957</v>
      </c>
      <c r="AD19" s="30">
        <f t="shared" si="72"/>
        <v>957</v>
      </c>
      <c r="AE19" s="55">
        <f t="shared" si="72"/>
        <v>957</v>
      </c>
      <c r="AF19" s="31">
        <f t="shared" si="73"/>
        <v>0</v>
      </c>
      <c r="AG19" s="50">
        <v>957</v>
      </c>
      <c r="AH19" s="55">
        <v>0</v>
      </c>
      <c r="AI19" s="55">
        <v>0</v>
      </c>
      <c r="AJ19" s="29">
        <v>0</v>
      </c>
      <c r="AK19" s="92"/>
    </row>
    <row r="20" spans="1:37" s="52" customFormat="1">
      <c r="A20" s="72" t="s">
        <v>26</v>
      </c>
      <c r="B20" s="72" t="s">
        <v>31</v>
      </c>
      <c r="C20" s="72" t="s">
        <v>43</v>
      </c>
      <c r="D20" s="72">
        <v>691135</v>
      </c>
      <c r="E20" s="73" t="s">
        <v>55</v>
      </c>
      <c r="F20" s="72">
        <v>35542713</v>
      </c>
      <c r="G20" s="73" t="s">
        <v>15</v>
      </c>
      <c r="H20" s="73" t="s">
        <v>28</v>
      </c>
      <c r="I20" s="73" t="s">
        <v>79</v>
      </c>
      <c r="J20" s="1">
        <v>596</v>
      </c>
      <c r="K20" s="2" t="s">
        <v>86</v>
      </c>
      <c r="L20" s="54">
        <v>2</v>
      </c>
      <c r="M20" s="53">
        <v>2</v>
      </c>
      <c r="N20" s="4">
        <v>1</v>
      </c>
      <c r="O20" s="2">
        <v>1</v>
      </c>
      <c r="P20" s="5">
        <v>2</v>
      </c>
      <c r="Q20" s="53">
        <v>2</v>
      </c>
      <c r="R20" s="5">
        <v>40</v>
      </c>
      <c r="S20" s="53">
        <v>40</v>
      </c>
      <c r="T20" s="28">
        <v>536</v>
      </c>
      <c r="U20" s="29">
        <v>536</v>
      </c>
      <c r="V20" s="32">
        <f t="shared" si="69"/>
        <v>13.4</v>
      </c>
      <c r="W20" s="33">
        <f t="shared" si="74"/>
        <v>13.4</v>
      </c>
      <c r="X20" s="28">
        <v>0</v>
      </c>
      <c r="Y20" s="29">
        <v>0</v>
      </c>
      <c r="Z20" s="97">
        <f t="shared" si="70"/>
        <v>0</v>
      </c>
      <c r="AA20" s="98">
        <f t="shared" si="75"/>
        <v>0</v>
      </c>
      <c r="AB20" s="28">
        <f t="shared" si="71"/>
        <v>536</v>
      </c>
      <c r="AC20" s="29">
        <f t="shared" si="71"/>
        <v>536</v>
      </c>
      <c r="AD20" s="30">
        <f t="shared" si="72"/>
        <v>536</v>
      </c>
      <c r="AE20" s="55">
        <f t="shared" si="72"/>
        <v>536</v>
      </c>
      <c r="AF20" s="31">
        <f t="shared" si="73"/>
        <v>0</v>
      </c>
      <c r="AG20" s="50">
        <v>536</v>
      </c>
      <c r="AH20" s="55">
        <v>0</v>
      </c>
      <c r="AI20" s="55">
        <v>0</v>
      </c>
      <c r="AJ20" s="29">
        <v>0</v>
      </c>
      <c r="AK20" s="92"/>
    </row>
    <row r="21" spans="1:37" s="52" customFormat="1">
      <c r="A21" s="72" t="s">
        <v>26</v>
      </c>
      <c r="B21" s="72" t="s">
        <v>31</v>
      </c>
      <c r="C21" s="72" t="s">
        <v>43</v>
      </c>
      <c r="D21" s="72">
        <v>691135</v>
      </c>
      <c r="E21" s="73" t="s">
        <v>55</v>
      </c>
      <c r="F21" s="72">
        <v>35546123</v>
      </c>
      <c r="G21" s="73" t="s">
        <v>15</v>
      </c>
      <c r="H21" s="73" t="s">
        <v>28</v>
      </c>
      <c r="I21" s="73" t="s">
        <v>80</v>
      </c>
      <c r="J21" s="1">
        <v>568</v>
      </c>
      <c r="K21" s="2" t="s">
        <v>86</v>
      </c>
      <c r="L21" s="54">
        <v>2</v>
      </c>
      <c r="M21" s="53">
        <v>2</v>
      </c>
      <c r="N21" s="4">
        <v>1</v>
      </c>
      <c r="O21" s="2">
        <v>1</v>
      </c>
      <c r="P21" s="5">
        <v>2</v>
      </c>
      <c r="Q21" s="53">
        <v>2</v>
      </c>
      <c r="R21" s="5">
        <v>48</v>
      </c>
      <c r="S21" s="53">
        <v>48</v>
      </c>
      <c r="T21" s="28">
        <v>816</v>
      </c>
      <c r="U21" s="29">
        <v>816</v>
      </c>
      <c r="V21" s="32">
        <f t="shared" ref="V21:V22" si="76">+T21/R21</f>
        <v>17</v>
      </c>
      <c r="W21" s="33">
        <f t="shared" ref="W21" si="77">+U21/S21</f>
        <v>17</v>
      </c>
      <c r="X21" s="28">
        <v>0</v>
      </c>
      <c r="Y21" s="29">
        <v>0</v>
      </c>
      <c r="Z21" s="97">
        <f t="shared" ref="Z21:Z22" si="78">+X21/R21</f>
        <v>0</v>
      </c>
      <c r="AA21" s="98">
        <f t="shared" ref="AA21" si="79">+Y21/S21</f>
        <v>0</v>
      </c>
      <c r="AB21" s="28">
        <f t="shared" ref="AB21:AC22" si="80">+T21+X21</f>
        <v>816</v>
      </c>
      <c r="AC21" s="29">
        <f t="shared" si="80"/>
        <v>816</v>
      </c>
      <c r="AD21" s="30">
        <f t="shared" ref="AD21:AE22" si="81">ROUNDUP(AB21,0)</f>
        <v>816</v>
      </c>
      <c r="AE21" s="55">
        <f t="shared" si="81"/>
        <v>816</v>
      </c>
      <c r="AF21" s="31">
        <f t="shared" ref="AF21:AF22" si="82">+AD21-AE21</f>
        <v>0</v>
      </c>
      <c r="AG21" s="50">
        <v>816</v>
      </c>
      <c r="AH21" s="55">
        <v>0</v>
      </c>
      <c r="AI21" s="55">
        <v>0</v>
      </c>
      <c r="AJ21" s="29">
        <v>0</v>
      </c>
      <c r="AK21" s="92"/>
    </row>
    <row r="22" spans="1:37" s="52" customFormat="1">
      <c r="A22" s="72" t="s">
        <v>26</v>
      </c>
      <c r="B22" s="72" t="s">
        <v>31</v>
      </c>
      <c r="C22" s="72" t="s">
        <v>43</v>
      </c>
      <c r="D22" s="72">
        <v>691135</v>
      </c>
      <c r="E22" s="73" t="s">
        <v>55</v>
      </c>
      <c r="F22" s="72">
        <v>35546875</v>
      </c>
      <c r="G22" s="73" t="s">
        <v>15</v>
      </c>
      <c r="H22" s="73" t="s">
        <v>63</v>
      </c>
      <c r="I22" s="73" t="s">
        <v>81</v>
      </c>
      <c r="J22" s="1">
        <v>521</v>
      </c>
      <c r="K22" s="2" t="s">
        <v>86</v>
      </c>
      <c r="L22" s="54">
        <v>3</v>
      </c>
      <c r="M22" s="53">
        <v>0</v>
      </c>
      <c r="N22" s="4">
        <v>1</v>
      </c>
      <c r="O22" s="2">
        <v>0</v>
      </c>
      <c r="P22" s="114">
        <v>3</v>
      </c>
      <c r="Q22" s="115">
        <v>0</v>
      </c>
      <c r="R22" s="5">
        <v>50</v>
      </c>
      <c r="S22" s="53">
        <v>0</v>
      </c>
      <c r="T22" s="28">
        <v>1153</v>
      </c>
      <c r="U22" s="29">
        <v>0</v>
      </c>
      <c r="V22" s="122">
        <f t="shared" si="76"/>
        <v>23.06</v>
      </c>
      <c r="W22" s="123">
        <v>0</v>
      </c>
      <c r="X22" s="28">
        <v>80</v>
      </c>
      <c r="Y22" s="29">
        <v>0</v>
      </c>
      <c r="Z22" s="97">
        <f t="shared" si="78"/>
        <v>1.6</v>
      </c>
      <c r="AA22" s="98">
        <v>0</v>
      </c>
      <c r="AB22" s="28">
        <f t="shared" si="80"/>
        <v>1233</v>
      </c>
      <c r="AC22" s="29">
        <f t="shared" si="80"/>
        <v>0</v>
      </c>
      <c r="AD22" s="30">
        <f t="shared" si="81"/>
        <v>1233</v>
      </c>
      <c r="AE22" s="55">
        <f t="shared" si="81"/>
        <v>0</v>
      </c>
      <c r="AF22" s="31">
        <f t="shared" si="82"/>
        <v>1233</v>
      </c>
      <c r="AG22" s="50">
        <v>1233</v>
      </c>
      <c r="AH22" s="55">
        <v>0</v>
      </c>
      <c r="AI22" s="55">
        <v>0</v>
      </c>
      <c r="AJ22" s="29">
        <v>0</v>
      </c>
      <c r="AK22" s="92"/>
    </row>
    <row r="23" spans="1:37">
      <c r="AD23" s="61"/>
    </row>
    <row r="24" spans="1:37">
      <c r="V24" s="61"/>
      <c r="AD24" s="61"/>
    </row>
    <row r="25" spans="1:37">
      <c r="AD25" s="61"/>
      <c r="AE25" s="61"/>
    </row>
    <row r="35" spans="33:33">
      <c r="AG35" s="59" t="s">
        <v>142</v>
      </c>
    </row>
  </sheetData>
  <autoFilter ref="A3:AL22" xr:uid="{353DDC3E-309A-416F-9994-651E1FAFA635}"/>
  <mergeCells count="3">
    <mergeCell ref="L2:AC2"/>
    <mergeCell ref="AD2:AF2"/>
    <mergeCell ref="AG2:A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db zriaďovateľ</vt:lpstr>
      <vt:lpstr>db školy</vt:lpstr>
      <vt:lpstr>'db zriaďovateľ'!Oblasť_tlače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Polónyiová Laura</dc:creator>
  <cp:lastModifiedBy>Hambálková Katarína</cp:lastModifiedBy>
  <cp:lastPrinted>2025-09-18T11:55:25Z</cp:lastPrinted>
  <dcterms:created xsi:type="dcterms:W3CDTF">2015-06-05T18:19:34Z</dcterms:created>
  <dcterms:modified xsi:type="dcterms:W3CDTF">2025-10-07T08:12:57Z</dcterms:modified>
</cp:coreProperties>
</file>