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tarina.hambalkova\Desktop\2025\JK 2025\JK júl\"/>
    </mc:Choice>
  </mc:AlternateContent>
  <xr:revisionPtr revIDLastSave="0" documentId="13_ncr:1_{D142EAC2-2823-4BAC-96E2-91FE44E7FEE9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databáza zriaďovateľ" sheetId="7" r:id="rId1"/>
    <sheet name="databáza školy " sheetId="2" r:id="rId2"/>
  </sheets>
  <definedNames>
    <definedName name="_xlnm._FilterDatabase" localSheetId="1" hidden="1">'databáza školy '!$A$3:$AJ$97</definedName>
    <definedName name="_xlnm._FilterDatabase" localSheetId="0" hidden="1">'databáza zriaďovateľ'!$A$3:$K$64</definedName>
    <definedName name="_xlnm.Print_Area" localSheetId="0">'databáza zriaďovateľ'!$A$1:$K$71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7" l="1"/>
  <c r="H64" i="7"/>
  <c r="G64" i="7"/>
  <c r="F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J64" i="7" s="1"/>
  <c r="K5" i="7"/>
  <c r="J5" i="7"/>
  <c r="K4" i="7"/>
  <c r="K64" i="7" s="1"/>
  <c r="J4" i="7"/>
  <c r="W97" i="2" l="1"/>
  <c r="V97" i="2"/>
  <c r="W96" i="2"/>
  <c r="V96" i="2"/>
  <c r="V95" i="2"/>
  <c r="W94" i="2"/>
  <c r="V94" i="2"/>
  <c r="W93" i="2"/>
  <c r="V93" i="2"/>
  <c r="W92" i="2"/>
  <c r="V92" i="2"/>
  <c r="W91" i="2"/>
  <c r="V91" i="2"/>
  <c r="W90" i="2"/>
  <c r="V90" i="2"/>
  <c r="V89" i="2"/>
  <c r="W88" i="2"/>
  <c r="V88" i="2"/>
  <c r="W87" i="2"/>
  <c r="V87" i="2"/>
  <c r="W86" i="2"/>
  <c r="V86" i="2"/>
  <c r="V85" i="2"/>
  <c r="W84" i="2"/>
  <c r="V84" i="2"/>
  <c r="V83" i="2"/>
  <c r="W82" i="2"/>
  <c r="V82" i="2"/>
  <c r="V81" i="2"/>
  <c r="W80" i="2"/>
  <c r="V80" i="2"/>
  <c r="W79" i="2"/>
  <c r="V79" i="2"/>
  <c r="W78" i="2"/>
  <c r="V78" i="2"/>
  <c r="W77" i="2"/>
  <c r="V77" i="2"/>
  <c r="V76" i="2"/>
  <c r="W75" i="2"/>
  <c r="V75" i="2"/>
  <c r="W74" i="2"/>
  <c r="V74" i="2"/>
  <c r="V73" i="2"/>
  <c r="W72" i="2"/>
  <c r="V72" i="2"/>
  <c r="W71" i="2"/>
  <c r="V71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V59" i="2"/>
  <c r="W58" i="2"/>
  <c r="V58" i="2"/>
  <c r="W57" i="2"/>
  <c r="V57" i="2"/>
  <c r="W56" i="2"/>
  <c r="V56" i="2"/>
  <c r="W55" i="2"/>
  <c r="V55" i="2"/>
  <c r="W54" i="2"/>
  <c r="V54" i="2"/>
  <c r="V53" i="2"/>
  <c r="V52" i="2"/>
  <c r="W51" i="2"/>
  <c r="V51" i="2"/>
  <c r="W50" i="2"/>
  <c r="V50" i="2"/>
  <c r="W49" i="2"/>
  <c r="V49" i="2"/>
  <c r="V48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8" i="2"/>
  <c r="V38" i="2"/>
  <c r="W37" i="2"/>
  <c r="V37" i="2"/>
  <c r="W36" i="2"/>
  <c r="V36" i="2"/>
  <c r="W35" i="2"/>
  <c r="V35" i="2"/>
  <c r="V34" i="2"/>
  <c r="V33" i="2"/>
  <c r="W32" i="2"/>
  <c r="V32" i="2"/>
  <c r="V31" i="2"/>
  <c r="W30" i="2"/>
  <c r="V30" i="2"/>
  <c r="V29" i="2"/>
  <c r="W28" i="2"/>
  <c r="V28" i="2"/>
  <c r="W27" i="2"/>
  <c r="V27" i="2"/>
  <c r="W26" i="2"/>
  <c r="V26" i="2"/>
  <c r="V25" i="2"/>
  <c r="W24" i="2"/>
  <c r="V24" i="2"/>
  <c r="W23" i="2"/>
  <c r="V23" i="2"/>
  <c r="W22" i="2"/>
  <c r="V22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V8" i="2"/>
  <c r="W7" i="2"/>
  <c r="V7" i="2"/>
  <c r="W6" i="2"/>
  <c r="V6" i="2"/>
  <c r="W5" i="2"/>
  <c r="V5" i="2"/>
  <c r="Q97" i="2"/>
  <c r="P97" i="2"/>
  <c r="Q96" i="2"/>
  <c r="P96" i="2"/>
  <c r="P95" i="2"/>
  <c r="Q94" i="2"/>
  <c r="P94" i="2"/>
  <c r="Q93" i="2"/>
  <c r="P93" i="2"/>
  <c r="Q92" i="2"/>
  <c r="P92" i="2"/>
  <c r="Q91" i="2"/>
  <c r="P91" i="2"/>
  <c r="Q90" i="2"/>
  <c r="P90" i="2"/>
  <c r="P89" i="2"/>
  <c r="Q88" i="2"/>
  <c r="P88" i="2"/>
  <c r="Q87" i="2"/>
  <c r="P87" i="2"/>
  <c r="Q86" i="2"/>
  <c r="P86" i="2"/>
  <c r="P85" i="2"/>
  <c r="Q84" i="2"/>
  <c r="P84" i="2"/>
  <c r="P83" i="2"/>
  <c r="Q82" i="2"/>
  <c r="P82" i="2"/>
  <c r="P81" i="2"/>
  <c r="Q80" i="2"/>
  <c r="P80" i="2"/>
  <c r="Q79" i="2"/>
  <c r="P79" i="2"/>
  <c r="Q78" i="2"/>
  <c r="P78" i="2"/>
  <c r="Q77" i="2"/>
  <c r="P77" i="2"/>
  <c r="P76" i="2"/>
  <c r="Q75" i="2"/>
  <c r="P75" i="2"/>
  <c r="Q74" i="2"/>
  <c r="P74" i="2"/>
  <c r="P73" i="2"/>
  <c r="Q72" i="2"/>
  <c r="P72" i="2"/>
  <c r="Q71" i="2"/>
  <c r="P71" i="2"/>
  <c r="P70" i="2"/>
  <c r="Q69" i="2"/>
  <c r="P69" i="2"/>
  <c r="Q68" i="2"/>
  <c r="P68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P59" i="2"/>
  <c r="Q58" i="2"/>
  <c r="P58" i="2"/>
  <c r="Q57" i="2"/>
  <c r="P57" i="2"/>
  <c r="Q56" i="2"/>
  <c r="P56" i="2"/>
  <c r="Q55" i="2"/>
  <c r="P55" i="2"/>
  <c r="Q54" i="2"/>
  <c r="P54" i="2"/>
  <c r="P53" i="2"/>
  <c r="P52" i="2"/>
  <c r="Q51" i="2"/>
  <c r="P51" i="2"/>
  <c r="Q50" i="2"/>
  <c r="P50" i="2"/>
  <c r="Q49" i="2"/>
  <c r="P49" i="2"/>
  <c r="P48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P39" i="2"/>
  <c r="Q38" i="2"/>
  <c r="P38" i="2"/>
  <c r="Q37" i="2"/>
  <c r="P37" i="2"/>
  <c r="Q36" i="2"/>
  <c r="P36" i="2"/>
  <c r="Q35" i="2"/>
  <c r="P35" i="2"/>
  <c r="P34" i="2"/>
  <c r="P33" i="2"/>
  <c r="Q32" i="2"/>
  <c r="P32" i="2"/>
  <c r="P31" i="2"/>
  <c r="Q30" i="2"/>
  <c r="P30" i="2"/>
  <c r="P29" i="2"/>
  <c r="Q28" i="2"/>
  <c r="P28" i="2"/>
  <c r="Q27" i="2"/>
  <c r="P27" i="2"/>
  <c r="Q26" i="2"/>
  <c r="P26" i="2"/>
  <c r="P25" i="2"/>
  <c r="Q24" i="2"/>
  <c r="P24" i="2"/>
  <c r="Q23" i="2"/>
  <c r="P23" i="2"/>
  <c r="Q22" i="2"/>
  <c r="P22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P8" i="2"/>
  <c r="Q7" i="2"/>
  <c r="P7" i="2"/>
  <c r="Q6" i="2"/>
  <c r="P6" i="2"/>
  <c r="Q5" i="2"/>
  <c r="P5" i="2"/>
  <c r="AH52" i="2"/>
  <c r="AI52" i="2"/>
  <c r="AJ52" i="2"/>
  <c r="AH53" i="2"/>
  <c r="AI53" i="2"/>
  <c r="AJ53" i="2"/>
  <c r="AH54" i="2"/>
  <c r="AI54" i="2"/>
  <c r="AJ54" i="2"/>
  <c r="AI57" i="2"/>
  <c r="AJ57" i="2"/>
  <c r="AH59" i="2"/>
  <c r="AI59" i="2"/>
  <c r="AJ59" i="2"/>
  <c r="AH60" i="2"/>
  <c r="AI60" i="2"/>
  <c r="AJ60" i="2"/>
  <c r="AH61" i="2"/>
  <c r="AJ61" i="2"/>
  <c r="AI63" i="2"/>
  <c r="AJ63" i="2"/>
  <c r="AH64" i="2"/>
  <c r="AI64" i="2"/>
  <c r="AJ64" i="2"/>
  <c r="AH66" i="2"/>
  <c r="AI66" i="2"/>
  <c r="AJ66" i="2"/>
  <c r="AH80" i="2"/>
  <c r="AI80" i="2"/>
  <c r="AJ80" i="2"/>
  <c r="AH81" i="2"/>
  <c r="AI81" i="2"/>
  <c r="AJ81" i="2"/>
  <c r="AH82" i="2"/>
  <c r="AI82" i="2"/>
  <c r="AJ82" i="2"/>
  <c r="AH84" i="2"/>
  <c r="AI84" i="2"/>
  <c r="AJ84" i="2"/>
  <c r="AH86" i="2"/>
  <c r="AI86" i="2"/>
  <c r="AJ86" i="2"/>
  <c r="AH87" i="2"/>
  <c r="AI87" i="2"/>
  <c r="AJ87" i="2"/>
  <c r="AH88" i="2"/>
  <c r="AI88" i="2"/>
  <c r="AJ88" i="2"/>
  <c r="AH90" i="2"/>
  <c r="AI90" i="2"/>
  <c r="AJ90" i="2"/>
  <c r="AI37" i="2"/>
  <c r="AI45" i="2" l="1"/>
  <c r="AJ45" i="2"/>
  <c r="AH50" i="2"/>
  <c r="AI50" i="2"/>
  <c r="AI55" i="2"/>
  <c r="AJ55" i="2"/>
  <c r="AI56" i="2"/>
  <c r="AJ56" i="2"/>
  <c r="AI62" i="2"/>
  <c r="AJ62" i="2"/>
  <c r="AI83" i="2"/>
  <c r="AI85" i="2"/>
  <c r="AJ85" i="2"/>
  <c r="AH83" i="2"/>
  <c r="AH89" i="2"/>
  <c r="AI89" i="2"/>
  <c r="AG45" i="2"/>
  <c r="AG50" i="2"/>
  <c r="AG55" i="2"/>
  <c r="AG56" i="2"/>
  <c r="AG62" i="2"/>
  <c r="AG83" i="2"/>
  <c r="AG85" i="2"/>
  <c r="AG89" i="2"/>
  <c r="P1" i="2" l="1"/>
  <c r="Q1" i="2"/>
  <c r="V1" i="2"/>
  <c r="W1" i="2"/>
  <c r="Z1" i="2"/>
  <c r="AA1" i="2"/>
  <c r="AC97" i="2" l="1"/>
  <c r="AE97" i="2" s="1"/>
  <c r="AB97" i="2"/>
  <c r="AD97" i="2" s="1"/>
  <c r="AC96" i="2"/>
  <c r="AE96" i="2" s="1"/>
  <c r="AB96" i="2"/>
  <c r="AD96" i="2" s="1"/>
  <c r="AC95" i="2"/>
  <c r="AE95" i="2" s="1"/>
  <c r="AB95" i="2"/>
  <c r="AD95" i="2" s="1"/>
  <c r="AC73" i="2"/>
  <c r="AE73" i="2" s="1"/>
  <c r="AB73" i="2"/>
  <c r="AD73" i="2" s="1"/>
  <c r="AC69" i="2"/>
  <c r="AE69" i="2" s="1"/>
  <c r="AB69" i="2"/>
  <c r="AD69" i="2" s="1"/>
  <c r="AC67" i="2"/>
  <c r="AE67" i="2" s="1"/>
  <c r="AB67" i="2"/>
  <c r="AD67" i="2" s="1"/>
  <c r="AC44" i="2"/>
  <c r="AE44" i="2" s="1"/>
  <c r="AB44" i="2"/>
  <c r="AD44" i="2" s="1"/>
  <c r="AC43" i="2"/>
  <c r="AE43" i="2" s="1"/>
  <c r="AB43" i="2"/>
  <c r="AD43" i="2" s="1"/>
  <c r="AC42" i="2"/>
  <c r="AE42" i="2" s="1"/>
  <c r="AB42" i="2"/>
  <c r="AD42" i="2" s="1"/>
  <c r="AC41" i="2"/>
  <c r="AE41" i="2" s="1"/>
  <c r="AB41" i="2"/>
  <c r="AD41" i="2" s="1"/>
  <c r="AC40" i="2"/>
  <c r="AE40" i="2" s="1"/>
  <c r="AB40" i="2"/>
  <c r="AD40" i="2" s="1"/>
  <c r="AC39" i="2"/>
  <c r="AE39" i="2" s="1"/>
  <c r="AB39" i="2"/>
  <c r="AD39" i="2" s="1"/>
  <c r="AC38" i="2"/>
  <c r="AE38" i="2" s="1"/>
  <c r="AB38" i="2"/>
  <c r="AD38" i="2" s="1"/>
  <c r="AC37" i="2"/>
  <c r="AE37" i="2" s="1"/>
  <c r="AB37" i="2"/>
  <c r="AD37" i="2" s="1"/>
  <c r="AC36" i="2"/>
  <c r="AE36" i="2" s="1"/>
  <c r="AB36" i="2"/>
  <c r="AD36" i="2" s="1"/>
  <c r="AC35" i="2"/>
  <c r="AE35" i="2" s="1"/>
  <c r="AB35" i="2"/>
  <c r="AD35" i="2" s="1"/>
  <c r="AC34" i="2"/>
  <c r="AE34" i="2" s="1"/>
  <c r="AB34" i="2"/>
  <c r="AD34" i="2" s="1"/>
  <c r="AC33" i="2"/>
  <c r="AE33" i="2" s="1"/>
  <c r="AB33" i="2"/>
  <c r="AD33" i="2" s="1"/>
  <c r="AC32" i="2"/>
  <c r="AE32" i="2" s="1"/>
  <c r="AB32" i="2"/>
  <c r="AD32" i="2" s="1"/>
  <c r="AC31" i="2"/>
  <c r="AE31" i="2" s="1"/>
  <c r="AB31" i="2"/>
  <c r="AD31" i="2" s="1"/>
  <c r="AC30" i="2"/>
  <c r="AE30" i="2" s="1"/>
  <c r="AB30" i="2"/>
  <c r="AD30" i="2" s="1"/>
  <c r="AC29" i="2"/>
  <c r="AE29" i="2" s="1"/>
  <c r="AB29" i="2"/>
  <c r="AD29" i="2" s="1"/>
  <c r="AC28" i="2"/>
  <c r="AE28" i="2" s="1"/>
  <c r="AB28" i="2"/>
  <c r="AD28" i="2" s="1"/>
  <c r="AC27" i="2"/>
  <c r="AE27" i="2" s="1"/>
  <c r="AB27" i="2"/>
  <c r="AD27" i="2" s="1"/>
  <c r="AC26" i="2"/>
  <c r="AE26" i="2" s="1"/>
  <c r="AB26" i="2"/>
  <c r="AD26" i="2" s="1"/>
  <c r="AC25" i="2"/>
  <c r="AE25" i="2" s="1"/>
  <c r="AB25" i="2"/>
  <c r="AD25" i="2" s="1"/>
  <c r="AC24" i="2"/>
  <c r="AE24" i="2" s="1"/>
  <c r="AB24" i="2"/>
  <c r="AD24" i="2" s="1"/>
  <c r="AC23" i="2"/>
  <c r="AE23" i="2" s="1"/>
  <c r="AB23" i="2"/>
  <c r="AD23" i="2" s="1"/>
  <c r="AC22" i="2"/>
  <c r="AE22" i="2" s="1"/>
  <c r="AB22" i="2"/>
  <c r="AD22" i="2" s="1"/>
  <c r="AC21" i="2"/>
  <c r="AE21" i="2" s="1"/>
  <c r="AB21" i="2"/>
  <c r="AD21" i="2" s="1"/>
  <c r="AC20" i="2"/>
  <c r="AE20" i="2" s="1"/>
  <c r="AB20" i="2"/>
  <c r="AD20" i="2" s="1"/>
  <c r="AC19" i="2"/>
  <c r="AE19" i="2" s="1"/>
  <c r="AB19" i="2"/>
  <c r="AD19" i="2" s="1"/>
  <c r="AC18" i="2"/>
  <c r="AE18" i="2" s="1"/>
  <c r="AB18" i="2"/>
  <c r="AD18" i="2" s="1"/>
  <c r="AC17" i="2"/>
  <c r="AE17" i="2" s="1"/>
  <c r="AB17" i="2"/>
  <c r="AD17" i="2" s="1"/>
  <c r="AC16" i="2"/>
  <c r="AE16" i="2" s="1"/>
  <c r="AB16" i="2"/>
  <c r="AD16" i="2" s="1"/>
  <c r="AC15" i="2"/>
  <c r="AE15" i="2" s="1"/>
  <c r="AB15" i="2"/>
  <c r="AD15" i="2" s="1"/>
  <c r="AC14" i="2"/>
  <c r="AE14" i="2" s="1"/>
  <c r="AB14" i="2"/>
  <c r="AD14" i="2" s="1"/>
  <c r="AC13" i="2"/>
  <c r="AE13" i="2" s="1"/>
  <c r="AB13" i="2"/>
  <c r="AD13" i="2" s="1"/>
  <c r="AC12" i="2"/>
  <c r="AE12" i="2" s="1"/>
  <c r="AB12" i="2"/>
  <c r="AD12" i="2" s="1"/>
  <c r="AC11" i="2"/>
  <c r="AE11" i="2" s="1"/>
  <c r="AB11" i="2"/>
  <c r="AD11" i="2" s="1"/>
  <c r="AC10" i="2"/>
  <c r="AE10" i="2" s="1"/>
  <c r="AB10" i="2"/>
  <c r="AD10" i="2" s="1"/>
  <c r="AC9" i="2"/>
  <c r="AE9" i="2" s="1"/>
  <c r="AB9" i="2"/>
  <c r="AD9" i="2" s="1"/>
  <c r="AC8" i="2"/>
  <c r="AE8" i="2" s="1"/>
  <c r="AB8" i="2"/>
  <c r="AD8" i="2" s="1"/>
  <c r="AC7" i="2"/>
  <c r="AE7" i="2" s="1"/>
  <c r="AB7" i="2"/>
  <c r="AD7" i="2" s="1"/>
  <c r="AC6" i="2"/>
  <c r="AB6" i="2"/>
  <c r="AC5" i="2"/>
  <c r="AB5" i="2"/>
  <c r="AA97" i="2"/>
  <c r="Z97" i="2"/>
  <c r="AA96" i="2"/>
  <c r="Z96" i="2"/>
  <c r="Z95" i="2"/>
  <c r="Z73" i="2"/>
  <c r="AA69" i="2"/>
  <c r="Z69" i="2"/>
  <c r="AA67" i="2"/>
  <c r="Z67" i="2"/>
  <c r="AA44" i="2"/>
  <c r="Z44" i="2"/>
  <c r="AA43" i="2"/>
  <c r="Z43" i="2"/>
  <c r="AA42" i="2"/>
  <c r="Z42" i="2"/>
  <c r="AA41" i="2"/>
  <c r="Z41" i="2"/>
  <c r="AA40" i="2"/>
  <c r="Z40" i="2"/>
  <c r="AA38" i="2"/>
  <c r="Z38" i="2"/>
  <c r="AA37" i="2"/>
  <c r="Z37" i="2"/>
  <c r="AA36" i="2"/>
  <c r="Z36" i="2"/>
  <c r="AA35" i="2"/>
  <c r="Z35" i="2"/>
  <c r="Z34" i="2"/>
  <c r="Z33" i="2"/>
  <c r="AA32" i="2"/>
  <c r="Z32" i="2"/>
  <c r="Z31" i="2"/>
  <c r="AA30" i="2"/>
  <c r="Z30" i="2"/>
  <c r="Z29" i="2"/>
  <c r="AA28" i="2"/>
  <c r="Z28" i="2"/>
  <c r="AA27" i="2"/>
  <c r="Z27" i="2"/>
  <c r="AA26" i="2"/>
  <c r="Z26" i="2"/>
  <c r="Z25" i="2"/>
  <c r="AA24" i="2"/>
  <c r="Z24" i="2"/>
  <c r="AA23" i="2"/>
  <c r="Z23" i="2"/>
  <c r="AA22" i="2"/>
  <c r="Z22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Z8" i="2"/>
  <c r="AA7" i="2"/>
  <c r="Z7" i="2"/>
  <c r="AA6" i="2"/>
  <c r="Z6" i="2"/>
  <c r="AA5" i="2"/>
  <c r="AG98" i="2" s="1"/>
  <c r="Z5" i="2"/>
  <c r="AH98" i="2" l="1"/>
  <c r="AH1" i="2"/>
  <c r="AI98" i="2"/>
  <c r="AI1" i="2"/>
  <c r="AD6" i="2"/>
  <c r="AE6" i="2"/>
  <c r="AD5" i="2"/>
  <c r="AE5" i="2"/>
  <c r="AF44" i="2"/>
  <c r="AF95" i="2"/>
  <c r="AF96" i="2"/>
  <c r="AF8" i="2"/>
  <c r="AF10" i="2"/>
  <c r="AF11" i="2"/>
  <c r="AF14" i="2"/>
  <c r="AF16" i="2"/>
  <c r="AF17" i="2"/>
  <c r="AF18" i="2"/>
  <c r="AF20" i="2"/>
  <c r="AF24" i="2"/>
  <c r="AF31" i="2"/>
  <c r="AF32" i="2"/>
  <c r="AF35" i="2"/>
  <c r="AF37" i="2"/>
  <c r="AF41" i="2"/>
  <c r="AF42" i="2"/>
  <c r="AF43" i="2"/>
  <c r="AF97" i="2"/>
  <c r="AF13" i="2"/>
  <c r="AF19" i="2"/>
  <c r="AF23" i="2"/>
  <c r="AF26" i="2"/>
  <c r="AF28" i="2"/>
  <c r="AF30" i="2"/>
  <c r="AF39" i="2"/>
  <c r="AF9" i="2"/>
  <c r="AF15" i="2"/>
  <c r="AF21" i="2"/>
  <c r="AF40" i="2"/>
  <c r="AF67" i="2"/>
  <c r="AF7" i="2"/>
  <c r="AF12" i="2"/>
  <c r="AF22" i="2"/>
  <c r="AF25" i="2"/>
  <c r="AF27" i="2"/>
  <c r="AF29" i="2"/>
  <c r="AF33" i="2"/>
  <c r="AF34" i="2"/>
  <c r="AF36" i="2"/>
  <c r="AF38" i="2"/>
  <c r="AF69" i="2"/>
  <c r="AF73" i="2"/>
  <c r="AJ98" i="2" l="1"/>
  <c r="AJ1" i="2"/>
  <c r="AF6" i="2"/>
  <c r="AF5" i="2"/>
  <c r="M1" i="2"/>
  <c r="AG1" i="2" l="1"/>
  <c r="Y1" i="2" l="1"/>
  <c r="X1" i="2"/>
  <c r="U1" i="2"/>
  <c r="T1" i="2"/>
  <c r="S1" i="2"/>
  <c r="R1" i="2"/>
  <c r="N1" i="2"/>
  <c r="O1" i="2"/>
  <c r="Y98" i="2" l="1"/>
  <c r="X98" i="2"/>
  <c r="U98" i="2"/>
  <c r="T98" i="2"/>
  <c r="S98" i="2"/>
  <c r="R98" i="2"/>
  <c r="O98" i="2"/>
  <c r="N98" i="2"/>
  <c r="M98" i="2"/>
  <c r="L98" i="2"/>
  <c r="L1" i="2"/>
  <c r="P98" i="2" l="1"/>
  <c r="Q98" i="2"/>
  <c r="AC1" i="2"/>
  <c r="AC98" i="2"/>
  <c r="AE1" i="2"/>
  <c r="AD98" i="2"/>
  <c r="AB1" i="2"/>
  <c r="AE98" i="2"/>
  <c r="AB98" i="2"/>
  <c r="AF1" i="2" l="1"/>
  <c r="AD1" i="2"/>
  <c r="AF98" i="2" l="1"/>
  <c r="W98" i="2"/>
  <c r="V98" i="2" l="1"/>
  <c r="Z98" i="2"/>
  <c r="AA98" i="2"/>
  <c r="J98" i="2" l="1"/>
</calcChain>
</file>

<file path=xl/sharedStrings.xml><?xml version="1.0" encoding="utf-8"?>
<sst xmlns="http://schemas.openxmlformats.org/spreadsheetml/2006/main" count="1058" uniqueCount="392">
  <si>
    <t>Kraj sídla zriaďovateľa</t>
  </si>
  <si>
    <t>Typ zriaďovateľa</t>
  </si>
  <si>
    <t>Kód zriaďovateľa pre financovanie</t>
  </si>
  <si>
    <t>IČO zriaďovateľa</t>
  </si>
  <si>
    <t>Názov zriaďovateľa</t>
  </si>
  <si>
    <t>Názov právneho subjektu</t>
  </si>
  <si>
    <t>Ulica</t>
  </si>
  <si>
    <t>K</t>
  </si>
  <si>
    <t>KBA</t>
  </si>
  <si>
    <t>Regionálny úrad školskej správy v Bratislave</t>
  </si>
  <si>
    <t>BA</t>
  </si>
  <si>
    <t>Bratislava-Staré Mesto</t>
  </si>
  <si>
    <t>Gymnázium</t>
  </si>
  <si>
    <t>Spojená škola</t>
  </si>
  <si>
    <t>Bratislava-Ružinov</t>
  </si>
  <si>
    <t>Bratislava-Nové Mesto</t>
  </si>
  <si>
    <t>Bratislava-Karlova Ves</t>
  </si>
  <si>
    <t>Ladislava Sáru 1</t>
  </si>
  <si>
    <t>Bratislava-Petržalka</t>
  </si>
  <si>
    <t>Malacky</t>
  </si>
  <si>
    <t>Senec</t>
  </si>
  <si>
    <t>TV</t>
  </si>
  <si>
    <t>Základná škola</t>
  </si>
  <si>
    <t>Hlohovec</t>
  </si>
  <si>
    <t>Vrbové</t>
  </si>
  <si>
    <t>Skalica</t>
  </si>
  <si>
    <t>Trnava</t>
  </si>
  <si>
    <t>TC</t>
  </si>
  <si>
    <t>Dubnica nad Váhom</t>
  </si>
  <si>
    <t>Handlová</t>
  </si>
  <si>
    <t>Stredná odborná škola dopravná</t>
  </si>
  <si>
    <t>NR</t>
  </si>
  <si>
    <t>Levice</t>
  </si>
  <si>
    <t>Nové Zámky</t>
  </si>
  <si>
    <t>ZA</t>
  </si>
  <si>
    <t>Čadca</t>
  </si>
  <si>
    <t>Dolný Kubín</t>
  </si>
  <si>
    <t>Liptovský Mikuláš</t>
  </si>
  <si>
    <t>Martin</t>
  </si>
  <si>
    <t>Žilina</t>
  </si>
  <si>
    <t>BB</t>
  </si>
  <si>
    <t>Banská Bystrica</t>
  </si>
  <si>
    <t>Hnúšťa</t>
  </si>
  <si>
    <t>Zvolen</t>
  </si>
  <si>
    <t>Nová Baňa</t>
  </si>
  <si>
    <t>Kremnica</t>
  </si>
  <si>
    <t>PO</t>
  </si>
  <si>
    <t>Bardejov</t>
  </si>
  <si>
    <t>Kežmarok</t>
  </si>
  <si>
    <t>Spišská Belá</t>
  </si>
  <si>
    <t>Svit</t>
  </si>
  <si>
    <t>Snina</t>
  </si>
  <si>
    <t>Stará Ľubovňa</t>
  </si>
  <si>
    <t>KE</t>
  </si>
  <si>
    <t>Odborárska 2</t>
  </si>
  <si>
    <t>Košice-Staré Mesto</t>
  </si>
  <si>
    <t>Košice-Západ</t>
  </si>
  <si>
    <t>Veľké Kapušany</t>
  </si>
  <si>
    <t>V</t>
  </si>
  <si>
    <t>VBA</t>
  </si>
  <si>
    <t>VTV</t>
  </si>
  <si>
    <t>VBB</t>
  </si>
  <si>
    <t>VPO</t>
  </si>
  <si>
    <t>VKE</t>
  </si>
  <si>
    <t>O</t>
  </si>
  <si>
    <t>O528595</t>
  </si>
  <si>
    <t>O529338</t>
  </si>
  <si>
    <t>O529346</t>
  </si>
  <si>
    <t>O529354</t>
  </si>
  <si>
    <t>O529362</t>
  </si>
  <si>
    <t>O529371</t>
  </si>
  <si>
    <t>O529419</t>
  </si>
  <si>
    <t>O529460</t>
  </si>
  <si>
    <t>O507890</t>
  </si>
  <si>
    <t>O508063</t>
  </si>
  <si>
    <t>O508101</t>
  </si>
  <si>
    <t>O508306</t>
  </si>
  <si>
    <t>O507911</t>
  </si>
  <si>
    <t>O508217</t>
  </si>
  <si>
    <t>O507032</t>
  </si>
  <si>
    <t>O506877</t>
  </si>
  <si>
    <t>O506745</t>
  </si>
  <si>
    <t>O505625</t>
  </si>
  <si>
    <t>O513016</t>
  </si>
  <si>
    <t>O513440</t>
  </si>
  <si>
    <t>O504262</t>
  </si>
  <si>
    <t>O513997</t>
  </si>
  <si>
    <t>O514292</t>
  </si>
  <si>
    <t>O506613</t>
  </si>
  <si>
    <t>O502031</t>
  </si>
  <si>
    <t>O503011</t>
  </si>
  <si>
    <t>O509132</t>
  </si>
  <si>
    <t>O509451</t>
  </si>
  <si>
    <t>O509540</t>
  </si>
  <si>
    <t>O510726</t>
  </si>
  <si>
    <t>O510262</t>
  </si>
  <si>
    <t>O512036</t>
  </si>
  <si>
    <t>O509779</t>
  </si>
  <si>
    <t>O510025</t>
  </si>
  <si>
    <t>O512273</t>
  </si>
  <si>
    <t>O509876</t>
  </si>
  <si>
    <t>O517984</t>
  </si>
  <si>
    <t>O508438</t>
  </si>
  <si>
    <t>O514829</t>
  </si>
  <si>
    <t>O518158</t>
  </si>
  <si>
    <t>S</t>
  </si>
  <si>
    <t>O516970</t>
  </si>
  <si>
    <t>O519006</t>
  </si>
  <si>
    <t>O523585</t>
  </si>
  <si>
    <t>O523828</t>
  </si>
  <si>
    <t>O524131</t>
  </si>
  <si>
    <t>O520802</t>
  </si>
  <si>
    <t>O526665</t>
  </si>
  <si>
    <t>O519197</t>
  </si>
  <si>
    <t>O543853</t>
  </si>
  <si>
    <t>C</t>
  </si>
  <si>
    <t>C23</t>
  </si>
  <si>
    <t>S232</t>
  </si>
  <si>
    <t>S872</t>
  </si>
  <si>
    <t>S587</t>
  </si>
  <si>
    <t>S1072</t>
  </si>
  <si>
    <t>Bratislavský samosprávny kraj</t>
  </si>
  <si>
    <t>Trnavský samosprávny kraj</t>
  </si>
  <si>
    <t>Banskobystrický samosprávny kraj</t>
  </si>
  <si>
    <t>Prešovský samosprávny kraj</t>
  </si>
  <si>
    <t>Košický samosprávny kraj</t>
  </si>
  <si>
    <t>Mestská časť Bratislava - Staré Mesto</t>
  </si>
  <si>
    <t>Mestská časť Bratislava - Vrakuňa</t>
  </si>
  <si>
    <t>Mestská časť Bratislava - Nové Mesto</t>
  </si>
  <si>
    <t>Mestská časť Bratislava - Rača</t>
  </si>
  <si>
    <t>Mestská časť Bratislava - Vajnory</t>
  </si>
  <si>
    <t>Mestská časť Bratislava - Devínska Nová Ves</t>
  </si>
  <si>
    <t>Mestská časť Bratislava - Lamač</t>
  </si>
  <si>
    <t>Mestská časť Bratislava - Petržalka</t>
  </si>
  <si>
    <t>Obec Gajary</t>
  </si>
  <si>
    <t>Mesto Malacky</t>
  </si>
  <si>
    <t>Mesto Modra</t>
  </si>
  <si>
    <t>Obec Viničné</t>
  </si>
  <si>
    <t>Obec Chorvátsky Grob</t>
  </si>
  <si>
    <t>Mesto Senec</t>
  </si>
  <si>
    <t>Mesto Hlohovec</t>
  </si>
  <si>
    <t>Obec Cífer</t>
  </si>
  <si>
    <t>Mesto Trnava</t>
  </si>
  <si>
    <t>Obec Uhrovec</t>
  </si>
  <si>
    <t>Mesto Dubnica nad Váhom</t>
  </si>
  <si>
    <t>Mesto Nová Dubnica</t>
  </si>
  <si>
    <t>Mesto Brezová pod Bradlom</t>
  </si>
  <si>
    <t>Mesto Handlová</t>
  </si>
  <si>
    <t>Obec Oslany</t>
  </si>
  <si>
    <t>Mesto Trenčianske Teplice</t>
  </si>
  <si>
    <t>Mesto Levice</t>
  </si>
  <si>
    <t>Mesto Nové Zámky</t>
  </si>
  <si>
    <t>Mesto Čadca</t>
  </si>
  <si>
    <t>Obec Skalité</t>
  </si>
  <si>
    <t>Mesto Dolný Kubín</t>
  </si>
  <si>
    <t>Mesto Liptovský Hrádok</t>
  </si>
  <si>
    <t>Mesto Liptovský Mikuláš</t>
  </si>
  <si>
    <t>Mesto Martin</t>
  </si>
  <si>
    <t>Obec Krušetnica</t>
  </si>
  <si>
    <t>Obec Rabča</t>
  </si>
  <si>
    <t>Obec Horná Štubňa</t>
  </si>
  <si>
    <t>Obec Nižná</t>
  </si>
  <si>
    <t>Obec Strečno</t>
  </si>
  <si>
    <t>Mesto Banská Bystrica</t>
  </si>
  <si>
    <t>Mesto Hnúšťa</t>
  </si>
  <si>
    <t>Mesto Zvolen</t>
  </si>
  <si>
    <t>Mesto Kremnica</t>
  </si>
  <si>
    <t>Mesto Bardejov</t>
  </si>
  <si>
    <t>Mesto Kežmarok</t>
  </si>
  <si>
    <t>Mesto Spišská Belá</t>
  </si>
  <si>
    <t>Obec Ždiar</t>
  </si>
  <si>
    <t>Mesto Snina</t>
  </si>
  <si>
    <t>Mesto Stará Ľubovňa</t>
  </si>
  <si>
    <t>Mesto Giraltovce</t>
  </si>
  <si>
    <t>Mesto Veľké Kapušany</t>
  </si>
  <si>
    <t>Západný dištrikt Evanjelickej cirkvi a. v. na Slovensku</t>
  </si>
  <si>
    <t>Občianske združenie ESPRIT</t>
  </si>
  <si>
    <t>Občianske združenie BEZ PREDSUDKOV K ĽUDSKOSTI</t>
  </si>
  <si>
    <t>Vedecko-náučné centrum FUTURUM, n.o.</t>
  </si>
  <si>
    <t>Tridon s. r. o.</t>
  </si>
  <si>
    <t>Tanečné konzervatórium Evy Jaczovej</t>
  </si>
  <si>
    <t>Gymnázium Ivana Horvátha</t>
  </si>
  <si>
    <t>Obchodná akadémia</t>
  </si>
  <si>
    <t>Stredná odborná škola chemická</t>
  </si>
  <si>
    <t>Stredná odborná škola technológií a remesiel</t>
  </si>
  <si>
    <t>Stredná priemyselná škola dopravná</t>
  </si>
  <si>
    <t>Stredná priemyselná škola stavebná a geodetická</t>
  </si>
  <si>
    <t>Škola umeleckého priemyslu</t>
  </si>
  <si>
    <t>Hotelová akadémia</t>
  </si>
  <si>
    <t>Stredná odborná škola beauty služieb</t>
  </si>
  <si>
    <t>Škola umeleckého priemyslu Josefa Vydru</t>
  </si>
  <si>
    <t>Stredná odborná škola gastronómie a hotelových služieb</t>
  </si>
  <si>
    <t>Stredná odborná škola technická</t>
  </si>
  <si>
    <t>Stredná odborná škola vinársko - ovocinárska</t>
  </si>
  <si>
    <t>Gymnázium Jána Baltazára Magina</t>
  </si>
  <si>
    <t>Stredná športová škola</t>
  </si>
  <si>
    <t>Gymnázium Františka Švantnera</t>
  </si>
  <si>
    <t>Stredná odborná škola polytechnická Jána Antonína Baťu</t>
  </si>
  <si>
    <t>Konzervatórium Petra Dvorského</t>
  </si>
  <si>
    <t>Základná škola s materskou školou</t>
  </si>
  <si>
    <t>Základná škola s materskou školou Milana Hodžu</t>
  </si>
  <si>
    <t>Základná škola Slovenského národného povstania</t>
  </si>
  <si>
    <t>Základná škola Kataríny Brúderovej</t>
  </si>
  <si>
    <t>Základná škola Alexandra Dubčeka</t>
  </si>
  <si>
    <t>Základná škola Dr. Jozefa Dérera</t>
  </si>
  <si>
    <t>Základná škola J. G. Tajovského</t>
  </si>
  <si>
    <t>Základná škola Jána Amosa Komenského</t>
  </si>
  <si>
    <t>Základná škola Andreja Bagara</t>
  </si>
  <si>
    <t>Základná škola Andreja Kmeťa</t>
  </si>
  <si>
    <t>Základná škola Janka Matúšku</t>
  </si>
  <si>
    <t>Základná škola Pavla Országha Hviezdoslava</t>
  </si>
  <si>
    <t>Základná škola s materskou školou Jána Bakossa</t>
  </si>
  <si>
    <t>Súkromná základná škola</t>
  </si>
  <si>
    <t>Základná škola Pavla Križku</t>
  </si>
  <si>
    <t>Základná škola Jozefa Maximiliána Petzvala</t>
  </si>
  <si>
    <t>Evanjelická základná škola</t>
  </si>
  <si>
    <t>Súkromná základná škola Esprit</t>
  </si>
  <si>
    <t>Súkromná stredná odborná škola VIA HUMANA</t>
  </si>
  <si>
    <t>Súkromná základná škola FUTURUM</t>
  </si>
  <si>
    <t>Gorazdova 20</t>
  </si>
  <si>
    <t>Ivana Horvátha 14</t>
  </si>
  <si>
    <t>Kvačalova 20</t>
  </si>
  <si>
    <t>Vlčie hrdlo 50</t>
  </si>
  <si>
    <t>Ivanská cesta 21</t>
  </si>
  <si>
    <t>Drieňová 35</t>
  </si>
  <si>
    <t>Sklenárova 7</t>
  </si>
  <si>
    <t>Mikovíniho 1</t>
  </si>
  <si>
    <t>Račianska 107</t>
  </si>
  <si>
    <t>Račianska 105</t>
  </si>
  <si>
    <t>Bratislava-Rača</t>
  </si>
  <si>
    <t>Bratislava-Vajnory</t>
  </si>
  <si>
    <t>Dúbravská cesta 11</t>
  </si>
  <si>
    <t>Farského 9</t>
  </si>
  <si>
    <t>Vranovská 4</t>
  </si>
  <si>
    <t>Modra</t>
  </si>
  <si>
    <t>Kostolná 3</t>
  </si>
  <si>
    <t>Kysucká 14</t>
  </si>
  <si>
    <t>Beňovského 358/100</t>
  </si>
  <si>
    <t>Liptovský Hrádok</t>
  </si>
  <si>
    <t>Nižná</t>
  </si>
  <si>
    <t>Bernolákova 9</t>
  </si>
  <si>
    <t>Štefánikova 39</t>
  </si>
  <si>
    <t>Timonova 2</t>
  </si>
  <si>
    <t>Trieda SNP 104</t>
  </si>
  <si>
    <t>Školská 4</t>
  </si>
  <si>
    <t>Hlboká cesta 4</t>
  </si>
  <si>
    <t>Vazovova 4</t>
  </si>
  <si>
    <t>Dubová 1</t>
  </si>
  <si>
    <t>Škarniclova 1</t>
  </si>
  <si>
    <t>Bratislava-Vrakuňa</t>
  </si>
  <si>
    <t>Rajčianska 3</t>
  </si>
  <si>
    <t>Riazanská 75</t>
  </si>
  <si>
    <t>Za kasárňou 2</t>
  </si>
  <si>
    <t>Cádrova 23</t>
  </si>
  <si>
    <t>Tbiliská 4</t>
  </si>
  <si>
    <t>Osloboditeľská 1</t>
  </si>
  <si>
    <t>Bratislava-Devínska Nová Ves</t>
  </si>
  <si>
    <t>Ivana Bukovčana 3</t>
  </si>
  <si>
    <t>Majerníkova 62</t>
  </si>
  <si>
    <t>Bratislava-Lamač</t>
  </si>
  <si>
    <t>Malokarpatské nám. 1</t>
  </si>
  <si>
    <t>Pankúchova 4</t>
  </si>
  <si>
    <t>Gajary</t>
  </si>
  <si>
    <t>Skuteckého 438</t>
  </si>
  <si>
    <t>Štúrova 142/A</t>
  </si>
  <si>
    <t>Gen. M. R. Štefánika 7</t>
  </si>
  <si>
    <t>Vajanského 93</t>
  </si>
  <si>
    <t>Viničné</t>
  </si>
  <si>
    <t>Hlavná 292/82</t>
  </si>
  <si>
    <t>Chorvátsky Grob</t>
  </si>
  <si>
    <t>Mlynská 50</t>
  </si>
  <si>
    <t>Tajovského 1</t>
  </si>
  <si>
    <t>Podzámska 35</t>
  </si>
  <si>
    <t>M. R. Štefánika 30</t>
  </si>
  <si>
    <t>Cífer</t>
  </si>
  <si>
    <t>SNP 5</t>
  </si>
  <si>
    <t>Vančurova 38</t>
  </si>
  <si>
    <t>Ulica Jána Bottu 27</t>
  </si>
  <si>
    <t>Atómová 1</t>
  </si>
  <si>
    <t>Nám.Slov.uč.tovarišstva 15</t>
  </si>
  <si>
    <t>Uhrovec</t>
  </si>
  <si>
    <t>Centrum I 32</t>
  </si>
  <si>
    <t>Nová Dubnica</t>
  </si>
  <si>
    <t>Janka Kráľa 1</t>
  </si>
  <si>
    <t>Brezová pod Bradlom</t>
  </si>
  <si>
    <t>Dolné Lúky 357</t>
  </si>
  <si>
    <t>Školská 526/53</t>
  </si>
  <si>
    <t>Oslany</t>
  </si>
  <si>
    <t>Školská 56/9</t>
  </si>
  <si>
    <t>Trenčianske Teplice</t>
  </si>
  <si>
    <t>Štvrť SNP 159/6</t>
  </si>
  <si>
    <t>Sv. Michala 42</t>
  </si>
  <si>
    <t>Saratovská 43</t>
  </si>
  <si>
    <t>M. R. Štefánika 34</t>
  </si>
  <si>
    <t>Hradná 22</t>
  </si>
  <si>
    <t>Devínska 12</t>
  </si>
  <si>
    <t>Ulica Komenského 752</t>
  </si>
  <si>
    <t>Skalité</t>
  </si>
  <si>
    <t>Kudlov 781</t>
  </si>
  <si>
    <t>Kohútov sad 1752/4</t>
  </si>
  <si>
    <t>J. D. Matejovie 539</t>
  </si>
  <si>
    <t>Demänovská ulica 408/4A</t>
  </si>
  <si>
    <t>Jozefa Kronera 25</t>
  </si>
  <si>
    <t>Družstevná 11</t>
  </si>
  <si>
    <t>Krušetnica</t>
  </si>
  <si>
    <t>Krušetnica 83</t>
  </si>
  <si>
    <t>Rabča</t>
  </si>
  <si>
    <t>Rabčická 410</t>
  </si>
  <si>
    <t>Horná Štubňa</t>
  </si>
  <si>
    <t>Horná Štubňa 494</t>
  </si>
  <si>
    <t>Nová Doba 482</t>
  </si>
  <si>
    <t>Strečno</t>
  </si>
  <si>
    <t>Mládeže 289</t>
  </si>
  <si>
    <t>Sitnianska 32</t>
  </si>
  <si>
    <t>Bakossova 5</t>
  </si>
  <si>
    <t>Klokočova 742/15</t>
  </si>
  <si>
    <t>Námestie mládeže 587/17</t>
  </si>
  <si>
    <t>P. Križku 392/8</t>
  </si>
  <si>
    <t>Pod Vinbargom 1</t>
  </si>
  <si>
    <t>Hradné námestie 38</t>
  </si>
  <si>
    <t>Moskovská 20</t>
  </si>
  <si>
    <t>Ždiar</t>
  </si>
  <si>
    <t>Ždiar 255</t>
  </si>
  <si>
    <t>Hviezdoslavova 985/20</t>
  </si>
  <si>
    <t>Levočská 6</t>
  </si>
  <si>
    <t>Giraltovce</t>
  </si>
  <si>
    <t>Dukelská 26/30</t>
  </si>
  <si>
    <t>Síd.P.O.Hviezdoslava 43</t>
  </si>
  <si>
    <t>Palisády 57</t>
  </si>
  <si>
    <t>Kráľovská 386/11</t>
  </si>
  <si>
    <t>Moyzesova 5</t>
  </si>
  <si>
    <t>Oravská cesta 11</t>
  </si>
  <si>
    <t>IČO právneho subjektu, resp IČO právneho subjektu, do ktorého škola patrí</t>
  </si>
  <si>
    <t>Názov obce, v ktorej škola sídli</t>
  </si>
  <si>
    <t>Počet žiakov k 15.9.2023</t>
  </si>
  <si>
    <t>SPOLU</t>
  </si>
  <si>
    <t>v prevádzke</t>
  </si>
  <si>
    <t>vyradená</t>
  </si>
  <si>
    <t>stav register</t>
  </si>
  <si>
    <t>Počet detí a žiakov, ktorí sa zúčastnili jazykového kurzu</t>
  </si>
  <si>
    <t>z toho žiaci z Ukrajiny</t>
  </si>
  <si>
    <t>Počet skupín</t>
  </si>
  <si>
    <t>Priemerný počet detí/žiakov
v skupine</t>
  </si>
  <si>
    <t>Počet odučených hodín jazykového kurzu spolu
 (za všetky skupiny)</t>
  </si>
  <si>
    <t>Potreba na dofinancovanie ON
 ( mzdy + odvody)</t>
  </si>
  <si>
    <t>Výška FP za  1 hodinu</t>
  </si>
  <si>
    <t>Potreba na dofinancovanie prevádzkových nákladov</t>
  </si>
  <si>
    <t>Výška FP- prevádzka  za 1 hodinu JK</t>
  </si>
  <si>
    <t>Potreba finančných prostriedkov celkom</t>
  </si>
  <si>
    <t>1a</t>
  </si>
  <si>
    <t>2a</t>
  </si>
  <si>
    <t>3=1/2</t>
  </si>
  <si>
    <t>3a=1a/2a</t>
  </si>
  <si>
    <t>4a</t>
  </si>
  <si>
    <t>5a</t>
  </si>
  <si>
    <t>6=5/4</t>
  </si>
  <si>
    <t>6a=5a/4a</t>
  </si>
  <si>
    <t>7a</t>
  </si>
  <si>
    <t>8=7/4</t>
  </si>
  <si>
    <t>8a=7a/4a</t>
  </si>
  <si>
    <t>9=5+7</t>
  </si>
  <si>
    <t>9a=5a+7a</t>
  </si>
  <si>
    <t>Základný  jazykový kurz  pre deti cudzincov
 ( podľa § 146 ods. 3 zákona 245/2008 Z. z.)
 s dotáciou 48 h - 200 h/kurz</t>
  </si>
  <si>
    <t>Rozširujúci jazykový kurz  pre deti cudzincov
 ( podľa § 146 ods. 3 zákona 245/2008 Z. z.)
 s dotáciou 64 h - 150 h/kurz</t>
  </si>
  <si>
    <t>Jazykový kurz  detí a žiakov, ktorí  majú občianstvo SR,  odlišný materinský jazyk a potrebujú podporu pri osvojení si vyučovacieho jazyka (podľa § 11 ods. 6 písm. a) siedmeho bodu zákona 245/2008 Z. z.) s dotáciou 33h a 66 h/kurz</t>
  </si>
  <si>
    <t>Jazykový kurz  detí a žiakov, ktorí  sa dlhodobo vzdelávali v inom jazyku a potrebujú podporu pri osvojovaní si vyučovacieho jazyka
 (podľa § 25 ods. 10 zákona 245/2008 Z. z.)
 s dotáciou 33h a 66 h/kurz</t>
  </si>
  <si>
    <t>SUMA NA DOFINANCOVANIE SPOLU</t>
  </si>
  <si>
    <t>z toho: UA 
(zdroj 11UA)</t>
  </si>
  <si>
    <t>z toho: ostatní (zdroj 111)</t>
  </si>
  <si>
    <t>12=10-11</t>
  </si>
  <si>
    <t>a</t>
  </si>
  <si>
    <t>b</t>
  </si>
  <si>
    <t>c</t>
  </si>
  <si>
    <t>d</t>
  </si>
  <si>
    <t>e</t>
  </si>
  <si>
    <t>f</t>
  </si>
  <si>
    <t>g</t>
  </si>
  <si>
    <t>i</t>
  </si>
  <si>
    <t>h</t>
  </si>
  <si>
    <t>Kraj sídla zriaď.</t>
  </si>
  <si>
    <t>Typ zriaď.</t>
  </si>
  <si>
    <t>Kód zriaď. pre fin.</t>
  </si>
  <si>
    <t>IČO zriaď.</t>
  </si>
  <si>
    <t>Počet detí odídencov z Ukrajiny</t>
  </si>
  <si>
    <t>Počet iných detí ako detí odídencov z Ukrajiny</t>
  </si>
  <si>
    <t>Počet detí spolu</t>
  </si>
  <si>
    <t>Celkom</t>
  </si>
  <si>
    <t>Dofinancovanie JK spolu v €</t>
  </si>
  <si>
    <t>Dofinancovanie JK pre iné deti ako deti odídencov z Ukrajiny v € (zdroj 111)</t>
  </si>
  <si>
    <t>Dofinancovanie JK pre deti odídencov z Ukrajiny v €
(zdroj 11UA)</t>
  </si>
  <si>
    <t>Žiadosti škôl na dofinancovanie normatívnych finančných prostriedkov na jazykový kurz -júl  2025</t>
  </si>
  <si>
    <t>Dohodovacie konanie na zabezpečenie jazykového kurzu júl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</si>
</sst>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 "/>
      <charset val="238"/>
    </font>
    <font>
      <sz val="10"/>
      <name val="Calibri 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5" fillId="0" borderId="5" xfId="0" applyFont="1" applyBorder="1"/>
    <xf numFmtId="0" fontId="6" fillId="0" borderId="5" xfId="0" applyFont="1" applyBorder="1"/>
    <xf numFmtId="0" fontId="0" fillId="0" borderId="12" xfId="0" applyBorder="1"/>
    <xf numFmtId="0" fontId="0" fillId="0" borderId="4" xfId="0" applyBorder="1"/>
    <xf numFmtId="0" fontId="10" fillId="3" borderId="19" xfId="3" applyFont="1" applyFill="1" applyBorder="1" applyAlignment="1">
      <alignment horizontal="center" vertical="center" wrapText="1"/>
    </xf>
    <xf numFmtId="0" fontId="10" fillId="4" borderId="20" xfId="3" applyFont="1" applyFill="1" applyBorder="1" applyAlignment="1">
      <alignment horizontal="center" vertical="center" wrapText="1"/>
    </xf>
    <xf numFmtId="0" fontId="10" fillId="4" borderId="21" xfId="3" applyFont="1" applyFill="1" applyBorder="1" applyAlignment="1">
      <alignment horizontal="center" vertical="center" wrapText="1"/>
    </xf>
    <xf numFmtId="0" fontId="10" fillId="4" borderId="22" xfId="3" applyFont="1" applyFill="1" applyBorder="1" applyAlignment="1">
      <alignment horizontal="center" vertical="center" wrapText="1"/>
    </xf>
    <xf numFmtId="0" fontId="0" fillId="0" borderId="10" xfId="0" applyBorder="1"/>
    <xf numFmtId="0" fontId="12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2" fillId="6" borderId="15" xfId="3" applyFont="1" applyFill="1" applyBorder="1" applyAlignment="1">
      <alignment horizontal="center" vertical="center" wrapText="1"/>
    </xf>
    <xf numFmtId="0" fontId="12" fillId="6" borderId="17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13" fillId="2" borderId="26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9" xfId="0" applyNumberFormat="1" applyBorder="1"/>
    <xf numFmtId="164" fontId="0" fillId="0" borderId="23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3" fontId="0" fillId="0" borderId="0" xfId="0" applyNumberFormat="1"/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3" fontId="4" fillId="5" borderId="30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Border="1"/>
    <xf numFmtId="3" fontId="0" fillId="0" borderId="28" xfId="0" applyNumberFormat="1" applyBorder="1"/>
    <xf numFmtId="3" fontId="4" fillId="0" borderId="29" xfId="0" applyNumberFormat="1" applyFont="1" applyBorder="1"/>
    <xf numFmtId="3" fontId="4" fillId="0" borderId="17" xfId="0" applyNumberFormat="1" applyFont="1" applyBorder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3" fontId="6" fillId="0" borderId="4" xfId="0" applyNumberFormat="1" applyFont="1" applyBorder="1"/>
    <xf numFmtId="0" fontId="0" fillId="0" borderId="24" xfId="0" applyBorder="1" applyAlignment="1">
      <alignment horizontal="left" wrapText="1"/>
    </xf>
    <xf numFmtId="0" fontId="0" fillId="0" borderId="1" xfId="0" applyFill="1" applyBorder="1"/>
    <xf numFmtId="0" fontId="0" fillId="0" borderId="5" xfId="0" applyFill="1" applyBorder="1"/>
    <xf numFmtId="0" fontId="0" fillId="0" borderId="0" xfId="0"/>
    <xf numFmtId="0" fontId="0" fillId="0" borderId="9" xfId="0" applyBorder="1"/>
    <xf numFmtId="0" fontId="0" fillId="0" borderId="23" xfId="0" applyBorder="1"/>
    <xf numFmtId="3" fontId="0" fillId="0" borderId="1" xfId="0" applyNumberFormat="1" applyBorder="1"/>
    <xf numFmtId="164" fontId="6" fillId="0" borderId="4" xfId="0" applyNumberFormat="1" applyFont="1" applyFill="1" applyBorder="1"/>
    <xf numFmtId="0" fontId="1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7" fillId="5" borderId="18" xfId="2" applyFont="1" applyFill="1" applyBorder="1" applyAlignment="1">
      <alignment horizontal="center" vertical="center" textRotation="90" wrapText="1"/>
    </xf>
    <xf numFmtId="0" fontId="17" fillId="2" borderId="18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3" fontId="15" fillId="6" borderId="20" xfId="0" applyNumberFormat="1" applyFont="1" applyFill="1" applyBorder="1" applyAlignment="1">
      <alignment horizontal="center" vertical="center" wrapText="1"/>
    </xf>
    <xf numFmtId="3" fontId="15" fillId="6" borderId="21" xfId="0" applyNumberFormat="1" applyFont="1" applyFill="1" applyBorder="1" applyAlignment="1">
      <alignment horizontal="center" vertical="center" wrapText="1"/>
    </xf>
    <xf numFmtId="3" fontId="15" fillId="6" borderId="22" xfId="0" applyNumberFormat="1" applyFont="1" applyFill="1" applyBorder="1" applyAlignment="1">
      <alignment horizontal="center" vertical="center" wrapText="1"/>
    </xf>
    <xf numFmtId="0" fontId="18" fillId="5" borderId="14" xfId="2" applyFont="1" applyFill="1" applyBorder="1" applyAlignment="1">
      <alignment horizontal="center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3" xfId="0" applyFont="1" applyBorder="1"/>
    <xf numFmtId="0" fontId="6" fillId="0" borderId="9" xfId="0" applyFont="1" applyBorder="1"/>
    <xf numFmtId="164" fontId="6" fillId="0" borderId="4" xfId="0" applyNumberFormat="1" applyFont="1" applyBorder="1"/>
    <xf numFmtId="164" fontId="6" fillId="0" borderId="9" xfId="0" applyNumberFormat="1" applyFont="1" applyBorder="1"/>
    <xf numFmtId="0" fontId="6" fillId="0" borderId="4" xfId="0" applyFont="1" applyBorder="1"/>
    <xf numFmtId="165" fontId="6" fillId="0" borderId="9" xfId="0" applyNumberFormat="1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" xfId="0" applyNumberFormat="1" applyFont="1" applyBorder="1"/>
    <xf numFmtId="3" fontId="6" fillId="0" borderId="9" xfId="0" applyNumberFormat="1" applyFont="1" applyBorder="1"/>
    <xf numFmtId="1" fontId="6" fillId="0" borderId="1" xfId="0" applyNumberFormat="1" applyFont="1" applyBorder="1"/>
    <xf numFmtId="0" fontId="15" fillId="2" borderId="14" xfId="0" applyFont="1" applyFill="1" applyBorder="1"/>
    <xf numFmtId="0" fontId="15" fillId="2" borderId="15" xfId="0" applyFont="1" applyFill="1" applyBorder="1"/>
    <xf numFmtId="3" fontId="15" fillId="2" borderId="15" xfId="0" applyNumberFormat="1" applyFont="1" applyFill="1" applyBorder="1"/>
    <xf numFmtId="0" fontId="6" fillId="0" borderId="16" xfId="0" applyFont="1" applyBorder="1"/>
    <xf numFmtId="0" fontId="15" fillId="2" borderId="17" xfId="0" applyFont="1" applyFill="1" applyBorder="1"/>
    <xf numFmtId="164" fontId="15" fillId="2" borderId="14" xfId="0" applyNumberFormat="1" applyFont="1" applyFill="1" applyBorder="1"/>
    <xf numFmtId="164" fontId="15" fillId="2" borderId="17" xfId="0" applyNumberFormat="1" applyFont="1" applyFill="1" applyBorder="1"/>
    <xf numFmtId="3" fontId="15" fillId="2" borderId="26" xfId="0" applyNumberFormat="1" applyFont="1" applyFill="1" applyBorder="1"/>
    <xf numFmtId="3" fontId="15" fillId="2" borderId="16" xfId="0" applyNumberFormat="1" applyFont="1" applyFill="1" applyBorder="1"/>
    <xf numFmtId="165" fontId="15" fillId="2" borderId="14" xfId="0" applyNumberFormat="1" applyFont="1" applyFill="1" applyBorder="1"/>
    <xf numFmtId="165" fontId="15" fillId="2" borderId="17" xfId="0" applyNumberFormat="1" applyFont="1" applyFill="1" applyBorder="1"/>
    <xf numFmtId="3" fontId="15" fillId="6" borderId="14" xfId="0" applyNumberFormat="1" applyFont="1" applyFill="1" applyBorder="1"/>
    <xf numFmtId="3" fontId="15" fillId="6" borderId="15" xfId="0" applyNumberFormat="1" applyFont="1" applyFill="1" applyBorder="1"/>
    <xf numFmtId="3" fontId="15" fillId="6" borderId="17" xfId="0" applyNumberFormat="1" applyFont="1" applyFill="1" applyBorder="1"/>
    <xf numFmtId="3" fontId="15" fillId="2" borderId="14" xfId="0" applyNumberFormat="1" applyFont="1" applyFill="1" applyBorder="1"/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6" fillId="0" borderId="9" xfId="0" applyNumberFormat="1" applyFont="1" applyFill="1" applyBorder="1"/>
    <xf numFmtId="0" fontId="6" fillId="0" borderId="4" xfId="0" applyFont="1" applyFill="1" applyBorder="1"/>
    <xf numFmtId="0" fontId="6" fillId="0" borderId="9" xfId="0" applyFont="1" applyFill="1" applyBorder="1"/>
    <xf numFmtId="3" fontId="0" fillId="0" borderId="1" xfId="0" applyNumberFormat="1" applyFill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0" fontId="0" fillId="0" borderId="27" xfId="0" applyBorder="1"/>
    <xf numFmtId="0" fontId="8" fillId="2" borderId="20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6" fillId="0" borderId="4" xfId="0" applyNumberFormat="1" applyFont="1" applyFill="1" applyBorder="1"/>
    <xf numFmtId="3" fontId="6" fillId="0" borderId="9" xfId="0" applyNumberFormat="1" applyFont="1" applyFill="1" applyBorder="1"/>
    <xf numFmtId="3" fontId="15" fillId="2" borderId="17" xfId="0" applyNumberFormat="1" applyFont="1" applyFill="1" applyBorder="1"/>
    <xf numFmtId="3" fontId="8" fillId="2" borderId="20" xfId="3" applyNumberFormat="1" applyFont="1" applyFill="1" applyBorder="1" applyAlignment="1" applyProtection="1">
      <alignment horizontal="center" vertical="center" wrapText="1"/>
      <protection locked="0"/>
    </xf>
    <xf numFmtId="164" fontId="0" fillId="0" borderId="11" xfId="0" applyNumberFormat="1" applyBorder="1"/>
    <xf numFmtId="165" fontId="0" fillId="0" borderId="12" xfId="0" applyNumberFormat="1" applyBorder="1"/>
    <xf numFmtId="165" fontId="6" fillId="0" borderId="12" xfId="0" applyNumberFormat="1" applyFont="1" applyBorder="1"/>
    <xf numFmtId="3" fontId="13" fillId="2" borderId="20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3" applyFont="1" applyFill="1" applyBorder="1" applyAlignment="1">
      <alignment horizontal="center" vertical="center" wrapText="1"/>
    </xf>
    <xf numFmtId="3" fontId="15" fillId="2" borderId="37" xfId="0" applyNumberFormat="1" applyFont="1" applyFill="1" applyBorder="1"/>
    <xf numFmtId="3" fontId="15" fillId="2" borderId="38" xfId="0" applyNumberFormat="1" applyFont="1" applyFill="1" applyBorder="1"/>
    <xf numFmtId="3" fontId="1" fillId="6" borderId="17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3" fontId="8" fillId="6" borderId="6" xfId="3" applyNumberFormat="1" applyFont="1" applyFill="1" applyBorder="1" applyAlignment="1">
      <alignment horizontal="center" vertical="center" wrapText="1"/>
    </xf>
    <xf numFmtId="3" fontId="8" fillId="6" borderId="3" xfId="3" applyNumberFormat="1" applyFont="1" applyFill="1" applyBorder="1" applyAlignment="1">
      <alignment horizontal="center" vertical="center" wrapText="1"/>
    </xf>
    <xf numFmtId="3" fontId="8" fillId="6" borderId="13" xfId="3" applyNumberFormat="1" applyFont="1" applyFill="1" applyBorder="1" applyAlignment="1">
      <alignment horizontal="center" vertical="center" wrapText="1"/>
    </xf>
    <xf numFmtId="0" fontId="6" fillId="0" borderId="31" xfId="0" applyFont="1" applyBorder="1"/>
    <xf numFmtId="3" fontId="6" fillId="0" borderId="31" xfId="0" applyNumberFormat="1" applyFont="1" applyBorder="1"/>
    <xf numFmtId="0" fontId="0" fillId="0" borderId="31" xfId="0" applyBorder="1"/>
    <xf numFmtId="1" fontId="6" fillId="0" borderId="12" xfId="0" applyNumberFormat="1" applyFont="1" applyFill="1" applyBorder="1"/>
    <xf numFmtId="1" fontId="6" fillId="0" borderId="12" xfId="0" applyNumberFormat="1" applyFont="1" applyBorder="1"/>
    <xf numFmtId="3" fontId="0" fillId="0" borderId="39" xfId="0" applyNumberFormat="1" applyBorder="1"/>
    <xf numFmtId="3" fontId="0" fillId="0" borderId="40" xfId="0" applyNumberFormat="1" applyBorder="1"/>
  </cellXfs>
  <cellStyles count="6">
    <cellStyle name="Normálna" xfId="0" builtinId="0"/>
    <cellStyle name="Normálna 2" xfId="1" xr:uid="{00000000-0005-0000-0000-00002F000000}"/>
    <cellStyle name="Normálna 2 2" xfId="4" xr:uid="{00000000-0005-0000-0000-000001000000}"/>
    <cellStyle name="Normálna 5" xfId="2" xr:uid="{94AE8FCF-E3E3-435E-9A8D-381092F17AB4}"/>
    <cellStyle name="Normálna 5 2" xfId="5" xr:uid="{00000000-0005-0000-0000-000002000000}"/>
    <cellStyle name="normálne 2" xfId="3" xr:uid="{4F891ADD-A1DE-44B5-BD09-D9912CB0E5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747D-13A5-4398-9BFF-71C080002206}">
  <sheetPr>
    <pageSetUpPr fitToPage="1"/>
  </sheetPr>
  <dimension ref="A1:K65"/>
  <sheetViews>
    <sheetView workbookViewId="0">
      <selection activeCell="A4" sqref="A4"/>
    </sheetView>
  </sheetViews>
  <sheetFormatPr defaultRowHeight="15"/>
  <cols>
    <col min="1" max="2" width="6" style="52" customWidth="1"/>
    <col min="3" max="3" width="8.42578125" style="52" bestFit="1" customWidth="1"/>
    <col min="4" max="4" width="9" style="52" bestFit="1" customWidth="1"/>
    <col min="5" max="5" width="29.28515625" style="52" customWidth="1"/>
    <col min="6" max="6" width="11.42578125" style="52" bestFit="1" customWidth="1"/>
    <col min="7" max="7" width="13.85546875" style="52" bestFit="1" customWidth="1"/>
    <col min="8" max="8" width="11.85546875" style="52" bestFit="1" customWidth="1"/>
    <col min="9" max="9" width="13.28515625" style="52" bestFit="1" customWidth="1"/>
    <col min="10" max="10" width="10" style="52" bestFit="1" customWidth="1"/>
    <col min="11" max="11" width="15" style="52" bestFit="1" customWidth="1"/>
    <col min="12" max="16384" width="9.140625" style="52"/>
  </cols>
  <sheetData>
    <row r="1" spans="1:11">
      <c r="A1" s="127" t="s">
        <v>391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thickBo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90.75" thickBot="1">
      <c r="A3" s="35" t="s">
        <v>379</v>
      </c>
      <c r="B3" s="36" t="s">
        <v>380</v>
      </c>
      <c r="C3" s="37" t="s">
        <v>381</v>
      </c>
      <c r="D3" s="36" t="s">
        <v>382</v>
      </c>
      <c r="E3" s="38" t="s">
        <v>4</v>
      </c>
      <c r="F3" s="39" t="s">
        <v>383</v>
      </c>
      <c r="G3" s="125" t="s">
        <v>389</v>
      </c>
      <c r="H3" s="40" t="s">
        <v>384</v>
      </c>
      <c r="I3" s="126" t="s">
        <v>388</v>
      </c>
      <c r="J3" s="41" t="s">
        <v>385</v>
      </c>
      <c r="K3" s="41" t="s">
        <v>387</v>
      </c>
    </row>
    <row r="4" spans="1:11" ht="30">
      <c r="A4" s="54" t="s">
        <v>10</v>
      </c>
      <c r="B4" s="12" t="s">
        <v>7</v>
      </c>
      <c r="C4" s="12" t="s">
        <v>8</v>
      </c>
      <c r="D4" s="12">
        <v>54130395</v>
      </c>
      <c r="E4" s="49" t="s">
        <v>9</v>
      </c>
      <c r="F4" s="25">
        <v>-2</v>
      </c>
      <c r="G4" s="25">
        <v>-1200</v>
      </c>
      <c r="H4" s="42">
        <v>0</v>
      </c>
      <c r="I4" s="25">
        <v>0</v>
      </c>
      <c r="J4" s="43">
        <f>+F4+H4</f>
        <v>-2</v>
      </c>
      <c r="K4" s="44">
        <f>+G4+I4</f>
        <v>-1200</v>
      </c>
    </row>
    <row r="5" spans="1:11">
      <c r="A5" s="54" t="s">
        <v>10</v>
      </c>
      <c r="B5" s="12" t="s">
        <v>58</v>
      </c>
      <c r="C5" s="12" t="s">
        <v>59</v>
      </c>
      <c r="D5" s="12">
        <v>36063606</v>
      </c>
      <c r="E5" s="49" t="s">
        <v>121</v>
      </c>
      <c r="F5" s="25">
        <v>133</v>
      </c>
      <c r="G5" s="25">
        <v>9756</v>
      </c>
      <c r="H5" s="42">
        <v>6</v>
      </c>
      <c r="I5" s="25">
        <v>1351</v>
      </c>
      <c r="J5" s="43">
        <f t="shared" ref="J5:K20" si="0">+F5+H5</f>
        <v>139</v>
      </c>
      <c r="K5" s="44">
        <f t="shared" si="0"/>
        <v>11107</v>
      </c>
    </row>
    <row r="6" spans="1:11">
      <c r="A6" s="54" t="s">
        <v>10</v>
      </c>
      <c r="B6" s="12" t="s">
        <v>64</v>
      </c>
      <c r="C6" s="12" t="s">
        <v>73</v>
      </c>
      <c r="D6" s="12">
        <v>304743</v>
      </c>
      <c r="E6" s="49" t="s">
        <v>134</v>
      </c>
      <c r="F6" s="25">
        <v>0</v>
      </c>
      <c r="G6" s="25">
        <v>0</v>
      </c>
      <c r="H6" s="42">
        <v>4</v>
      </c>
      <c r="I6" s="25">
        <v>160</v>
      </c>
      <c r="J6" s="43">
        <f t="shared" si="0"/>
        <v>4</v>
      </c>
      <c r="K6" s="44">
        <f t="shared" si="0"/>
        <v>160</v>
      </c>
    </row>
    <row r="7" spans="1:11">
      <c r="A7" s="54" t="s">
        <v>10</v>
      </c>
      <c r="B7" s="12" t="s">
        <v>64</v>
      </c>
      <c r="C7" s="12" t="s">
        <v>77</v>
      </c>
      <c r="D7" s="12">
        <v>304760</v>
      </c>
      <c r="E7" s="49" t="s">
        <v>138</v>
      </c>
      <c r="F7" s="25">
        <v>50</v>
      </c>
      <c r="G7" s="25">
        <v>1855</v>
      </c>
      <c r="H7" s="42">
        <v>7</v>
      </c>
      <c r="I7" s="25">
        <v>469</v>
      </c>
      <c r="J7" s="43">
        <f t="shared" si="0"/>
        <v>57</v>
      </c>
      <c r="K7" s="44">
        <f t="shared" si="0"/>
        <v>2324</v>
      </c>
    </row>
    <row r="8" spans="1:11">
      <c r="A8" s="54" t="s">
        <v>10</v>
      </c>
      <c r="B8" s="12" t="s">
        <v>64</v>
      </c>
      <c r="C8" s="12" t="s">
        <v>74</v>
      </c>
      <c r="D8" s="12">
        <v>304913</v>
      </c>
      <c r="E8" s="49" t="s">
        <v>135</v>
      </c>
      <c r="F8" s="25">
        <v>26</v>
      </c>
      <c r="G8" s="25">
        <v>1881</v>
      </c>
      <c r="H8" s="42">
        <v>0</v>
      </c>
      <c r="I8" s="25">
        <v>0</v>
      </c>
      <c r="J8" s="43">
        <f t="shared" si="0"/>
        <v>26</v>
      </c>
      <c r="K8" s="44">
        <f t="shared" si="0"/>
        <v>1881</v>
      </c>
    </row>
    <row r="9" spans="1:11">
      <c r="A9" s="54" t="s">
        <v>10</v>
      </c>
      <c r="B9" s="12" t="s">
        <v>64</v>
      </c>
      <c r="C9" s="12" t="s">
        <v>75</v>
      </c>
      <c r="D9" s="12">
        <v>304956</v>
      </c>
      <c r="E9" s="49" t="s">
        <v>136</v>
      </c>
      <c r="F9" s="25">
        <v>0</v>
      </c>
      <c r="G9" s="25">
        <v>0</v>
      </c>
      <c r="H9" s="42">
        <v>3</v>
      </c>
      <c r="I9" s="25">
        <v>53</v>
      </c>
      <c r="J9" s="43">
        <f t="shared" si="0"/>
        <v>3</v>
      </c>
      <c r="K9" s="44">
        <f t="shared" si="0"/>
        <v>53</v>
      </c>
    </row>
    <row r="10" spans="1:11">
      <c r="A10" s="54" t="s">
        <v>10</v>
      </c>
      <c r="B10" s="12" t="s">
        <v>64</v>
      </c>
      <c r="C10" s="12" t="s">
        <v>78</v>
      </c>
      <c r="D10" s="12">
        <v>305065</v>
      </c>
      <c r="E10" s="49" t="s">
        <v>139</v>
      </c>
      <c r="F10" s="25">
        <v>21</v>
      </c>
      <c r="G10" s="25">
        <v>4352</v>
      </c>
      <c r="H10" s="42">
        <v>11</v>
      </c>
      <c r="I10" s="25">
        <v>1213</v>
      </c>
      <c r="J10" s="43">
        <f t="shared" si="0"/>
        <v>32</v>
      </c>
      <c r="K10" s="44">
        <f t="shared" si="0"/>
        <v>5565</v>
      </c>
    </row>
    <row r="11" spans="1:11">
      <c r="A11" s="54" t="s">
        <v>10</v>
      </c>
      <c r="B11" s="12" t="s">
        <v>64</v>
      </c>
      <c r="C11" s="12" t="s">
        <v>76</v>
      </c>
      <c r="D11" s="12">
        <v>305154</v>
      </c>
      <c r="E11" s="49" t="s">
        <v>137</v>
      </c>
      <c r="F11" s="25">
        <v>0</v>
      </c>
      <c r="G11" s="25">
        <v>0</v>
      </c>
      <c r="H11" s="42">
        <v>8</v>
      </c>
      <c r="I11" s="25">
        <v>560</v>
      </c>
      <c r="J11" s="43">
        <f t="shared" si="0"/>
        <v>8</v>
      </c>
      <c r="K11" s="44">
        <f t="shared" si="0"/>
        <v>560</v>
      </c>
    </row>
    <row r="12" spans="1:11" ht="30">
      <c r="A12" s="54" t="s">
        <v>10</v>
      </c>
      <c r="B12" s="12" t="s">
        <v>64</v>
      </c>
      <c r="C12" s="12" t="s">
        <v>65</v>
      </c>
      <c r="D12" s="12">
        <v>603147</v>
      </c>
      <c r="E12" s="49" t="s">
        <v>126</v>
      </c>
      <c r="F12" s="25">
        <v>87</v>
      </c>
      <c r="G12" s="25">
        <v>25221</v>
      </c>
      <c r="H12" s="42">
        <v>76</v>
      </c>
      <c r="I12" s="25">
        <v>18798</v>
      </c>
      <c r="J12" s="43">
        <f t="shared" si="0"/>
        <v>163</v>
      </c>
      <c r="K12" s="44">
        <f t="shared" si="0"/>
        <v>44019</v>
      </c>
    </row>
    <row r="13" spans="1:11" ht="30">
      <c r="A13" s="54" t="s">
        <v>10</v>
      </c>
      <c r="B13" s="12" t="s">
        <v>64</v>
      </c>
      <c r="C13" s="12" t="s">
        <v>66</v>
      </c>
      <c r="D13" s="12">
        <v>603295</v>
      </c>
      <c r="E13" s="49" t="s">
        <v>127</v>
      </c>
      <c r="F13" s="25">
        <v>0</v>
      </c>
      <c r="G13" s="25">
        <v>0</v>
      </c>
      <c r="H13" s="42">
        <v>1</v>
      </c>
      <c r="I13" s="25">
        <v>772</v>
      </c>
      <c r="J13" s="43">
        <f t="shared" si="0"/>
        <v>1</v>
      </c>
      <c r="K13" s="44">
        <f t="shared" si="0"/>
        <v>772</v>
      </c>
    </row>
    <row r="14" spans="1:11" ht="30">
      <c r="A14" s="54" t="s">
        <v>10</v>
      </c>
      <c r="B14" s="12" t="s">
        <v>64</v>
      </c>
      <c r="C14" s="12" t="s">
        <v>67</v>
      </c>
      <c r="D14" s="12">
        <v>603317</v>
      </c>
      <c r="E14" s="49" t="s">
        <v>128</v>
      </c>
      <c r="F14" s="25">
        <v>56</v>
      </c>
      <c r="G14" s="25">
        <v>6656</v>
      </c>
      <c r="H14" s="42">
        <v>82</v>
      </c>
      <c r="I14" s="25">
        <v>8321</v>
      </c>
      <c r="J14" s="43">
        <f t="shared" si="0"/>
        <v>138</v>
      </c>
      <c r="K14" s="44">
        <f t="shared" si="0"/>
        <v>14977</v>
      </c>
    </row>
    <row r="15" spans="1:11">
      <c r="A15" s="54" t="s">
        <v>10</v>
      </c>
      <c r="B15" s="12" t="s">
        <v>64</v>
      </c>
      <c r="C15" s="12" t="s">
        <v>68</v>
      </c>
      <c r="D15" s="12">
        <v>304557</v>
      </c>
      <c r="E15" s="49" t="s">
        <v>129</v>
      </c>
      <c r="F15" s="25">
        <v>0</v>
      </c>
      <c r="G15" s="25">
        <v>0</v>
      </c>
      <c r="H15" s="42">
        <v>3</v>
      </c>
      <c r="I15" s="25">
        <v>1000</v>
      </c>
      <c r="J15" s="43">
        <f t="shared" si="0"/>
        <v>3</v>
      </c>
      <c r="K15" s="44">
        <f t="shared" si="0"/>
        <v>1000</v>
      </c>
    </row>
    <row r="16" spans="1:11" ht="30">
      <c r="A16" s="54" t="s">
        <v>10</v>
      </c>
      <c r="B16" s="12" t="s">
        <v>64</v>
      </c>
      <c r="C16" s="12" t="s">
        <v>69</v>
      </c>
      <c r="D16" s="12">
        <v>304565</v>
      </c>
      <c r="E16" s="49" t="s">
        <v>130</v>
      </c>
      <c r="F16" s="25">
        <v>15</v>
      </c>
      <c r="G16" s="25">
        <v>650</v>
      </c>
      <c r="H16" s="42">
        <v>21</v>
      </c>
      <c r="I16" s="25">
        <v>839</v>
      </c>
      <c r="J16" s="43">
        <f t="shared" si="0"/>
        <v>36</v>
      </c>
      <c r="K16" s="44">
        <f t="shared" si="0"/>
        <v>1489</v>
      </c>
    </row>
    <row r="17" spans="1:11" ht="30">
      <c r="A17" s="54" t="s">
        <v>10</v>
      </c>
      <c r="B17" s="12" t="s">
        <v>64</v>
      </c>
      <c r="C17" s="12" t="s">
        <v>70</v>
      </c>
      <c r="D17" s="12">
        <v>603392</v>
      </c>
      <c r="E17" s="49" t="s">
        <v>131</v>
      </c>
      <c r="F17" s="25">
        <v>11</v>
      </c>
      <c r="G17" s="25">
        <v>306</v>
      </c>
      <c r="H17" s="42">
        <v>0</v>
      </c>
      <c r="I17" s="25">
        <v>0</v>
      </c>
      <c r="J17" s="43">
        <f t="shared" si="0"/>
        <v>11</v>
      </c>
      <c r="K17" s="44">
        <f t="shared" si="0"/>
        <v>306</v>
      </c>
    </row>
    <row r="18" spans="1:11">
      <c r="A18" s="54" t="s">
        <v>10</v>
      </c>
      <c r="B18" s="12" t="s">
        <v>64</v>
      </c>
      <c r="C18" s="12" t="s">
        <v>71</v>
      </c>
      <c r="D18" s="12">
        <v>603414</v>
      </c>
      <c r="E18" s="49" t="s">
        <v>132</v>
      </c>
      <c r="F18" s="25">
        <v>19</v>
      </c>
      <c r="G18" s="25">
        <v>175</v>
      </c>
      <c r="H18" s="42">
        <v>4</v>
      </c>
      <c r="I18" s="25">
        <v>117</v>
      </c>
      <c r="J18" s="43">
        <f t="shared" si="0"/>
        <v>23</v>
      </c>
      <c r="K18" s="44">
        <f t="shared" si="0"/>
        <v>292</v>
      </c>
    </row>
    <row r="19" spans="1:11" ht="30">
      <c r="A19" s="54" t="s">
        <v>10</v>
      </c>
      <c r="B19" s="12" t="s">
        <v>64</v>
      </c>
      <c r="C19" s="12" t="s">
        <v>72</v>
      </c>
      <c r="D19" s="12">
        <v>603201</v>
      </c>
      <c r="E19" s="49" t="s">
        <v>133</v>
      </c>
      <c r="F19" s="25">
        <v>5</v>
      </c>
      <c r="G19" s="25">
        <v>779</v>
      </c>
      <c r="H19" s="42">
        <v>0</v>
      </c>
      <c r="I19" s="25">
        <v>0</v>
      </c>
      <c r="J19" s="43">
        <f t="shared" si="0"/>
        <v>5</v>
      </c>
      <c r="K19" s="44">
        <f t="shared" si="0"/>
        <v>779</v>
      </c>
    </row>
    <row r="20" spans="1:11">
      <c r="A20" s="54" t="s">
        <v>10</v>
      </c>
      <c r="B20" s="12" t="s">
        <v>105</v>
      </c>
      <c r="C20" s="12" t="s">
        <v>117</v>
      </c>
      <c r="D20" s="12">
        <v>30851581</v>
      </c>
      <c r="E20" s="49" t="s">
        <v>176</v>
      </c>
      <c r="F20" s="25">
        <v>4</v>
      </c>
      <c r="G20" s="25">
        <v>79</v>
      </c>
      <c r="H20" s="42">
        <v>2</v>
      </c>
      <c r="I20" s="25">
        <v>40</v>
      </c>
      <c r="J20" s="43">
        <f t="shared" si="0"/>
        <v>6</v>
      </c>
      <c r="K20" s="44">
        <f t="shared" si="0"/>
        <v>119</v>
      </c>
    </row>
    <row r="21" spans="1:11">
      <c r="A21" s="54" t="s">
        <v>21</v>
      </c>
      <c r="B21" s="12" t="s">
        <v>58</v>
      </c>
      <c r="C21" s="12" t="s">
        <v>60</v>
      </c>
      <c r="D21" s="12">
        <v>37836901</v>
      </c>
      <c r="E21" s="49" t="s">
        <v>122</v>
      </c>
      <c r="F21" s="25">
        <v>1</v>
      </c>
      <c r="G21" s="25">
        <v>28</v>
      </c>
      <c r="H21" s="42">
        <v>1</v>
      </c>
      <c r="I21" s="25">
        <v>77</v>
      </c>
      <c r="J21" s="43">
        <f t="shared" ref="J21:K63" si="1">+F21+H21</f>
        <v>2</v>
      </c>
      <c r="K21" s="44">
        <f t="shared" si="1"/>
        <v>105</v>
      </c>
    </row>
    <row r="22" spans="1:11">
      <c r="A22" s="54" t="s">
        <v>21</v>
      </c>
      <c r="B22" s="12" t="s">
        <v>64</v>
      </c>
      <c r="C22" s="12" t="s">
        <v>81</v>
      </c>
      <c r="D22" s="12">
        <v>313114</v>
      </c>
      <c r="E22" s="49" t="s">
        <v>142</v>
      </c>
      <c r="F22" s="25">
        <v>9</v>
      </c>
      <c r="G22" s="25">
        <v>176</v>
      </c>
      <c r="H22" s="42">
        <v>26</v>
      </c>
      <c r="I22" s="25">
        <v>449</v>
      </c>
      <c r="J22" s="43">
        <f t="shared" si="1"/>
        <v>35</v>
      </c>
      <c r="K22" s="44">
        <f t="shared" si="1"/>
        <v>625</v>
      </c>
    </row>
    <row r="23" spans="1:11">
      <c r="A23" s="54" t="s">
        <v>21</v>
      </c>
      <c r="B23" s="12" t="s">
        <v>64</v>
      </c>
      <c r="C23" s="12" t="s">
        <v>80</v>
      </c>
      <c r="D23" s="12">
        <v>312347</v>
      </c>
      <c r="E23" s="49" t="s">
        <v>141</v>
      </c>
      <c r="F23" s="25">
        <v>3</v>
      </c>
      <c r="G23" s="25">
        <v>65</v>
      </c>
      <c r="H23" s="42">
        <v>1</v>
      </c>
      <c r="I23" s="25">
        <v>0</v>
      </c>
      <c r="J23" s="43">
        <f t="shared" si="1"/>
        <v>4</v>
      </c>
      <c r="K23" s="44">
        <f t="shared" si="1"/>
        <v>65</v>
      </c>
    </row>
    <row r="24" spans="1:11">
      <c r="A24" s="54" t="s">
        <v>21</v>
      </c>
      <c r="B24" s="12" t="s">
        <v>64</v>
      </c>
      <c r="C24" s="12" t="s">
        <v>79</v>
      </c>
      <c r="D24" s="12">
        <v>312509</v>
      </c>
      <c r="E24" s="49" t="s">
        <v>140</v>
      </c>
      <c r="F24" s="25">
        <v>2</v>
      </c>
      <c r="G24" s="25">
        <v>76</v>
      </c>
      <c r="H24" s="42">
        <v>7</v>
      </c>
      <c r="I24" s="25">
        <v>264</v>
      </c>
      <c r="J24" s="43">
        <f t="shared" si="1"/>
        <v>9</v>
      </c>
      <c r="K24" s="44">
        <f t="shared" si="1"/>
        <v>340</v>
      </c>
    </row>
    <row r="25" spans="1:11" ht="30">
      <c r="A25" s="54" t="s">
        <v>21</v>
      </c>
      <c r="B25" s="12" t="s">
        <v>105</v>
      </c>
      <c r="C25" s="12" t="s">
        <v>118</v>
      </c>
      <c r="D25" s="12">
        <v>42156548</v>
      </c>
      <c r="E25" s="49" t="s">
        <v>177</v>
      </c>
      <c r="F25" s="25">
        <v>0</v>
      </c>
      <c r="G25" s="25">
        <v>0</v>
      </c>
      <c r="H25" s="42">
        <v>28</v>
      </c>
      <c r="I25" s="25">
        <v>757</v>
      </c>
      <c r="J25" s="43">
        <f t="shared" si="1"/>
        <v>28</v>
      </c>
      <c r="K25" s="44">
        <f t="shared" si="1"/>
        <v>757</v>
      </c>
    </row>
    <row r="26" spans="1:11">
      <c r="A26" s="54" t="s">
        <v>27</v>
      </c>
      <c r="B26" s="12" t="s">
        <v>64</v>
      </c>
      <c r="C26" s="12" t="s">
        <v>85</v>
      </c>
      <c r="D26" s="12">
        <v>309443</v>
      </c>
      <c r="E26" s="49" t="s">
        <v>146</v>
      </c>
      <c r="F26" s="25">
        <v>12</v>
      </c>
      <c r="G26" s="25">
        <v>1425</v>
      </c>
      <c r="H26" s="42">
        <v>0</v>
      </c>
      <c r="I26" s="25">
        <v>0</v>
      </c>
      <c r="J26" s="43">
        <f t="shared" si="1"/>
        <v>12</v>
      </c>
      <c r="K26" s="44">
        <f t="shared" si="1"/>
        <v>1425</v>
      </c>
    </row>
    <row r="27" spans="1:11">
      <c r="A27" s="54" t="s">
        <v>27</v>
      </c>
      <c r="B27" s="12" t="s">
        <v>64</v>
      </c>
      <c r="C27" s="12" t="s">
        <v>82</v>
      </c>
      <c r="D27" s="12">
        <v>311201</v>
      </c>
      <c r="E27" s="49" t="s">
        <v>143</v>
      </c>
      <c r="F27" s="25">
        <v>3</v>
      </c>
      <c r="G27" s="25">
        <v>2687</v>
      </c>
      <c r="H27" s="42">
        <v>0</v>
      </c>
      <c r="I27" s="25">
        <v>0</v>
      </c>
      <c r="J27" s="43">
        <f t="shared" si="1"/>
        <v>3</v>
      </c>
      <c r="K27" s="44">
        <f t="shared" si="1"/>
        <v>2687</v>
      </c>
    </row>
    <row r="28" spans="1:11">
      <c r="A28" s="54" t="s">
        <v>27</v>
      </c>
      <c r="B28" s="12" t="s">
        <v>64</v>
      </c>
      <c r="C28" s="12" t="s">
        <v>88</v>
      </c>
      <c r="D28" s="12">
        <v>312088</v>
      </c>
      <c r="E28" s="49" t="s">
        <v>149</v>
      </c>
      <c r="F28" s="25">
        <v>3</v>
      </c>
      <c r="G28" s="25">
        <v>939</v>
      </c>
      <c r="H28" s="42">
        <v>0</v>
      </c>
      <c r="I28" s="25">
        <v>0</v>
      </c>
      <c r="J28" s="43">
        <f t="shared" si="1"/>
        <v>3</v>
      </c>
      <c r="K28" s="44">
        <f t="shared" si="1"/>
        <v>939</v>
      </c>
    </row>
    <row r="29" spans="1:11">
      <c r="A29" s="54" t="s">
        <v>27</v>
      </c>
      <c r="B29" s="12" t="s">
        <v>64</v>
      </c>
      <c r="C29" s="12" t="s">
        <v>83</v>
      </c>
      <c r="D29" s="12">
        <v>317209</v>
      </c>
      <c r="E29" s="49" t="s">
        <v>144</v>
      </c>
      <c r="F29" s="25">
        <v>14</v>
      </c>
      <c r="G29" s="25">
        <v>2178</v>
      </c>
      <c r="H29" s="42">
        <v>3</v>
      </c>
      <c r="I29" s="25">
        <v>467</v>
      </c>
      <c r="J29" s="43">
        <f t="shared" si="1"/>
        <v>17</v>
      </c>
      <c r="K29" s="44">
        <f t="shared" si="1"/>
        <v>2645</v>
      </c>
    </row>
    <row r="30" spans="1:11">
      <c r="A30" s="54" t="s">
        <v>27</v>
      </c>
      <c r="B30" s="12" t="s">
        <v>64</v>
      </c>
      <c r="C30" s="12" t="s">
        <v>84</v>
      </c>
      <c r="D30" s="12">
        <v>317586</v>
      </c>
      <c r="E30" s="49" t="s">
        <v>145</v>
      </c>
      <c r="F30" s="25">
        <v>2</v>
      </c>
      <c r="G30" s="25">
        <v>653</v>
      </c>
      <c r="H30" s="42">
        <v>0</v>
      </c>
      <c r="I30" s="25">
        <v>0</v>
      </c>
      <c r="J30" s="43">
        <f t="shared" si="1"/>
        <v>2</v>
      </c>
      <c r="K30" s="44">
        <f t="shared" si="1"/>
        <v>653</v>
      </c>
    </row>
    <row r="31" spans="1:11">
      <c r="A31" s="54" t="s">
        <v>27</v>
      </c>
      <c r="B31" s="12" t="s">
        <v>64</v>
      </c>
      <c r="C31" s="12" t="s">
        <v>86</v>
      </c>
      <c r="D31" s="12">
        <v>318094</v>
      </c>
      <c r="E31" s="49" t="s">
        <v>147</v>
      </c>
      <c r="F31" s="25">
        <v>0</v>
      </c>
      <c r="G31" s="25">
        <v>0</v>
      </c>
      <c r="H31" s="42">
        <v>2</v>
      </c>
      <c r="I31" s="25">
        <v>1461</v>
      </c>
      <c r="J31" s="43">
        <f t="shared" si="1"/>
        <v>2</v>
      </c>
      <c r="K31" s="44">
        <f t="shared" si="1"/>
        <v>1461</v>
      </c>
    </row>
    <row r="32" spans="1:11">
      <c r="A32" s="54" t="s">
        <v>27</v>
      </c>
      <c r="B32" s="12" t="s">
        <v>64</v>
      </c>
      <c r="C32" s="12" t="s">
        <v>87</v>
      </c>
      <c r="D32" s="12">
        <v>318396</v>
      </c>
      <c r="E32" s="49" t="s">
        <v>148</v>
      </c>
      <c r="F32" s="25">
        <v>2</v>
      </c>
      <c r="G32" s="25">
        <v>264</v>
      </c>
      <c r="H32" s="42">
        <v>0</v>
      </c>
      <c r="I32" s="25">
        <v>0</v>
      </c>
      <c r="J32" s="43">
        <f t="shared" si="1"/>
        <v>2</v>
      </c>
      <c r="K32" s="44">
        <f t="shared" si="1"/>
        <v>264</v>
      </c>
    </row>
    <row r="33" spans="1:11" ht="30">
      <c r="A33" s="54" t="s">
        <v>27</v>
      </c>
      <c r="B33" s="12" t="s">
        <v>105</v>
      </c>
      <c r="C33" s="12" t="s">
        <v>119</v>
      </c>
      <c r="D33" s="12">
        <v>37923862</v>
      </c>
      <c r="E33" s="49" t="s">
        <v>178</v>
      </c>
      <c r="F33" s="25">
        <v>5</v>
      </c>
      <c r="G33" s="25">
        <v>960</v>
      </c>
      <c r="H33" s="42">
        <v>5</v>
      </c>
      <c r="I33" s="25">
        <v>960</v>
      </c>
      <c r="J33" s="43">
        <f t="shared" si="1"/>
        <v>10</v>
      </c>
      <c r="K33" s="44">
        <f t="shared" si="1"/>
        <v>1920</v>
      </c>
    </row>
    <row r="34" spans="1:11">
      <c r="A34" s="54" t="s">
        <v>31</v>
      </c>
      <c r="B34" s="12" t="s">
        <v>64</v>
      </c>
      <c r="C34" s="12" t="s">
        <v>89</v>
      </c>
      <c r="D34" s="12">
        <v>307203</v>
      </c>
      <c r="E34" s="49" t="s">
        <v>150</v>
      </c>
      <c r="F34" s="25">
        <v>22</v>
      </c>
      <c r="G34" s="25">
        <v>3894</v>
      </c>
      <c r="H34" s="42">
        <v>3</v>
      </c>
      <c r="I34" s="25">
        <v>633</v>
      </c>
      <c r="J34" s="43">
        <f t="shared" si="1"/>
        <v>25</v>
      </c>
      <c r="K34" s="44">
        <f t="shared" si="1"/>
        <v>4527</v>
      </c>
    </row>
    <row r="35" spans="1:11">
      <c r="A35" s="54" t="s">
        <v>31</v>
      </c>
      <c r="B35" s="12" t="s">
        <v>64</v>
      </c>
      <c r="C35" s="12" t="s">
        <v>90</v>
      </c>
      <c r="D35" s="12">
        <v>309150</v>
      </c>
      <c r="E35" s="49" t="s">
        <v>151</v>
      </c>
      <c r="F35" s="25">
        <v>13</v>
      </c>
      <c r="G35" s="25">
        <v>990</v>
      </c>
      <c r="H35" s="42">
        <v>9</v>
      </c>
      <c r="I35" s="25">
        <v>932</v>
      </c>
      <c r="J35" s="43">
        <f t="shared" si="1"/>
        <v>22</v>
      </c>
      <c r="K35" s="44">
        <f t="shared" si="1"/>
        <v>1922</v>
      </c>
    </row>
    <row r="36" spans="1:11">
      <c r="A36" s="54" t="s">
        <v>34</v>
      </c>
      <c r="B36" s="12" t="s">
        <v>64</v>
      </c>
      <c r="C36" s="12" t="s">
        <v>91</v>
      </c>
      <c r="D36" s="12">
        <v>313971</v>
      </c>
      <c r="E36" s="49" t="s">
        <v>152</v>
      </c>
      <c r="F36" s="25">
        <v>3</v>
      </c>
      <c r="G36" s="25">
        <v>496</v>
      </c>
      <c r="H36" s="42">
        <v>0</v>
      </c>
      <c r="I36" s="25">
        <v>0</v>
      </c>
      <c r="J36" s="43">
        <f t="shared" si="1"/>
        <v>3</v>
      </c>
      <c r="K36" s="44">
        <f t="shared" si="1"/>
        <v>496</v>
      </c>
    </row>
    <row r="37" spans="1:11">
      <c r="A37" s="54" t="s">
        <v>34</v>
      </c>
      <c r="B37" s="12" t="s">
        <v>64</v>
      </c>
      <c r="C37" s="12" t="s">
        <v>92</v>
      </c>
      <c r="D37" s="12">
        <v>314285</v>
      </c>
      <c r="E37" s="49" t="s">
        <v>153</v>
      </c>
      <c r="F37" s="25">
        <v>3</v>
      </c>
      <c r="G37" s="25">
        <v>1851</v>
      </c>
      <c r="H37" s="42">
        <v>0</v>
      </c>
      <c r="I37" s="25">
        <v>0</v>
      </c>
      <c r="J37" s="43">
        <f t="shared" si="1"/>
        <v>3</v>
      </c>
      <c r="K37" s="44">
        <f t="shared" si="1"/>
        <v>1851</v>
      </c>
    </row>
    <row r="38" spans="1:11">
      <c r="A38" s="54" t="s">
        <v>34</v>
      </c>
      <c r="B38" s="12" t="s">
        <v>64</v>
      </c>
      <c r="C38" s="12" t="s">
        <v>93</v>
      </c>
      <c r="D38" s="12">
        <v>314463</v>
      </c>
      <c r="E38" s="49" t="s">
        <v>154</v>
      </c>
      <c r="F38" s="25">
        <v>1</v>
      </c>
      <c r="G38" s="25">
        <v>1130</v>
      </c>
      <c r="H38" s="42">
        <v>0</v>
      </c>
      <c r="I38" s="25">
        <v>0</v>
      </c>
      <c r="J38" s="43">
        <f t="shared" si="1"/>
        <v>1</v>
      </c>
      <c r="K38" s="44">
        <f t="shared" si="1"/>
        <v>1130</v>
      </c>
    </row>
    <row r="39" spans="1:11">
      <c r="A39" s="54" t="s">
        <v>34</v>
      </c>
      <c r="B39" s="12" t="s">
        <v>64</v>
      </c>
      <c r="C39" s="12" t="s">
        <v>97</v>
      </c>
      <c r="D39" s="12">
        <v>314595</v>
      </c>
      <c r="E39" s="49" t="s">
        <v>158</v>
      </c>
      <c r="F39" s="25">
        <v>0</v>
      </c>
      <c r="G39" s="25">
        <v>0</v>
      </c>
      <c r="H39" s="42">
        <v>2</v>
      </c>
      <c r="I39" s="25">
        <v>660</v>
      </c>
      <c r="J39" s="43">
        <f t="shared" si="1"/>
        <v>2</v>
      </c>
      <c r="K39" s="44">
        <f t="shared" si="1"/>
        <v>660</v>
      </c>
    </row>
    <row r="40" spans="1:11">
      <c r="A40" s="54" t="s">
        <v>34</v>
      </c>
      <c r="B40" s="12" t="s">
        <v>64</v>
      </c>
      <c r="C40" s="12" t="s">
        <v>100</v>
      </c>
      <c r="D40" s="12">
        <v>314684</v>
      </c>
      <c r="E40" s="49" t="s">
        <v>161</v>
      </c>
      <c r="F40" s="25">
        <v>1</v>
      </c>
      <c r="G40" s="25">
        <v>142</v>
      </c>
      <c r="H40" s="42">
        <v>0</v>
      </c>
      <c r="I40" s="25">
        <v>0</v>
      </c>
      <c r="J40" s="43">
        <f t="shared" si="1"/>
        <v>1</v>
      </c>
      <c r="K40" s="44">
        <f t="shared" si="1"/>
        <v>142</v>
      </c>
    </row>
    <row r="41" spans="1:11">
      <c r="A41" s="54" t="s">
        <v>34</v>
      </c>
      <c r="B41" s="12" t="s">
        <v>64</v>
      </c>
      <c r="C41" s="12" t="s">
        <v>98</v>
      </c>
      <c r="D41" s="12">
        <v>314838</v>
      </c>
      <c r="E41" s="49" t="s">
        <v>159</v>
      </c>
      <c r="F41" s="25">
        <v>2</v>
      </c>
      <c r="G41" s="25">
        <v>429</v>
      </c>
      <c r="H41" s="42">
        <v>2</v>
      </c>
      <c r="I41" s="25">
        <v>458</v>
      </c>
      <c r="J41" s="43">
        <f t="shared" si="1"/>
        <v>4</v>
      </c>
      <c r="K41" s="44">
        <f t="shared" si="1"/>
        <v>887</v>
      </c>
    </row>
    <row r="42" spans="1:11">
      <c r="A42" s="54" t="s">
        <v>34</v>
      </c>
      <c r="B42" s="12" t="s">
        <v>64</v>
      </c>
      <c r="C42" s="12" t="s">
        <v>95</v>
      </c>
      <c r="D42" s="12">
        <v>315524</v>
      </c>
      <c r="E42" s="49" t="s">
        <v>156</v>
      </c>
      <c r="F42" s="25">
        <v>0</v>
      </c>
      <c r="G42" s="25">
        <v>0</v>
      </c>
      <c r="H42" s="42">
        <v>1</v>
      </c>
      <c r="I42" s="25">
        <v>436</v>
      </c>
      <c r="J42" s="43">
        <f t="shared" si="1"/>
        <v>1</v>
      </c>
      <c r="K42" s="44">
        <f t="shared" si="1"/>
        <v>436</v>
      </c>
    </row>
    <row r="43" spans="1:11">
      <c r="A43" s="54" t="s">
        <v>34</v>
      </c>
      <c r="B43" s="12" t="s">
        <v>64</v>
      </c>
      <c r="C43" s="12" t="s">
        <v>94</v>
      </c>
      <c r="D43" s="12">
        <v>315494</v>
      </c>
      <c r="E43" s="49" t="s">
        <v>155</v>
      </c>
      <c r="F43" s="25">
        <v>9</v>
      </c>
      <c r="G43" s="25">
        <v>2293</v>
      </c>
      <c r="H43" s="42">
        <v>0</v>
      </c>
      <c r="I43" s="25">
        <v>0</v>
      </c>
      <c r="J43" s="43">
        <f t="shared" si="1"/>
        <v>9</v>
      </c>
      <c r="K43" s="44">
        <f t="shared" si="1"/>
        <v>2293</v>
      </c>
    </row>
    <row r="44" spans="1:11">
      <c r="A44" s="54" t="s">
        <v>34</v>
      </c>
      <c r="B44" s="12" t="s">
        <v>64</v>
      </c>
      <c r="C44" s="12" t="s">
        <v>96</v>
      </c>
      <c r="D44" s="12">
        <v>316792</v>
      </c>
      <c r="E44" s="49" t="s">
        <v>157</v>
      </c>
      <c r="F44" s="25">
        <v>4</v>
      </c>
      <c r="G44" s="25">
        <v>778</v>
      </c>
      <c r="H44" s="42">
        <v>2</v>
      </c>
      <c r="I44" s="25">
        <v>378</v>
      </c>
      <c r="J44" s="43">
        <f t="shared" si="1"/>
        <v>6</v>
      </c>
      <c r="K44" s="44">
        <f t="shared" si="1"/>
        <v>1156</v>
      </c>
    </row>
    <row r="45" spans="1:11">
      <c r="A45" s="54" t="s">
        <v>34</v>
      </c>
      <c r="B45" s="12" t="s">
        <v>64</v>
      </c>
      <c r="C45" s="12" t="s">
        <v>99</v>
      </c>
      <c r="D45" s="12">
        <v>316695</v>
      </c>
      <c r="E45" s="49" t="s">
        <v>160</v>
      </c>
      <c r="F45" s="25">
        <v>4</v>
      </c>
      <c r="G45" s="25">
        <v>3951</v>
      </c>
      <c r="H45" s="42">
        <v>0</v>
      </c>
      <c r="I45" s="25">
        <v>0</v>
      </c>
      <c r="J45" s="43">
        <f t="shared" si="1"/>
        <v>4</v>
      </c>
      <c r="K45" s="44">
        <f t="shared" si="1"/>
        <v>3951</v>
      </c>
    </row>
    <row r="46" spans="1:11">
      <c r="A46" s="54" t="s">
        <v>34</v>
      </c>
      <c r="B46" s="12" t="s">
        <v>64</v>
      </c>
      <c r="C46" s="12" t="s">
        <v>101</v>
      </c>
      <c r="D46" s="12">
        <v>321648</v>
      </c>
      <c r="E46" s="49" t="s">
        <v>162</v>
      </c>
      <c r="F46" s="25">
        <v>4</v>
      </c>
      <c r="G46" s="25">
        <v>718</v>
      </c>
      <c r="H46" s="42">
        <v>3</v>
      </c>
      <c r="I46" s="25">
        <v>1783</v>
      </c>
      <c r="J46" s="43">
        <f t="shared" si="1"/>
        <v>7</v>
      </c>
      <c r="K46" s="44">
        <f t="shared" si="1"/>
        <v>2501</v>
      </c>
    </row>
    <row r="47" spans="1:11">
      <c r="A47" s="54" t="s">
        <v>34</v>
      </c>
      <c r="B47" s="12" t="s">
        <v>105</v>
      </c>
      <c r="C47" s="12" t="s">
        <v>120</v>
      </c>
      <c r="D47" s="12">
        <v>54603838</v>
      </c>
      <c r="E47" s="49" t="s">
        <v>179</v>
      </c>
      <c r="F47" s="25">
        <v>3</v>
      </c>
      <c r="G47" s="25">
        <v>521</v>
      </c>
      <c r="H47" s="42">
        <v>15</v>
      </c>
      <c r="I47" s="25">
        <v>2604</v>
      </c>
      <c r="J47" s="43">
        <f t="shared" si="1"/>
        <v>18</v>
      </c>
      <c r="K47" s="44">
        <f t="shared" si="1"/>
        <v>3125</v>
      </c>
    </row>
    <row r="48" spans="1:11" ht="30">
      <c r="A48" s="54" t="s">
        <v>40</v>
      </c>
      <c r="B48" s="12" t="s">
        <v>58</v>
      </c>
      <c r="C48" s="12" t="s">
        <v>61</v>
      </c>
      <c r="D48" s="12">
        <v>37828100</v>
      </c>
      <c r="E48" s="49" t="s">
        <v>123</v>
      </c>
      <c r="F48" s="25">
        <v>1</v>
      </c>
      <c r="G48" s="25">
        <v>185</v>
      </c>
      <c r="H48" s="42">
        <v>0</v>
      </c>
      <c r="I48" s="25">
        <v>0</v>
      </c>
      <c r="J48" s="43">
        <f t="shared" si="1"/>
        <v>1</v>
      </c>
      <c r="K48" s="44">
        <f t="shared" si="1"/>
        <v>185</v>
      </c>
    </row>
    <row r="49" spans="1:11">
      <c r="A49" s="54" t="s">
        <v>40</v>
      </c>
      <c r="B49" s="12" t="s">
        <v>64</v>
      </c>
      <c r="C49" s="12" t="s">
        <v>102</v>
      </c>
      <c r="D49" s="12">
        <v>313271</v>
      </c>
      <c r="E49" s="49" t="s">
        <v>163</v>
      </c>
      <c r="F49" s="25">
        <v>21</v>
      </c>
      <c r="G49" s="25">
        <v>0</v>
      </c>
      <c r="H49" s="42">
        <v>2</v>
      </c>
      <c r="I49" s="25">
        <v>796</v>
      </c>
      <c r="J49" s="43">
        <f t="shared" si="1"/>
        <v>23</v>
      </c>
      <c r="K49" s="44">
        <f t="shared" si="1"/>
        <v>796</v>
      </c>
    </row>
    <row r="50" spans="1:11">
      <c r="A50" s="54" t="s">
        <v>40</v>
      </c>
      <c r="B50" s="12" t="s">
        <v>64</v>
      </c>
      <c r="C50" s="12" t="s">
        <v>103</v>
      </c>
      <c r="D50" s="12">
        <v>318744</v>
      </c>
      <c r="E50" s="49" t="s">
        <v>164</v>
      </c>
      <c r="F50" s="25">
        <v>0</v>
      </c>
      <c r="G50" s="25">
        <v>0</v>
      </c>
      <c r="H50" s="42">
        <v>2</v>
      </c>
      <c r="I50" s="25">
        <v>210</v>
      </c>
      <c r="J50" s="43">
        <f t="shared" si="1"/>
        <v>2</v>
      </c>
      <c r="K50" s="44">
        <f t="shared" si="1"/>
        <v>210</v>
      </c>
    </row>
    <row r="51" spans="1:11">
      <c r="A51" s="54" t="s">
        <v>40</v>
      </c>
      <c r="B51" s="12" t="s">
        <v>64</v>
      </c>
      <c r="C51" s="12" t="s">
        <v>106</v>
      </c>
      <c r="D51" s="12">
        <v>320781</v>
      </c>
      <c r="E51" s="49" t="s">
        <v>166</v>
      </c>
      <c r="F51" s="25">
        <v>4</v>
      </c>
      <c r="G51" s="25">
        <v>143</v>
      </c>
      <c r="H51" s="42">
        <v>0</v>
      </c>
      <c r="I51" s="25">
        <v>0</v>
      </c>
      <c r="J51" s="43">
        <f t="shared" si="1"/>
        <v>4</v>
      </c>
      <c r="K51" s="44">
        <f t="shared" si="1"/>
        <v>143</v>
      </c>
    </row>
    <row r="52" spans="1:11">
      <c r="A52" s="54" t="s">
        <v>40</v>
      </c>
      <c r="B52" s="12" t="s">
        <v>64</v>
      </c>
      <c r="C52" s="12" t="s">
        <v>104</v>
      </c>
      <c r="D52" s="12">
        <v>320439</v>
      </c>
      <c r="E52" s="49" t="s">
        <v>165</v>
      </c>
      <c r="F52" s="25">
        <v>0</v>
      </c>
      <c r="G52" s="25">
        <v>0</v>
      </c>
      <c r="H52" s="42">
        <v>4</v>
      </c>
      <c r="I52" s="25">
        <v>124</v>
      </c>
      <c r="J52" s="43">
        <f t="shared" si="1"/>
        <v>4</v>
      </c>
      <c r="K52" s="44">
        <f t="shared" si="1"/>
        <v>124</v>
      </c>
    </row>
    <row r="53" spans="1:11" ht="30">
      <c r="A53" s="54" t="s">
        <v>40</v>
      </c>
      <c r="B53" s="12" t="s">
        <v>115</v>
      </c>
      <c r="C53" s="12" t="s">
        <v>116</v>
      </c>
      <c r="D53" s="12">
        <v>31933475</v>
      </c>
      <c r="E53" s="49" t="s">
        <v>175</v>
      </c>
      <c r="F53" s="25">
        <v>11</v>
      </c>
      <c r="G53" s="25">
        <v>61</v>
      </c>
      <c r="H53" s="42">
        <v>0</v>
      </c>
      <c r="I53" s="25">
        <v>0</v>
      </c>
      <c r="J53" s="43">
        <f t="shared" si="1"/>
        <v>11</v>
      </c>
      <c r="K53" s="44">
        <f t="shared" si="1"/>
        <v>61</v>
      </c>
    </row>
    <row r="54" spans="1:11">
      <c r="A54" s="54" t="s">
        <v>46</v>
      </c>
      <c r="B54" s="12" t="s">
        <v>58</v>
      </c>
      <c r="C54" s="12" t="s">
        <v>62</v>
      </c>
      <c r="D54" s="12">
        <v>37870475</v>
      </c>
      <c r="E54" s="49" t="s">
        <v>124</v>
      </c>
      <c r="F54" s="25">
        <v>47</v>
      </c>
      <c r="G54" s="25">
        <v>3135</v>
      </c>
      <c r="H54" s="42">
        <v>0</v>
      </c>
      <c r="I54" s="25">
        <v>0</v>
      </c>
      <c r="J54" s="43">
        <f t="shared" si="1"/>
        <v>47</v>
      </c>
      <c r="K54" s="44">
        <f t="shared" si="1"/>
        <v>3135</v>
      </c>
    </row>
    <row r="55" spans="1:11">
      <c r="A55" s="54" t="s">
        <v>46</v>
      </c>
      <c r="B55" s="12" t="s">
        <v>64</v>
      </c>
      <c r="C55" s="12" t="s">
        <v>107</v>
      </c>
      <c r="D55" s="12">
        <v>321842</v>
      </c>
      <c r="E55" s="49" t="s">
        <v>167</v>
      </c>
      <c r="F55" s="25">
        <v>21</v>
      </c>
      <c r="G55" s="25">
        <v>5429</v>
      </c>
      <c r="H55" s="42">
        <v>0</v>
      </c>
      <c r="I55" s="25">
        <v>0</v>
      </c>
      <c r="J55" s="43">
        <f t="shared" si="1"/>
        <v>21</v>
      </c>
      <c r="K55" s="44">
        <f t="shared" si="1"/>
        <v>5429</v>
      </c>
    </row>
    <row r="56" spans="1:11">
      <c r="A56" s="54" t="s">
        <v>46</v>
      </c>
      <c r="B56" s="12" t="s">
        <v>64</v>
      </c>
      <c r="C56" s="12" t="s">
        <v>113</v>
      </c>
      <c r="D56" s="12">
        <v>321982</v>
      </c>
      <c r="E56" s="49" t="s">
        <v>173</v>
      </c>
      <c r="F56" s="25">
        <v>0</v>
      </c>
      <c r="G56" s="25">
        <v>0</v>
      </c>
      <c r="H56" s="42">
        <v>1</v>
      </c>
      <c r="I56" s="25">
        <v>594</v>
      </c>
      <c r="J56" s="43">
        <f t="shared" si="1"/>
        <v>1</v>
      </c>
      <c r="K56" s="44">
        <f t="shared" si="1"/>
        <v>594</v>
      </c>
    </row>
    <row r="57" spans="1:11">
      <c r="A57" s="54" t="s">
        <v>46</v>
      </c>
      <c r="B57" s="12" t="s">
        <v>64</v>
      </c>
      <c r="C57" s="12" t="s">
        <v>111</v>
      </c>
      <c r="D57" s="12">
        <v>323560</v>
      </c>
      <c r="E57" s="49" t="s">
        <v>171</v>
      </c>
      <c r="F57" s="25">
        <v>8</v>
      </c>
      <c r="G57" s="25">
        <v>2703</v>
      </c>
      <c r="H57" s="42">
        <v>0</v>
      </c>
      <c r="I57" s="25">
        <v>0</v>
      </c>
      <c r="J57" s="43">
        <f t="shared" si="1"/>
        <v>8</v>
      </c>
      <c r="K57" s="44">
        <f t="shared" si="1"/>
        <v>2703</v>
      </c>
    </row>
    <row r="58" spans="1:11">
      <c r="A58" s="54" t="s">
        <v>46</v>
      </c>
      <c r="B58" s="12" t="s">
        <v>64</v>
      </c>
      <c r="C58" s="12" t="s">
        <v>108</v>
      </c>
      <c r="D58" s="12">
        <v>326283</v>
      </c>
      <c r="E58" s="49" t="s">
        <v>168</v>
      </c>
      <c r="F58" s="25">
        <v>2</v>
      </c>
      <c r="G58" s="25">
        <v>998</v>
      </c>
      <c r="H58" s="42">
        <v>2</v>
      </c>
      <c r="I58" s="25">
        <v>1434</v>
      </c>
      <c r="J58" s="43">
        <f t="shared" si="1"/>
        <v>4</v>
      </c>
      <c r="K58" s="44">
        <f t="shared" si="1"/>
        <v>2432</v>
      </c>
    </row>
    <row r="59" spans="1:11">
      <c r="A59" s="54" t="s">
        <v>46</v>
      </c>
      <c r="B59" s="12" t="s">
        <v>64</v>
      </c>
      <c r="C59" s="12" t="s">
        <v>109</v>
      </c>
      <c r="D59" s="12">
        <v>326518</v>
      </c>
      <c r="E59" s="49" t="s">
        <v>169</v>
      </c>
      <c r="F59" s="25">
        <v>1</v>
      </c>
      <c r="G59" s="25">
        <v>1591</v>
      </c>
      <c r="H59" s="42">
        <v>0</v>
      </c>
      <c r="I59" s="25">
        <v>0</v>
      </c>
      <c r="J59" s="43">
        <f t="shared" si="1"/>
        <v>1</v>
      </c>
      <c r="K59" s="44">
        <f t="shared" si="1"/>
        <v>1591</v>
      </c>
    </row>
    <row r="60" spans="1:11">
      <c r="A60" s="54" t="s">
        <v>46</v>
      </c>
      <c r="B60" s="12" t="s">
        <v>64</v>
      </c>
      <c r="C60" s="12" t="s">
        <v>110</v>
      </c>
      <c r="D60" s="12">
        <v>326780</v>
      </c>
      <c r="E60" s="49" t="s">
        <v>170</v>
      </c>
      <c r="F60" s="25">
        <v>2</v>
      </c>
      <c r="G60" s="25">
        <v>1538</v>
      </c>
      <c r="H60" s="42">
        <v>0</v>
      </c>
      <c r="I60" s="25">
        <v>0</v>
      </c>
      <c r="J60" s="43">
        <f t="shared" si="1"/>
        <v>2</v>
      </c>
      <c r="K60" s="44">
        <f t="shared" si="1"/>
        <v>1538</v>
      </c>
    </row>
    <row r="61" spans="1:11">
      <c r="A61" s="54" t="s">
        <v>46</v>
      </c>
      <c r="B61" s="12" t="s">
        <v>64</v>
      </c>
      <c r="C61" s="12" t="s">
        <v>112</v>
      </c>
      <c r="D61" s="12">
        <v>330167</v>
      </c>
      <c r="E61" s="49" t="s">
        <v>172</v>
      </c>
      <c r="F61" s="25">
        <v>1</v>
      </c>
      <c r="G61" s="25">
        <v>1148</v>
      </c>
      <c r="H61" s="42">
        <v>0</v>
      </c>
      <c r="I61" s="25">
        <v>0</v>
      </c>
      <c r="J61" s="43">
        <f t="shared" si="1"/>
        <v>1</v>
      </c>
      <c r="K61" s="44">
        <f t="shared" si="1"/>
        <v>1148</v>
      </c>
    </row>
    <row r="62" spans="1:11">
      <c r="A62" s="54" t="s">
        <v>53</v>
      </c>
      <c r="B62" s="12" t="s">
        <v>58</v>
      </c>
      <c r="C62" s="12" t="s">
        <v>63</v>
      </c>
      <c r="D62" s="12">
        <v>35541016</v>
      </c>
      <c r="E62" s="49" t="s">
        <v>125</v>
      </c>
      <c r="F62" s="25">
        <v>6</v>
      </c>
      <c r="G62" s="25">
        <v>721</v>
      </c>
      <c r="H62" s="42">
        <v>4</v>
      </c>
      <c r="I62" s="25">
        <v>499</v>
      </c>
      <c r="J62" s="43">
        <f t="shared" si="1"/>
        <v>10</v>
      </c>
      <c r="K62" s="44">
        <f t="shared" si="1"/>
        <v>1220</v>
      </c>
    </row>
    <row r="63" spans="1:11" ht="15.75" thickBot="1">
      <c r="A63" s="54" t="s">
        <v>53</v>
      </c>
      <c r="B63" s="12" t="s">
        <v>64</v>
      </c>
      <c r="C63" s="12" t="s">
        <v>114</v>
      </c>
      <c r="D63" s="12">
        <v>332038</v>
      </c>
      <c r="E63" s="49" t="s">
        <v>174</v>
      </c>
      <c r="F63" s="25">
        <v>5</v>
      </c>
      <c r="G63" s="25">
        <v>404</v>
      </c>
      <c r="H63" s="42">
        <v>0</v>
      </c>
      <c r="I63" s="25">
        <v>0</v>
      </c>
      <c r="J63" s="43">
        <f t="shared" si="1"/>
        <v>5</v>
      </c>
      <c r="K63" s="44">
        <f t="shared" si="1"/>
        <v>404</v>
      </c>
    </row>
    <row r="64" spans="1:11" ht="16.5" customHeight="1" thickBot="1">
      <c r="A64" s="129" t="s">
        <v>386</v>
      </c>
      <c r="B64" s="130"/>
      <c r="C64" s="130"/>
      <c r="D64" s="130"/>
      <c r="E64" s="131"/>
      <c r="F64" s="45">
        <f t="shared" ref="F64:K64" si="2">SUM(F4:F63)</f>
        <v>680</v>
      </c>
      <c r="G64" s="45">
        <f t="shared" si="2"/>
        <v>95210</v>
      </c>
      <c r="H64" s="45">
        <f t="shared" si="2"/>
        <v>353</v>
      </c>
      <c r="I64" s="45">
        <f t="shared" si="2"/>
        <v>49669</v>
      </c>
      <c r="J64" s="45">
        <f t="shared" si="2"/>
        <v>1033</v>
      </c>
      <c r="K64" s="45">
        <f t="shared" si="2"/>
        <v>144879</v>
      </c>
    </row>
    <row r="65" spans="1:11">
      <c r="A65" s="46"/>
      <c r="B65" s="46"/>
      <c r="C65" s="46"/>
      <c r="D65" s="46"/>
      <c r="E65" s="46"/>
      <c r="F65" s="47"/>
      <c r="G65" s="47"/>
      <c r="H65" s="47"/>
      <c r="I65" s="47"/>
      <c r="J65" s="47"/>
      <c r="K65" s="47"/>
    </row>
  </sheetData>
  <autoFilter ref="A3:K64" xr:uid="{C7F29F3F-57F4-4CFD-A689-23DF1038DB03}"/>
  <mergeCells count="2">
    <mergeCell ref="A1:K2"/>
    <mergeCell ref="A64:E64"/>
  </mergeCells>
  <printOptions horizontalCentered="1"/>
  <pageMargins left="0.11811023622047245" right="0.11811023622047245" top="0.35433070866141736" bottom="0.35433070866141736" header="0.19685039370078741" footer="0.11811023622047245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EE82-90A5-49A9-B434-C15E2D816B30}">
  <dimension ref="A1:AK101"/>
  <sheetViews>
    <sheetView tabSelected="1" zoomScale="80" zoomScaleNormal="80" workbookViewId="0">
      <selection activeCell="AE3" sqref="AE3"/>
    </sheetView>
  </sheetViews>
  <sheetFormatPr defaultRowHeight="15"/>
  <cols>
    <col min="1" max="1" width="8" style="58" customWidth="1"/>
    <col min="2" max="2" width="7.5703125" style="58" customWidth="1"/>
    <col min="3" max="3" width="8.85546875" style="58" customWidth="1"/>
    <col min="4" max="4" width="10.7109375" style="58" customWidth="1"/>
    <col min="5" max="5" width="23.7109375" style="58" customWidth="1"/>
    <col min="6" max="6" width="10.85546875" style="59" customWidth="1"/>
    <col min="7" max="7" width="34.28515625" style="58" customWidth="1"/>
    <col min="8" max="8" width="21.85546875" style="58" customWidth="1"/>
    <col min="9" max="9" width="28.140625" style="58" customWidth="1"/>
    <col min="10" max="10" width="10.42578125" style="58" hidden="1" customWidth="1"/>
    <col min="11" max="11" width="15.140625" style="58" hidden="1" customWidth="1"/>
    <col min="12" max="12" width="15" style="58" customWidth="1"/>
    <col min="13" max="13" width="12.28515625" style="58" customWidth="1"/>
    <col min="14" max="14" width="11.7109375" style="58" customWidth="1"/>
    <col min="15" max="15" width="11.85546875" style="58" customWidth="1"/>
    <col min="16" max="16" width="11.7109375" style="58" customWidth="1"/>
    <col min="17" max="17" width="11.140625" style="58" customWidth="1"/>
    <col min="18" max="18" width="14.28515625" style="58" customWidth="1"/>
    <col min="19" max="19" width="11.140625" style="58" customWidth="1"/>
    <col min="20" max="20" width="15.42578125" style="58" customWidth="1"/>
    <col min="21" max="21" width="11.85546875" style="58" customWidth="1"/>
    <col min="22" max="22" width="10.140625" style="58" customWidth="1"/>
    <col min="23" max="23" width="9.85546875" style="58" customWidth="1"/>
    <col min="24" max="24" width="15.85546875" style="58" customWidth="1"/>
    <col min="25" max="25" width="12.28515625" style="58" customWidth="1"/>
    <col min="26" max="26" width="14.140625" style="58" customWidth="1"/>
    <col min="27" max="27" width="12.42578125" style="58" customWidth="1"/>
    <col min="28" max="28" width="12.7109375" style="58" customWidth="1"/>
    <col min="29" max="29" width="12.42578125" style="58" customWidth="1"/>
    <col min="30" max="32" width="11.28515625" style="58" customWidth="1"/>
    <col min="33" max="33" width="23.5703125" style="58" customWidth="1"/>
    <col min="34" max="36" width="24" style="58" customWidth="1"/>
    <col min="37" max="16384" width="9.140625" style="58"/>
  </cols>
  <sheetData>
    <row r="1" spans="1:37" ht="15.75" thickBot="1">
      <c r="A1" s="57" t="s">
        <v>390</v>
      </c>
      <c r="I1" s="60"/>
      <c r="K1" s="60"/>
      <c r="L1" s="60">
        <f>+SUBTOTAL(9,L5:L97)</f>
        <v>1033</v>
      </c>
      <c r="M1" s="60">
        <f>+SUBTOTAL(9,M5:M97)</f>
        <v>680</v>
      </c>
      <c r="N1" s="60">
        <f>+SUBTOTAL(9,N5:N97)</f>
        <v>237</v>
      </c>
      <c r="O1" s="60">
        <f>+SUBTOTAL(9,O5:O97)</f>
        <v>170</v>
      </c>
      <c r="P1" s="60">
        <f>0</f>
        <v>0</v>
      </c>
      <c r="Q1" s="60">
        <f>0</f>
        <v>0</v>
      </c>
      <c r="R1" s="60">
        <f>+SUBTOTAL(9,R5:R97)</f>
        <v>6292</v>
      </c>
      <c r="S1" s="60">
        <f>+SUBTOTAL(9,S5:S97)</f>
        <v>4812</v>
      </c>
      <c r="T1" s="60">
        <f>+SUBTOTAL(9,T5:T97)</f>
        <v>103884.87</v>
      </c>
      <c r="U1" s="60">
        <f>+SUBTOTAL(9,U5:U97)</f>
        <v>73781.73</v>
      </c>
      <c r="V1" s="60">
        <f>0</f>
        <v>0</v>
      </c>
      <c r="W1" s="60">
        <f>0</f>
        <v>0</v>
      </c>
      <c r="X1" s="60">
        <f>+SUBTOTAL(9,X5:X97)</f>
        <v>40991</v>
      </c>
      <c r="Y1" s="60">
        <f>+SUBTOTAL(9,Y5:Y97)</f>
        <v>21426</v>
      </c>
      <c r="Z1" s="60">
        <f>0</f>
        <v>0</v>
      </c>
      <c r="AA1" s="60">
        <f>0</f>
        <v>0</v>
      </c>
      <c r="AB1" s="60">
        <f>+SUBTOTAL(9,AB5:AB97)</f>
        <v>144875.87000000002</v>
      </c>
      <c r="AC1" s="60">
        <f>+SUBTOTAL(9,AC5:AC97)</f>
        <v>95207.729999999981</v>
      </c>
      <c r="AD1" s="60">
        <f>+SUBTOTAL(9,AD5:AD97)</f>
        <v>144879</v>
      </c>
      <c r="AE1" s="60">
        <f>+SUBTOTAL(9,AE5:AE97)</f>
        <v>95210</v>
      </c>
      <c r="AF1" s="60">
        <f>+SUBTOTAL(9,AF5:AF97)</f>
        <v>49669</v>
      </c>
      <c r="AG1" s="60">
        <f>+SUBTOTAL(9,AG5:AG97)</f>
        <v>104800</v>
      </c>
      <c r="AH1" s="60">
        <f>+SUBTOTAL(9,AH5:AH97)</f>
        <v>32450</v>
      </c>
      <c r="AI1" s="60">
        <f>+SUBTOTAL(9,AI5:AI97)</f>
        <v>6556</v>
      </c>
      <c r="AJ1" s="60">
        <f>+SUBTOTAL(9,AJ5:AJ97)</f>
        <v>1073</v>
      </c>
    </row>
    <row r="2" spans="1:37" ht="22.5" customHeight="1" thickBot="1">
      <c r="L2" s="132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7"/>
      <c r="AE2" s="138"/>
      <c r="AF2" s="139"/>
      <c r="AG2" s="134"/>
      <c r="AH2" s="135"/>
      <c r="AI2" s="135"/>
      <c r="AJ2" s="136"/>
    </row>
    <row r="3" spans="1:37" ht="141.75" customHeight="1" thickBot="1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332</v>
      </c>
      <c r="G3" s="61" t="s">
        <v>5</v>
      </c>
      <c r="H3" s="61" t="s">
        <v>333</v>
      </c>
      <c r="I3" s="61" t="s">
        <v>6</v>
      </c>
      <c r="J3" s="62" t="s">
        <v>334</v>
      </c>
      <c r="K3" s="63" t="s">
        <v>338</v>
      </c>
      <c r="L3" s="22" t="s">
        <v>339</v>
      </c>
      <c r="M3" s="23" t="s">
        <v>340</v>
      </c>
      <c r="N3" s="22" t="s">
        <v>341</v>
      </c>
      <c r="O3" s="23" t="s">
        <v>340</v>
      </c>
      <c r="P3" s="22" t="s">
        <v>342</v>
      </c>
      <c r="Q3" s="23" t="s">
        <v>340</v>
      </c>
      <c r="R3" s="22" t="s">
        <v>343</v>
      </c>
      <c r="S3" s="23" t="s">
        <v>340</v>
      </c>
      <c r="T3" s="111" t="s">
        <v>344</v>
      </c>
      <c r="U3" s="23" t="s">
        <v>340</v>
      </c>
      <c r="V3" s="22" t="s">
        <v>345</v>
      </c>
      <c r="W3" s="23" t="s">
        <v>340</v>
      </c>
      <c r="X3" s="117" t="s">
        <v>346</v>
      </c>
      <c r="Y3" s="23" t="s">
        <v>340</v>
      </c>
      <c r="Z3" s="22" t="s">
        <v>347</v>
      </c>
      <c r="AA3" s="23" t="s">
        <v>340</v>
      </c>
      <c r="AB3" s="20" t="s">
        <v>348</v>
      </c>
      <c r="AC3" s="8" t="s">
        <v>340</v>
      </c>
      <c r="AD3" s="64" t="s">
        <v>366</v>
      </c>
      <c r="AE3" s="65" t="s">
        <v>367</v>
      </c>
      <c r="AF3" s="66" t="s">
        <v>368</v>
      </c>
      <c r="AG3" s="9" t="s">
        <v>362</v>
      </c>
      <c r="AH3" s="9" t="s">
        <v>363</v>
      </c>
      <c r="AI3" s="10" t="s">
        <v>364</v>
      </c>
      <c r="AJ3" s="11" t="s">
        <v>365</v>
      </c>
    </row>
    <row r="4" spans="1:37" ht="15.75" customHeight="1" thickBot="1">
      <c r="A4" s="67" t="s">
        <v>370</v>
      </c>
      <c r="B4" s="68" t="s">
        <v>371</v>
      </c>
      <c r="C4" s="68" t="s">
        <v>372</v>
      </c>
      <c r="D4" s="68" t="s">
        <v>373</v>
      </c>
      <c r="E4" s="68" t="s">
        <v>374</v>
      </c>
      <c r="F4" s="68" t="s">
        <v>375</v>
      </c>
      <c r="G4" s="68" t="s">
        <v>376</v>
      </c>
      <c r="H4" s="68" t="s">
        <v>378</v>
      </c>
      <c r="I4" s="68" t="s">
        <v>377</v>
      </c>
      <c r="J4" s="69"/>
      <c r="K4" s="70"/>
      <c r="L4" s="24">
        <v>1</v>
      </c>
      <c r="M4" s="19" t="s">
        <v>349</v>
      </c>
      <c r="N4" s="24">
        <v>2</v>
      </c>
      <c r="O4" s="19" t="s">
        <v>350</v>
      </c>
      <c r="P4" s="24" t="s">
        <v>351</v>
      </c>
      <c r="Q4" s="19" t="s">
        <v>352</v>
      </c>
      <c r="R4" s="24">
        <v>4</v>
      </c>
      <c r="S4" s="19" t="s">
        <v>353</v>
      </c>
      <c r="T4" s="112">
        <v>5</v>
      </c>
      <c r="U4" s="19" t="s">
        <v>354</v>
      </c>
      <c r="V4" s="24" t="s">
        <v>355</v>
      </c>
      <c r="W4" s="19" t="s">
        <v>356</v>
      </c>
      <c r="X4" s="121">
        <v>7</v>
      </c>
      <c r="Y4" s="122" t="s">
        <v>357</v>
      </c>
      <c r="Z4" s="24" t="s">
        <v>358</v>
      </c>
      <c r="AA4" s="19" t="s">
        <v>359</v>
      </c>
      <c r="AB4" s="21" t="s">
        <v>360</v>
      </c>
      <c r="AC4" s="14" t="s">
        <v>361</v>
      </c>
      <c r="AD4" s="15">
        <v>10</v>
      </c>
      <c r="AE4" s="16">
        <v>11</v>
      </c>
      <c r="AF4" s="17" t="s">
        <v>369</v>
      </c>
      <c r="AG4" s="18">
        <v>13</v>
      </c>
      <c r="AH4" s="13">
        <v>14</v>
      </c>
      <c r="AI4" s="13">
        <v>15</v>
      </c>
      <c r="AJ4" s="19">
        <v>16</v>
      </c>
    </row>
    <row r="5" spans="1:37" customFormat="1">
      <c r="A5" s="2" t="s">
        <v>10</v>
      </c>
      <c r="B5" s="2" t="s">
        <v>7</v>
      </c>
      <c r="C5" s="2" t="s">
        <v>8</v>
      </c>
      <c r="D5" s="2">
        <v>54130395</v>
      </c>
      <c r="E5" s="1" t="s">
        <v>9</v>
      </c>
      <c r="F5" s="2">
        <v>17337054</v>
      </c>
      <c r="G5" s="1" t="s">
        <v>12</v>
      </c>
      <c r="H5" s="1" t="s">
        <v>16</v>
      </c>
      <c r="I5" s="1" t="s">
        <v>17</v>
      </c>
      <c r="J5" s="1">
        <v>752</v>
      </c>
      <c r="K5" s="3" t="s">
        <v>336</v>
      </c>
      <c r="L5" s="54">
        <v>-2</v>
      </c>
      <c r="M5" s="53">
        <v>-2</v>
      </c>
      <c r="N5" s="7">
        <v>-1</v>
      </c>
      <c r="O5" s="53">
        <v>-1</v>
      </c>
      <c r="P5" s="31">
        <f t="shared" ref="P5:P15" si="0">+L5/N5</f>
        <v>2</v>
      </c>
      <c r="Q5" s="32">
        <f t="shared" ref="Q5:Q15" si="1">+M5/O5</f>
        <v>2</v>
      </c>
      <c r="R5" s="7">
        <v>-108</v>
      </c>
      <c r="S5" s="110">
        <v>-108</v>
      </c>
      <c r="T5" s="28">
        <v>0</v>
      </c>
      <c r="U5" s="113">
        <v>0</v>
      </c>
      <c r="V5" s="30">
        <f t="shared" ref="V5:V15" si="2">+T5/R5</f>
        <v>0</v>
      </c>
      <c r="W5" s="118">
        <f t="shared" ref="W5:W15" si="3">+U5/S5</f>
        <v>0</v>
      </c>
      <c r="X5" s="28">
        <v>-1200</v>
      </c>
      <c r="Y5" s="29">
        <v>-1200</v>
      </c>
      <c r="Z5" s="119">
        <f t="shared" ref="Z5:Z15" si="4">+X5/R5</f>
        <v>11.111111111111111</v>
      </c>
      <c r="AA5" s="33">
        <f t="shared" ref="AA5:AA15" si="5">+Y5/S5</f>
        <v>11.111111111111111</v>
      </c>
      <c r="AB5" s="26">
        <f t="shared" ref="AB5:AB15" si="6">+T5+X5</f>
        <v>-1200</v>
      </c>
      <c r="AC5" s="27">
        <f t="shared" ref="AC5:AC15" si="7">+U5+Y5</f>
        <v>-1200</v>
      </c>
      <c r="AD5" s="108">
        <f t="shared" ref="AD5:AD15" si="8">ROUNDUP(AB5,0)</f>
        <v>-1200</v>
      </c>
      <c r="AE5" s="145">
        <f t="shared" ref="AE5:AE15" si="9">ROUNDUP(AC5,0)</f>
        <v>-1200</v>
      </c>
      <c r="AF5" s="109">
        <f t="shared" ref="AF5:AF15" si="10">+AD5-AE5</f>
        <v>0</v>
      </c>
      <c r="AG5" s="79">
        <v>-1200</v>
      </c>
      <c r="AH5" s="81">
        <v>0</v>
      </c>
      <c r="AI5" s="81">
        <v>0</v>
      </c>
      <c r="AJ5" s="81">
        <v>0</v>
      </c>
      <c r="AK5" s="34"/>
    </row>
    <row r="6" spans="1:37">
      <c r="A6" s="71" t="s">
        <v>10</v>
      </c>
      <c r="B6" s="71" t="s">
        <v>58</v>
      </c>
      <c r="C6" s="71" t="s">
        <v>59</v>
      </c>
      <c r="D6" s="71">
        <v>36063606</v>
      </c>
      <c r="E6" s="72" t="s">
        <v>121</v>
      </c>
      <c r="F6" s="71">
        <v>162311</v>
      </c>
      <c r="G6" s="72" t="s">
        <v>193</v>
      </c>
      <c r="H6" s="72" t="s">
        <v>234</v>
      </c>
      <c r="I6" s="72" t="s">
        <v>235</v>
      </c>
      <c r="J6" s="72">
        <v>136</v>
      </c>
      <c r="K6" s="5" t="s">
        <v>336</v>
      </c>
      <c r="L6" s="54">
        <v>10</v>
      </c>
      <c r="M6" s="74">
        <v>10</v>
      </c>
      <c r="N6" s="77">
        <v>2</v>
      </c>
      <c r="O6" s="74">
        <v>2</v>
      </c>
      <c r="P6" s="75">
        <f t="shared" si="0"/>
        <v>5</v>
      </c>
      <c r="Q6" s="76">
        <f t="shared" si="1"/>
        <v>5</v>
      </c>
      <c r="R6" s="77">
        <v>10</v>
      </c>
      <c r="S6" s="74">
        <v>10</v>
      </c>
      <c r="T6" s="77">
        <v>134.1</v>
      </c>
      <c r="U6" s="140">
        <v>134.1</v>
      </c>
      <c r="V6" s="30">
        <f t="shared" si="2"/>
        <v>13.41</v>
      </c>
      <c r="W6" s="118">
        <f t="shared" si="3"/>
        <v>13.41</v>
      </c>
      <c r="X6" s="77">
        <v>76</v>
      </c>
      <c r="Y6" s="74">
        <v>76</v>
      </c>
      <c r="Z6" s="120">
        <f t="shared" si="4"/>
        <v>7.6</v>
      </c>
      <c r="AA6" s="78">
        <f t="shared" si="5"/>
        <v>7.6</v>
      </c>
      <c r="AB6" s="79">
        <f t="shared" si="6"/>
        <v>210.1</v>
      </c>
      <c r="AC6" s="80">
        <f t="shared" si="7"/>
        <v>210.1</v>
      </c>
      <c r="AD6" s="48">
        <f t="shared" si="8"/>
        <v>211</v>
      </c>
      <c r="AE6" s="81">
        <f t="shared" si="9"/>
        <v>211</v>
      </c>
      <c r="AF6" s="82">
        <f t="shared" si="10"/>
        <v>0</v>
      </c>
      <c r="AG6" s="143">
        <v>211</v>
      </c>
      <c r="AH6" s="83">
        <v>0</v>
      </c>
      <c r="AI6" s="83">
        <v>0</v>
      </c>
      <c r="AJ6" s="83">
        <v>0</v>
      </c>
      <c r="AK6" s="34"/>
    </row>
    <row r="7" spans="1:37">
      <c r="A7" s="71" t="s">
        <v>10</v>
      </c>
      <c r="B7" s="71" t="s">
        <v>58</v>
      </c>
      <c r="C7" s="71" t="s">
        <v>59</v>
      </c>
      <c r="D7" s="71">
        <v>36063606</v>
      </c>
      <c r="E7" s="72" t="s">
        <v>121</v>
      </c>
      <c r="F7" s="71">
        <v>17050332</v>
      </c>
      <c r="G7" s="72" t="s">
        <v>192</v>
      </c>
      <c r="H7" s="72" t="s">
        <v>18</v>
      </c>
      <c r="I7" s="72" t="s">
        <v>233</v>
      </c>
      <c r="J7" s="72">
        <v>157</v>
      </c>
      <c r="K7" s="5" t="s">
        <v>336</v>
      </c>
      <c r="L7" s="54">
        <v>40</v>
      </c>
      <c r="M7" s="74">
        <v>40</v>
      </c>
      <c r="N7" s="77">
        <v>4</v>
      </c>
      <c r="O7" s="74">
        <v>4</v>
      </c>
      <c r="P7" s="75">
        <f t="shared" si="0"/>
        <v>10</v>
      </c>
      <c r="Q7" s="76">
        <f t="shared" si="1"/>
        <v>10</v>
      </c>
      <c r="R7" s="77">
        <v>36</v>
      </c>
      <c r="S7" s="74">
        <v>36</v>
      </c>
      <c r="T7" s="77">
        <v>0</v>
      </c>
      <c r="U7" s="140">
        <v>0</v>
      </c>
      <c r="V7" s="30">
        <f t="shared" si="2"/>
        <v>0</v>
      </c>
      <c r="W7" s="118">
        <f t="shared" si="3"/>
        <v>0</v>
      </c>
      <c r="X7" s="77">
        <v>1742</v>
      </c>
      <c r="Y7" s="74">
        <v>1742</v>
      </c>
      <c r="Z7" s="120">
        <f t="shared" si="4"/>
        <v>48.388888888888886</v>
      </c>
      <c r="AA7" s="78">
        <f t="shared" si="5"/>
        <v>48.388888888888886</v>
      </c>
      <c r="AB7" s="79">
        <f t="shared" si="6"/>
        <v>1742</v>
      </c>
      <c r="AC7" s="80">
        <f t="shared" si="7"/>
        <v>1742</v>
      </c>
      <c r="AD7" s="48">
        <f t="shared" si="8"/>
        <v>1742</v>
      </c>
      <c r="AE7" s="81">
        <f t="shared" si="9"/>
        <v>1742</v>
      </c>
      <c r="AF7" s="82">
        <f t="shared" si="10"/>
        <v>0</v>
      </c>
      <c r="AG7" s="144">
        <v>1742</v>
      </c>
      <c r="AH7" s="83">
        <v>0</v>
      </c>
      <c r="AI7" s="83">
        <v>0</v>
      </c>
      <c r="AJ7" s="83">
        <v>0</v>
      </c>
      <c r="AK7" s="34"/>
    </row>
    <row r="8" spans="1:37" customFormat="1">
      <c r="A8" s="2" t="s">
        <v>10</v>
      </c>
      <c r="B8" s="2" t="s">
        <v>58</v>
      </c>
      <c r="C8" s="2" t="s">
        <v>59</v>
      </c>
      <c r="D8" s="2">
        <v>36063606</v>
      </c>
      <c r="E8" s="1" t="s">
        <v>121</v>
      </c>
      <c r="F8" s="2">
        <v>17054281</v>
      </c>
      <c r="G8" s="1" t="s">
        <v>191</v>
      </c>
      <c r="H8" s="1" t="s">
        <v>18</v>
      </c>
      <c r="I8" s="1" t="s">
        <v>232</v>
      </c>
      <c r="J8" s="1">
        <v>442</v>
      </c>
      <c r="K8" s="3" t="s">
        <v>336</v>
      </c>
      <c r="L8" s="54">
        <v>2</v>
      </c>
      <c r="M8" s="53">
        <v>0</v>
      </c>
      <c r="N8" s="7">
        <v>2</v>
      </c>
      <c r="O8" s="53">
        <v>0</v>
      </c>
      <c r="P8" s="31">
        <f t="shared" si="0"/>
        <v>1</v>
      </c>
      <c r="Q8" s="32"/>
      <c r="R8" s="7">
        <v>75</v>
      </c>
      <c r="S8" s="53">
        <v>0</v>
      </c>
      <c r="T8" s="28">
        <v>421</v>
      </c>
      <c r="U8" s="113">
        <v>0</v>
      </c>
      <c r="V8" s="30">
        <f t="shared" si="2"/>
        <v>5.6133333333333333</v>
      </c>
      <c r="W8" s="118"/>
      <c r="X8" s="28">
        <v>798</v>
      </c>
      <c r="Y8" s="29">
        <v>0</v>
      </c>
      <c r="Z8" s="119">
        <f t="shared" si="4"/>
        <v>10.64</v>
      </c>
      <c r="AA8" s="33"/>
      <c r="AB8" s="26">
        <f t="shared" si="6"/>
        <v>1219</v>
      </c>
      <c r="AC8" s="27">
        <f t="shared" si="7"/>
        <v>0</v>
      </c>
      <c r="AD8" s="28">
        <f t="shared" si="8"/>
        <v>1219</v>
      </c>
      <c r="AE8" s="55">
        <f t="shared" si="9"/>
        <v>0</v>
      </c>
      <c r="AF8" s="29">
        <f t="shared" si="10"/>
        <v>1219</v>
      </c>
      <c r="AG8" s="79">
        <v>1219</v>
      </c>
      <c r="AH8" s="55">
        <v>0</v>
      </c>
      <c r="AI8" s="55">
        <v>0</v>
      </c>
      <c r="AJ8" s="55">
        <v>0</v>
      </c>
      <c r="AK8" s="34"/>
    </row>
    <row r="9" spans="1:37">
      <c r="A9" s="71" t="s">
        <v>10</v>
      </c>
      <c r="B9" s="71" t="s">
        <v>58</v>
      </c>
      <c r="C9" s="71" t="s">
        <v>59</v>
      </c>
      <c r="D9" s="71">
        <v>36063606</v>
      </c>
      <c r="E9" s="72" t="s">
        <v>121</v>
      </c>
      <c r="F9" s="71">
        <v>17314895</v>
      </c>
      <c r="G9" s="72" t="s">
        <v>189</v>
      </c>
      <c r="H9" s="72" t="s">
        <v>15</v>
      </c>
      <c r="I9" s="72" t="s">
        <v>228</v>
      </c>
      <c r="J9" s="72">
        <v>281</v>
      </c>
      <c r="K9" s="5" t="s">
        <v>336</v>
      </c>
      <c r="L9" s="54">
        <v>4</v>
      </c>
      <c r="M9" s="74">
        <v>2</v>
      </c>
      <c r="N9" s="77">
        <v>2</v>
      </c>
      <c r="O9" s="74">
        <v>2</v>
      </c>
      <c r="P9" s="75">
        <f t="shared" si="0"/>
        <v>2</v>
      </c>
      <c r="Q9" s="76">
        <f t="shared" si="1"/>
        <v>1</v>
      </c>
      <c r="R9" s="77">
        <v>36</v>
      </c>
      <c r="S9" s="74">
        <v>36</v>
      </c>
      <c r="T9" s="77">
        <v>0</v>
      </c>
      <c r="U9" s="140">
        <v>0</v>
      </c>
      <c r="V9" s="30">
        <f t="shared" si="2"/>
        <v>0</v>
      </c>
      <c r="W9" s="118">
        <f t="shared" si="3"/>
        <v>0</v>
      </c>
      <c r="X9" s="77">
        <v>554</v>
      </c>
      <c r="Y9" s="74">
        <v>488</v>
      </c>
      <c r="Z9" s="120">
        <f t="shared" si="4"/>
        <v>15.388888888888889</v>
      </c>
      <c r="AA9" s="78">
        <f t="shared" si="5"/>
        <v>13.555555555555555</v>
      </c>
      <c r="AB9" s="79">
        <f t="shared" si="6"/>
        <v>554</v>
      </c>
      <c r="AC9" s="80">
        <f t="shared" si="7"/>
        <v>488</v>
      </c>
      <c r="AD9" s="48">
        <f t="shared" si="8"/>
        <v>554</v>
      </c>
      <c r="AE9" s="81">
        <f t="shared" si="9"/>
        <v>488</v>
      </c>
      <c r="AF9" s="82">
        <f t="shared" si="10"/>
        <v>66</v>
      </c>
      <c r="AG9" s="144">
        <v>554</v>
      </c>
      <c r="AH9" s="83">
        <v>0</v>
      </c>
      <c r="AI9" s="83">
        <v>0</v>
      </c>
      <c r="AJ9" s="83">
        <v>0</v>
      </c>
      <c r="AK9" s="34"/>
    </row>
    <row r="10" spans="1:37" customFormat="1">
      <c r="A10" s="2" t="s">
        <v>10</v>
      </c>
      <c r="B10" s="2" t="s">
        <v>58</v>
      </c>
      <c r="C10" s="2" t="s">
        <v>59</v>
      </c>
      <c r="D10" s="2">
        <v>36063606</v>
      </c>
      <c r="E10" s="1" t="s">
        <v>121</v>
      </c>
      <c r="F10" s="2">
        <v>17314909</v>
      </c>
      <c r="G10" s="1" t="s">
        <v>187</v>
      </c>
      <c r="H10" s="1" t="s">
        <v>14</v>
      </c>
      <c r="I10" s="1" t="s">
        <v>225</v>
      </c>
      <c r="J10" s="1">
        <v>418</v>
      </c>
      <c r="K10" s="3" t="s">
        <v>336</v>
      </c>
      <c r="L10" s="54">
        <v>2</v>
      </c>
      <c r="M10" s="53">
        <v>2</v>
      </c>
      <c r="N10" s="7">
        <v>2</v>
      </c>
      <c r="O10" s="53">
        <v>2</v>
      </c>
      <c r="P10" s="31">
        <f t="shared" si="0"/>
        <v>1</v>
      </c>
      <c r="Q10" s="32">
        <f t="shared" si="1"/>
        <v>1</v>
      </c>
      <c r="R10" s="7">
        <v>36</v>
      </c>
      <c r="S10" s="53">
        <v>36</v>
      </c>
      <c r="T10" s="28">
        <v>0</v>
      </c>
      <c r="U10" s="113">
        <v>0</v>
      </c>
      <c r="V10" s="30">
        <f t="shared" si="2"/>
        <v>0</v>
      </c>
      <c r="W10" s="118">
        <f t="shared" si="3"/>
        <v>0</v>
      </c>
      <c r="X10" s="28">
        <v>488</v>
      </c>
      <c r="Y10" s="29">
        <v>488</v>
      </c>
      <c r="Z10" s="119">
        <f t="shared" si="4"/>
        <v>13.555555555555555</v>
      </c>
      <c r="AA10" s="33">
        <f t="shared" si="5"/>
        <v>13.555555555555555</v>
      </c>
      <c r="AB10" s="26">
        <f t="shared" si="6"/>
        <v>488</v>
      </c>
      <c r="AC10" s="27">
        <f t="shared" si="7"/>
        <v>488</v>
      </c>
      <c r="AD10" s="28">
        <f t="shared" si="8"/>
        <v>488</v>
      </c>
      <c r="AE10" s="55">
        <f t="shared" si="9"/>
        <v>488</v>
      </c>
      <c r="AF10" s="29">
        <f t="shared" si="10"/>
        <v>0</v>
      </c>
      <c r="AG10" s="79">
        <v>488</v>
      </c>
      <c r="AH10" s="55">
        <v>0</v>
      </c>
      <c r="AI10" s="55">
        <v>0</v>
      </c>
      <c r="AJ10" s="55">
        <v>0</v>
      </c>
      <c r="AK10" s="34"/>
    </row>
    <row r="11" spans="1:37">
      <c r="A11" s="71" t="s">
        <v>10</v>
      </c>
      <c r="B11" s="71" t="s">
        <v>58</v>
      </c>
      <c r="C11" s="71" t="s">
        <v>59</v>
      </c>
      <c r="D11" s="71">
        <v>36063606</v>
      </c>
      <c r="E11" s="72" t="s">
        <v>121</v>
      </c>
      <c r="F11" s="71">
        <v>17337062</v>
      </c>
      <c r="G11" s="72" t="s">
        <v>181</v>
      </c>
      <c r="H11" s="72" t="s">
        <v>14</v>
      </c>
      <c r="I11" s="72" t="s">
        <v>220</v>
      </c>
      <c r="J11" s="72">
        <v>461</v>
      </c>
      <c r="K11" s="5" t="s">
        <v>336</v>
      </c>
      <c r="L11" s="54">
        <v>2</v>
      </c>
      <c r="M11" s="74">
        <v>2</v>
      </c>
      <c r="N11" s="77">
        <v>2</v>
      </c>
      <c r="O11" s="74">
        <v>2</v>
      </c>
      <c r="P11" s="75">
        <f t="shared" si="0"/>
        <v>1</v>
      </c>
      <c r="Q11" s="76">
        <f t="shared" si="1"/>
        <v>1</v>
      </c>
      <c r="R11" s="77">
        <v>24</v>
      </c>
      <c r="S11" s="74">
        <v>24</v>
      </c>
      <c r="T11" s="77">
        <v>0</v>
      </c>
      <c r="U11" s="140">
        <v>0</v>
      </c>
      <c r="V11" s="30">
        <f t="shared" si="2"/>
        <v>0</v>
      </c>
      <c r="W11" s="118">
        <f t="shared" si="3"/>
        <v>0</v>
      </c>
      <c r="X11" s="77">
        <v>488</v>
      </c>
      <c r="Y11" s="74">
        <v>488</v>
      </c>
      <c r="Z11" s="120">
        <f t="shared" si="4"/>
        <v>20.333333333333332</v>
      </c>
      <c r="AA11" s="78">
        <f t="shared" si="5"/>
        <v>20.333333333333332</v>
      </c>
      <c r="AB11" s="79">
        <f t="shared" si="6"/>
        <v>488</v>
      </c>
      <c r="AC11" s="80">
        <f t="shared" si="7"/>
        <v>488</v>
      </c>
      <c r="AD11" s="48">
        <f t="shared" si="8"/>
        <v>488</v>
      </c>
      <c r="AE11" s="81">
        <f t="shared" si="9"/>
        <v>488</v>
      </c>
      <c r="AF11" s="82">
        <f t="shared" si="10"/>
        <v>0</v>
      </c>
      <c r="AG11" s="144">
        <v>488</v>
      </c>
      <c r="AH11" s="83">
        <v>0</v>
      </c>
      <c r="AI11" s="83">
        <v>0</v>
      </c>
      <c r="AJ11" s="83">
        <v>0</v>
      </c>
      <c r="AK11" s="34"/>
    </row>
    <row r="12" spans="1:37">
      <c r="A12" s="71" t="s">
        <v>10</v>
      </c>
      <c r="B12" s="71" t="s">
        <v>58</v>
      </c>
      <c r="C12" s="71" t="s">
        <v>59</v>
      </c>
      <c r="D12" s="71">
        <v>36063606</v>
      </c>
      <c r="E12" s="72" t="s">
        <v>121</v>
      </c>
      <c r="F12" s="71">
        <v>30775302</v>
      </c>
      <c r="G12" s="72" t="s">
        <v>180</v>
      </c>
      <c r="H12" s="72" t="s">
        <v>11</v>
      </c>
      <c r="I12" s="72" t="s">
        <v>219</v>
      </c>
      <c r="J12" s="72">
        <v>134</v>
      </c>
      <c r="K12" s="5" t="s">
        <v>336</v>
      </c>
      <c r="L12" s="54">
        <v>8</v>
      </c>
      <c r="M12" s="74">
        <v>8</v>
      </c>
      <c r="N12" s="77">
        <v>2</v>
      </c>
      <c r="O12" s="74">
        <v>2</v>
      </c>
      <c r="P12" s="75">
        <f t="shared" si="0"/>
        <v>4</v>
      </c>
      <c r="Q12" s="76">
        <f t="shared" si="1"/>
        <v>4</v>
      </c>
      <c r="R12" s="77">
        <v>36</v>
      </c>
      <c r="S12" s="74">
        <v>36</v>
      </c>
      <c r="T12" s="77">
        <v>0</v>
      </c>
      <c r="U12" s="140">
        <v>0</v>
      </c>
      <c r="V12" s="30">
        <f t="shared" si="2"/>
        <v>0</v>
      </c>
      <c r="W12" s="118">
        <f t="shared" si="3"/>
        <v>0</v>
      </c>
      <c r="X12" s="77">
        <v>686</v>
      </c>
      <c r="Y12" s="74">
        <v>686</v>
      </c>
      <c r="Z12" s="120">
        <f t="shared" si="4"/>
        <v>19.055555555555557</v>
      </c>
      <c r="AA12" s="78">
        <f t="shared" si="5"/>
        <v>19.055555555555557</v>
      </c>
      <c r="AB12" s="79">
        <f t="shared" si="6"/>
        <v>686</v>
      </c>
      <c r="AC12" s="80">
        <f t="shared" si="7"/>
        <v>686</v>
      </c>
      <c r="AD12" s="48">
        <f t="shared" si="8"/>
        <v>686</v>
      </c>
      <c r="AE12" s="81">
        <f t="shared" si="9"/>
        <v>686</v>
      </c>
      <c r="AF12" s="82">
        <f t="shared" si="10"/>
        <v>0</v>
      </c>
      <c r="AG12" s="144">
        <v>686</v>
      </c>
      <c r="AH12" s="83">
        <v>0</v>
      </c>
      <c r="AI12" s="83">
        <v>0</v>
      </c>
      <c r="AJ12" s="83">
        <v>0</v>
      </c>
      <c r="AK12" s="34"/>
    </row>
    <row r="13" spans="1:37">
      <c r="A13" s="71" t="s">
        <v>10</v>
      </c>
      <c r="B13" s="71" t="s">
        <v>58</v>
      </c>
      <c r="C13" s="71" t="s">
        <v>59</v>
      </c>
      <c r="D13" s="71">
        <v>36063606</v>
      </c>
      <c r="E13" s="72" t="s">
        <v>121</v>
      </c>
      <c r="F13" s="71">
        <v>30775311</v>
      </c>
      <c r="G13" s="72" t="s">
        <v>185</v>
      </c>
      <c r="H13" s="72" t="s">
        <v>14</v>
      </c>
      <c r="I13" s="72" t="s">
        <v>221</v>
      </c>
      <c r="J13" s="72">
        <v>297</v>
      </c>
      <c r="K13" s="5" t="s">
        <v>336</v>
      </c>
      <c r="L13" s="54">
        <v>3</v>
      </c>
      <c r="M13" s="74">
        <v>3</v>
      </c>
      <c r="N13" s="77">
        <v>2</v>
      </c>
      <c r="O13" s="74">
        <v>2</v>
      </c>
      <c r="P13" s="75">
        <f t="shared" si="0"/>
        <v>1.5</v>
      </c>
      <c r="Q13" s="76">
        <f t="shared" si="1"/>
        <v>1.5</v>
      </c>
      <c r="R13" s="77">
        <v>30</v>
      </c>
      <c r="S13" s="74">
        <v>30</v>
      </c>
      <c r="T13" s="77">
        <v>0</v>
      </c>
      <c r="U13" s="140">
        <v>0</v>
      </c>
      <c r="V13" s="30">
        <f t="shared" si="2"/>
        <v>0</v>
      </c>
      <c r="W13" s="118">
        <f t="shared" si="3"/>
        <v>0</v>
      </c>
      <c r="X13" s="77">
        <v>521</v>
      </c>
      <c r="Y13" s="74">
        <v>521</v>
      </c>
      <c r="Z13" s="120">
        <f t="shared" si="4"/>
        <v>17.366666666666667</v>
      </c>
      <c r="AA13" s="78">
        <f t="shared" si="5"/>
        <v>17.366666666666667</v>
      </c>
      <c r="AB13" s="79">
        <f t="shared" si="6"/>
        <v>521</v>
      </c>
      <c r="AC13" s="80">
        <f t="shared" si="7"/>
        <v>521</v>
      </c>
      <c r="AD13" s="48">
        <f t="shared" si="8"/>
        <v>521</v>
      </c>
      <c r="AE13" s="81">
        <f t="shared" si="9"/>
        <v>521</v>
      </c>
      <c r="AF13" s="82">
        <f t="shared" si="10"/>
        <v>0</v>
      </c>
      <c r="AG13" s="144">
        <v>521</v>
      </c>
      <c r="AH13" s="83">
        <v>0</v>
      </c>
      <c r="AI13" s="83">
        <v>0</v>
      </c>
      <c r="AJ13" s="83">
        <v>0</v>
      </c>
      <c r="AK13" s="34"/>
    </row>
    <row r="14" spans="1:37">
      <c r="A14" s="71" t="s">
        <v>10</v>
      </c>
      <c r="B14" s="71" t="s">
        <v>58</v>
      </c>
      <c r="C14" s="71" t="s">
        <v>59</v>
      </c>
      <c r="D14" s="71">
        <v>36063606</v>
      </c>
      <c r="E14" s="72" t="s">
        <v>121</v>
      </c>
      <c r="F14" s="71">
        <v>30775329</v>
      </c>
      <c r="G14" s="72" t="s">
        <v>190</v>
      </c>
      <c r="H14" s="72" t="s">
        <v>16</v>
      </c>
      <c r="I14" s="72" t="s">
        <v>231</v>
      </c>
      <c r="J14" s="72">
        <v>350</v>
      </c>
      <c r="K14" s="5" t="s">
        <v>336</v>
      </c>
      <c r="L14" s="54">
        <v>4</v>
      </c>
      <c r="M14" s="74">
        <v>4</v>
      </c>
      <c r="N14" s="77">
        <v>2</v>
      </c>
      <c r="O14" s="74">
        <v>2</v>
      </c>
      <c r="P14" s="75">
        <f t="shared" si="0"/>
        <v>2</v>
      </c>
      <c r="Q14" s="76">
        <f t="shared" si="1"/>
        <v>2</v>
      </c>
      <c r="R14" s="77">
        <v>24</v>
      </c>
      <c r="S14" s="74">
        <v>24</v>
      </c>
      <c r="T14" s="77">
        <v>0</v>
      </c>
      <c r="U14" s="140">
        <v>0</v>
      </c>
      <c r="V14" s="30">
        <f t="shared" si="2"/>
        <v>0</v>
      </c>
      <c r="W14" s="118">
        <f t="shared" si="3"/>
        <v>0</v>
      </c>
      <c r="X14" s="77">
        <v>554</v>
      </c>
      <c r="Y14" s="74">
        <v>554</v>
      </c>
      <c r="Z14" s="120">
        <f t="shared" si="4"/>
        <v>23.083333333333332</v>
      </c>
      <c r="AA14" s="78">
        <f t="shared" si="5"/>
        <v>23.083333333333332</v>
      </c>
      <c r="AB14" s="79">
        <f t="shared" si="6"/>
        <v>554</v>
      </c>
      <c r="AC14" s="80">
        <f t="shared" si="7"/>
        <v>554</v>
      </c>
      <c r="AD14" s="48">
        <f t="shared" si="8"/>
        <v>554</v>
      </c>
      <c r="AE14" s="81">
        <f t="shared" si="9"/>
        <v>554</v>
      </c>
      <c r="AF14" s="82">
        <f t="shared" si="10"/>
        <v>0</v>
      </c>
      <c r="AG14" s="144">
        <v>554</v>
      </c>
      <c r="AH14" s="83">
        <v>0</v>
      </c>
      <c r="AI14" s="83">
        <v>0</v>
      </c>
      <c r="AJ14" s="83">
        <v>0</v>
      </c>
      <c r="AK14" s="34"/>
    </row>
    <row r="15" spans="1:37">
      <c r="A15" s="71" t="s">
        <v>10</v>
      </c>
      <c r="B15" s="71" t="s">
        <v>58</v>
      </c>
      <c r="C15" s="71" t="s">
        <v>59</v>
      </c>
      <c r="D15" s="71">
        <v>36063606</v>
      </c>
      <c r="E15" s="72" t="s">
        <v>121</v>
      </c>
      <c r="F15" s="71">
        <v>30775418</v>
      </c>
      <c r="G15" s="72" t="s">
        <v>182</v>
      </c>
      <c r="H15" s="72" t="s">
        <v>15</v>
      </c>
      <c r="I15" s="72" t="s">
        <v>227</v>
      </c>
      <c r="J15" s="72">
        <v>414</v>
      </c>
      <c r="K15" s="5" t="s">
        <v>336</v>
      </c>
      <c r="L15" s="54">
        <v>2</v>
      </c>
      <c r="M15" s="74">
        <v>2</v>
      </c>
      <c r="N15" s="77">
        <v>2</v>
      </c>
      <c r="O15" s="74">
        <v>2</v>
      </c>
      <c r="P15" s="75">
        <f t="shared" si="0"/>
        <v>1</v>
      </c>
      <c r="Q15" s="76">
        <f t="shared" si="1"/>
        <v>1</v>
      </c>
      <c r="R15" s="77">
        <v>12</v>
      </c>
      <c r="S15" s="74">
        <v>12</v>
      </c>
      <c r="T15" s="48">
        <v>0</v>
      </c>
      <c r="U15" s="141">
        <v>0</v>
      </c>
      <c r="V15" s="30">
        <f t="shared" si="2"/>
        <v>0</v>
      </c>
      <c r="W15" s="118">
        <f t="shared" si="3"/>
        <v>0</v>
      </c>
      <c r="X15" s="48">
        <v>488</v>
      </c>
      <c r="Y15" s="82">
        <v>488</v>
      </c>
      <c r="Z15" s="120">
        <f t="shared" si="4"/>
        <v>40.666666666666664</v>
      </c>
      <c r="AA15" s="78">
        <f t="shared" si="5"/>
        <v>40.666666666666664</v>
      </c>
      <c r="AB15" s="79">
        <f t="shared" si="6"/>
        <v>488</v>
      </c>
      <c r="AC15" s="80">
        <f t="shared" si="7"/>
        <v>488</v>
      </c>
      <c r="AD15" s="48">
        <f t="shared" si="8"/>
        <v>488</v>
      </c>
      <c r="AE15" s="81">
        <f t="shared" si="9"/>
        <v>488</v>
      </c>
      <c r="AF15" s="82">
        <f t="shared" si="10"/>
        <v>0</v>
      </c>
      <c r="AG15" s="144">
        <v>488</v>
      </c>
      <c r="AH15" s="83">
        <v>0</v>
      </c>
      <c r="AI15" s="83">
        <v>0</v>
      </c>
      <c r="AJ15" s="83">
        <v>0</v>
      </c>
      <c r="AK15" s="34"/>
    </row>
    <row r="16" spans="1:37">
      <c r="A16" s="71" t="s">
        <v>10</v>
      </c>
      <c r="B16" s="71" t="s">
        <v>58</v>
      </c>
      <c r="C16" s="71" t="s">
        <v>59</v>
      </c>
      <c r="D16" s="71">
        <v>36063606</v>
      </c>
      <c r="E16" s="72" t="s">
        <v>121</v>
      </c>
      <c r="F16" s="71">
        <v>31780466</v>
      </c>
      <c r="G16" s="72" t="s">
        <v>188</v>
      </c>
      <c r="H16" s="72" t="s">
        <v>15</v>
      </c>
      <c r="I16" s="72" t="s">
        <v>226</v>
      </c>
      <c r="J16" s="72">
        <v>530</v>
      </c>
      <c r="K16" s="5" t="s">
        <v>336</v>
      </c>
      <c r="L16" s="54">
        <v>2</v>
      </c>
      <c r="M16" s="74">
        <v>2</v>
      </c>
      <c r="N16" s="77">
        <v>2</v>
      </c>
      <c r="O16" s="74">
        <v>2</v>
      </c>
      <c r="P16" s="75">
        <f t="shared" ref="P16:P26" si="11">+L16/N16</f>
        <v>1</v>
      </c>
      <c r="Q16" s="76">
        <f t="shared" ref="Q16:Q26" si="12">+M16/O16</f>
        <v>1</v>
      </c>
      <c r="R16" s="77">
        <v>36</v>
      </c>
      <c r="S16" s="74">
        <v>36</v>
      </c>
      <c r="T16" s="77">
        <v>0</v>
      </c>
      <c r="U16" s="140">
        <v>0</v>
      </c>
      <c r="V16" s="30">
        <f t="shared" ref="V16:V26" si="13">+T16/R16</f>
        <v>0</v>
      </c>
      <c r="W16" s="118">
        <f t="shared" ref="W16:W26" si="14">+U16/S16</f>
        <v>0</v>
      </c>
      <c r="X16" s="77">
        <v>488</v>
      </c>
      <c r="Y16" s="74">
        <v>488</v>
      </c>
      <c r="Z16" s="120">
        <f t="shared" ref="Z16:Z26" si="15">+X16/R16</f>
        <v>13.555555555555555</v>
      </c>
      <c r="AA16" s="78">
        <f t="shared" ref="AA16:AA26" si="16">+Y16/S16</f>
        <v>13.555555555555555</v>
      </c>
      <c r="AB16" s="79">
        <f t="shared" ref="AB16:AB26" si="17">+T16+X16</f>
        <v>488</v>
      </c>
      <c r="AC16" s="80">
        <f t="shared" ref="AC16:AC26" si="18">+U16+Y16</f>
        <v>488</v>
      </c>
      <c r="AD16" s="48">
        <f t="shared" ref="AD16:AD26" si="19">ROUNDUP(AB16,0)</f>
        <v>488</v>
      </c>
      <c r="AE16" s="81">
        <f t="shared" ref="AE16:AE26" si="20">ROUNDUP(AC16,0)</f>
        <v>488</v>
      </c>
      <c r="AF16" s="82">
        <f t="shared" ref="AF16:AF26" si="21">+AD16-AE16</f>
        <v>0</v>
      </c>
      <c r="AG16" s="144">
        <v>488</v>
      </c>
      <c r="AH16" s="83">
        <v>0</v>
      </c>
      <c r="AI16" s="83">
        <v>0</v>
      </c>
      <c r="AJ16" s="83">
        <v>0</v>
      </c>
      <c r="AK16" s="34"/>
    </row>
    <row r="17" spans="1:37">
      <c r="A17" s="71" t="s">
        <v>10</v>
      </c>
      <c r="B17" s="71" t="s">
        <v>58</v>
      </c>
      <c r="C17" s="71" t="s">
        <v>59</v>
      </c>
      <c r="D17" s="71">
        <v>36063606</v>
      </c>
      <c r="E17" s="72" t="s">
        <v>121</v>
      </c>
      <c r="F17" s="71">
        <v>31797920</v>
      </c>
      <c r="G17" s="72" t="s">
        <v>30</v>
      </c>
      <c r="H17" s="72" t="s">
        <v>14</v>
      </c>
      <c r="I17" s="72" t="s">
        <v>221</v>
      </c>
      <c r="J17" s="72">
        <v>458</v>
      </c>
      <c r="K17" s="5" t="s">
        <v>336</v>
      </c>
      <c r="L17" s="54">
        <v>3</v>
      </c>
      <c r="M17" s="74">
        <v>3</v>
      </c>
      <c r="N17" s="77">
        <v>2</v>
      </c>
      <c r="O17" s="74">
        <v>2</v>
      </c>
      <c r="P17" s="75">
        <f t="shared" si="11"/>
        <v>1.5</v>
      </c>
      <c r="Q17" s="76">
        <f t="shared" si="12"/>
        <v>1.5</v>
      </c>
      <c r="R17" s="77">
        <v>30</v>
      </c>
      <c r="S17" s="74">
        <v>30</v>
      </c>
      <c r="T17" s="77">
        <v>0</v>
      </c>
      <c r="U17" s="140">
        <v>0</v>
      </c>
      <c r="V17" s="30">
        <f t="shared" si="13"/>
        <v>0</v>
      </c>
      <c r="W17" s="118">
        <f t="shared" si="14"/>
        <v>0</v>
      </c>
      <c r="X17" s="77">
        <v>521</v>
      </c>
      <c r="Y17" s="74">
        <v>521</v>
      </c>
      <c r="Z17" s="120">
        <f t="shared" si="15"/>
        <v>17.366666666666667</v>
      </c>
      <c r="AA17" s="78">
        <f t="shared" si="16"/>
        <v>17.366666666666667</v>
      </c>
      <c r="AB17" s="79">
        <f t="shared" si="17"/>
        <v>521</v>
      </c>
      <c r="AC17" s="80">
        <f t="shared" si="18"/>
        <v>521</v>
      </c>
      <c r="AD17" s="48">
        <f t="shared" si="19"/>
        <v>521</v>
      </c>
      <c r="AE17" s="81">
        <f t="shared" si="20"/>
        <v>521</v>
      </c>
      <c r="AF17" s="82">
        <f t="shared" si="21"/>
        <v>0</v>
      </c>
      <c r="AG17" s="144">
        <v>521</v>
      </c>
      <c r="AH17" s="83">
        <v>0</v>
      </c>
      <c r="AI17" s="83">
        <v>0</v>
      </c>
      <c r="AJ17" s="83">
        <v>0</v>
      </c>
      <c r="AK17" s="34"/>
    </row>
    <row r="18" spans="1:37">
      <c r="A18" s="71" t="s">
        <v>10</v>
      </c>
      <c r="B18" s="71" t="s">
        <v>58</v>
      </c>
      <c r="C18" s="71" t="s">
        <v>59</v>
      </c>
      <c r="D18" s="71">
        <v>36063606</v>
      </c>
      <c r="E18" s="72" t="s">
        <v>121</v>
      </c>
      <c r="F18" s="71">
        <v>42128790</v>
      </c>
      <c r="G18" s="72" t="s">
        <v>184</v>
      </c>
      <c r="H18" s="72" t="s">
        <v>14</v>
      </c>
      <c r="I18" s="72" t="s">
        <v>223</v>
      </c>
      <c r="J18" s="72">
        <v>610</v>
      </c>
      <c r="K18" s="5" t="s">
        <v>336</v>
      </c>
      <c r="L18" s="54">
        <v>45</v>
      </c>
      <c r="M18" s="74">
        <v>43</v>
      </c>
      <c r="N18" s="77">
        <v>4</v>
      </c>
      <c r="O18" s="74">
        <v>4</v>
      </c>
      <c r="P18" s="75">
        <f t="shared" si="11"/>
        <v>11.25</v>
      </c>
      <c r="Q18" s="76">
        <f t="shared" si="12"/>
        <v>10.75</v>
      </c>
      <c r="R18" s="77">
        <v>24</v>
      </c>
      <c r="S18" s="74">
        <v>24</v>
      </c>
      <c r="T18" s="77">
        <v>0</v>
      </c>
      <c r="U18" s="140">
        <v>0</v>
      </c>
      <c r="V18" s="30">
        <f t="shared" si="13"/>
        <v>0</v>
      </c>
      <c r="W18" s="118">
        <f t="shared" si="14"/>
        <v>0</v>
      </c>
      <c r="X18" s="77">
        <v>1907</v>
      </c>
      <c r="Y18" s="74">
        <v>1841</v>
      </c>
      <c r="Z18" s="120">
        <f t="shared" si="15"/>
        <v>79.458333333333329</v>
      </c>
      <c r="AA18" s="78">
        <f t="shared" si="16"/>
        <v>76.708333333333329</v>
      </c>
      <c r="AB18" s="79">
        <f t="shared" si="17"/>
        <v>1907</v>
      </c>
      <c r="AC18" s="80">
        <f t="shared" si="18"/>
        <v>1841</v>
      </c>
      <c r="AD18" s="48">
        <f t="shared" si="19"/>
        <v>1907</v>
      </c>
      <c r="AE18" s="81">
        <f t="shared" si="20"/>
        <v>1841</v>
      </c>
      <c r="AF18" s="82">
        <f t="shared" si="21"/>
        <v>66</v>
      </c>
      <c r="AG18" s="144">
        <v>1907</v>
      </c>
      <c r="AH18" s="83">
        <v>0</v>
      </c>
      <c r="AI18" s="83">
        <v>0</v>
      </c>
      <c r="AJ18" s="83">
        <v>0</v>
      </c>
      <c r="AK18" s="34"/>
    </row>
    <row r="19" spans="1:37">
      <c r="A19" s="71" t="s">
        <v>10</v>
      </c>
      <c r="B19" s="71" t="s">
        <v>58</v>
      </c>
      <c r="C19" s="71" t="s">
        <v>59</v>
      </c>
      <c r="D19" s="71">
        <v>36063606</v>
      </c>
      <c r="E19" s="72" t="s">
        <v>121</v>
      </c>
      <c r="F19" s="71">
        <v>42253888</v>
      </c>
      <c r="G19" s="72" t="s">
        <v>186</v>
      </c>
      <c r="H19" s="72" t="s">
        <v>14</v>
      </c>
      <c r="I19" s="72" t="s">
        <v>224</v>
      </c>
      <c r="J19" s="72">
        <v>352</v>
      </c>
      <c r="K19" s="5" t="s">
        <v>336</v>
      </c>
      <c r="L19" s="54">
        <v>2</v>
      </c>
      <c r="M19" s="74">
        <v>2</v>
      </c>
      <c r="N19" s="77">
        <v>2</v>
      </c>
      <c r="O19" s="74">
        <v>2</v>
      </c>
      <c r="P19" s="75">
        <f t="shared" si="11"/>
        <v>1</v>
      </c>
      <c r="Q19" s="76">
        <f t="shared" si="12"/>
        <v>1</v>
      </c>
      <c r="R19" s="77">
        <v>24</v>
      </c>
      <c r="S19" s="74">
        <v>24</v>
      </c>
      <c r="T19" s="48">
        <v>0</v>
      </c>
      <c r="U19" s="141">
        <v>0</v>
      </c>
      <c r="V19" s="30">
        <f t="shared" si="13"/>
        <v>0</v>
      </c>
      <c r="W19" s="118">
        <f t="shared" si="14"/>
        <v>0</v>
      </c>
      <c r="X19" s="48">
        <v>488</v>
      </c>
      <c r="Y19" s="82">
        <v>488</v>
      </c>
      <c r="Z19" s="120">
        <f t="shared" si="15"/>
        <v>20.333333333333332</v>
      </c>
      <c r="AA19" s="78">
        <f t="shared" si="16"/>
        <v>20.333333333333332</v>
      </c>
      <c r="AB19" s="79">
        <f t="shared" si="17"/>
        <v>488</v>
      </c>
      <c r="AC19" s="80">
        <f t="shared" si="18"/>
        <v>488</v>
      </c>
      <c r="AD19" s="48">
        <f t="shared" si="19"/>
        <v>488</v>
      </c>
      <c r="AE19" s="81">
        <f t="shared" si="20"/>
        <v>488</v>
      </c>
      <c r="AF19" s="82">
        <f t="shared" si="21"/>
        <v>0</v>
      </c>
      <c r="AG19" s="144">
        <v>488</v>
      </c>
      <c r="AH19" s="83">
        <v>0</v>
      </c>
      <c r="AI19" s="83">
        <v>0</v>
      </c>
      <c r="AJ19" s="83">
        <v>0</v>
      </c>
      <c r="AK19" s="34"/>
    </row>
    <row r="20" spans="1:37">
      <c r="A20" s="71" t="s">
        <v>10</v>
      </c>
      <c r="B20" s="71" t="s">
        <v>58</v>
      </c>
      <c r="C20" s="71" t="s">
        <v>59</v>
      </c>
      <c r="D20" s="71">
        <v>36063606</v>
      </c>
      <c r="E20" s="72" t="s">
        <v>121</v>
      </c>
      <c r="F20" s="71">
        <v>42253900</v>
      </c>
      <c r="G20" s="72" t="s">
        <v>183</v>
      </c>
      <c r="H20" s="72" t="s">
        <v>14</v>
      </c>
      <c r="I20" s="72" t="s">
        <v>222</v>
      </c>
      <c r="J20" s="72">
        <v>295</v>
      </c>
      <c r="K20" s="5" t="s">
        <v>336</v>
      </c>
      <c r="L20" s="54">
        <v>10</v>
      </c>
      <c r="M20" s="74">
        <v>10</v>
      </c>
      <c r="N20" s="77">
        <v>2</v>
      </c>
      <c r="O20" s="74">
        <v>2</v>
      </c>
      <c r="P20" s="75">
        <f t="shared" si="11"/>
        <v>5</v>
      </c>
      <c r="Q20" s="76">
        <f t="shared" si="12"/>
        <v>5</v>
      </c>
      <c r="R20" s="77">
        <v>36</v>
      </c>
      <c r="S20" s="74">
        <v>36</v>
      </c>
      <c r="T20" s="77">
        <v>0</v>
      </c>
      <c r="U20" s="140">
        <v>0</v>
      </c>
      <c r="V20" s="30">
        <f t="shared" si="13"/>
        <v>0</v>
      </c>
      <c r="W20" s="118">
        <f t="shared" si="14"/>
        <v>0</v>
      </c>
      <c r="X20" s="77">
        <v>752</v>
      </c>
      <c r="Y20" s="74">
        <v>752</v>
      </c>
      <c r="Z20" s="120">
        <f t="shared" si="15"/>
        <v>20.888888888888889</v>
      </c>
      <c r="AA20" s="78">
        <f t="shared" si="16"/>
        <v>20.888888888888889</v>
      </c>
      <c r="AB20" s="79">
        <f t="shared" si="17"/>
        <v>752</v>
      </c>
      <c r="AC20" s="80">
        <f t="shared" si="18"/>
        <v>752</v>
      </c>
      <c r="AD20" s="48">
        <f t="shared" si="19"/>
        <v>752</v>
      </c>
      <c r="AE20" s="81">
        <f t="shared" si="20"/>
        <v>752</v>
      </c>
      <c r="AF20" s="82">
        <f t="shared" si="21"/>
        <v>0</v>
      </c>
      <c r="AG20" s="144">
        <v>752</v>
      </c>
      <c r="AH20" s="83">
        <v>0</v>
      </c>
      <c r="AI20" s="83">
        <v>0</v>
      </c>
      <c r="AJ20" s="83">
        <v>0</v>
      </c>
      <c r="AK20" s="34"/>
    </row>
    <row r="21" spans="1:37">
      <c r="A21" s="71" t="s">
        <v>10</v>
      </c>
      <c r="B21" s="71" t="s">
        <v>64</v>
      </c>
      <c r="C21" s="71" t="s">
        <v>73</v>
      </c>
      <c r="D21" s="71">
        <v>304743</v>
      </c>
      <c r="E21" s="72" t="s">
        <v>134</v>
      </c>
      <c r="F21" s="71">
        <v>31811540</v>
      </c>
      <c r="G21" s="72" t="s">
        <v>22</v>
      </c>
      <c r="H21" s="72" t="s">
        <v>262</v>
      </c>
      <c r="I21" s="72" t="s">
        <v>263</v>
      </c>
      <c r="J21" s="72">
        <v>256</v>
      </c>
      <c r="K21" s="5" t="s">
        <v>336</v>
      </c>
      <c r="L21" s="54">
        <v>4</v>
      </c>
      <c r="M21" s="74">
        <v>0</v>
      </c>
      <c r="N21" s="77">
        <v>2</v>
      </c>
      <c r="O21" s="74">
        <v>0</v>
      </c>
      <c r="P21" s="75">
        <f t="shared" si="11"/>
        <v>2</v>
      </c>
      <c r="Q21" s="76"/>
      <c r="R21" s="77">
        <v>12</v>
      </c>
      <c r="S21" s="74">
        <v>0</v>
      </c>
      <c r="T21" s="77">
        <v>160</v>
      </c>
      <c r="U21" s="140">
        <v>0</v>
      </c>
      <c r="V21" s="30">
        <f t="shared" si="13"/>
        <v>13.333333333333334</v>
      </c>
      <c r="W21" s="118"/>
      <c r="X21" s="77">
        <v>0</v>
      </c>
      <c r="Y21" s="74">
        <v>0</v>
      </c>
      <c r="Z21" s="120">
        <f t="shared" si="15"/>
        <v>0</v>
      </c>
      <c r="AA21" s="78"/>
      <c r="AB21" s="79">
        <f t="shared" si="17"/>
        <v>160</v>
      </c>
      <c r="AC21" s="80">
        <f t="shared" si="18"/>
        <v>0</v>
      </c>
      <c r="AD21" s="48">
        <f t="shared" si="19"/>
        <v>160</v>
      </c>
      <c r="AE21" s="81">
        <f t="shared" si="20"/>
        <v>0</v>
      </c>
      <c r="AF21" s="82">
        <f t="shared" si="21"/>
        <v>160</v>
      </c>
      <c r="AG21" s="144">
        <v>160</v>
      </c>
      <c r="AH21" s="83">
        <v>0</v>
      </c>
      <c r="AI21" s="83">
        <v>0</v>
      </c>
      <c r="AJ21" s="83">
        <v>0</v>
      </c>
      <c r="AK21" s="34"/>
    </row>
    <row r="22" spans="1:37" customFormat="1">
      <c r="A22" s="2" t="s">
        <v>10</v>
      </c>
      <c r="B22" s="2" t="s">
        <v>64</v>
      </c>
      <c r="C22" s="2" t="s">
        <v>77</v>
      </c>
      <c r="D22" s="2">
        <v>304760</v>
      </c>
      <c r="E22" s="1" t="s">
        <v>138</v>
      </c>
      <c r="F22" s="2">
        <v>31816916</v>
      </c>
      <c r="G22" s="1" t="s">
        <v>199</v>
      </c>
      <c r="H22" s="1" t="s">
        <v>269</v>
      </c>
      <c r="I22" s="1" t="s">
        <v>244</v>
      </c>
      <c r="J22" s="1">
        <v>235</v>
      </c>
      <c r="K22" s="3" t="s">
        <v>336</v>
      </c>
      <c r="L22" s="54">
        <v>57</v>
      </c>
      <c r="M22" s="53">
        <v>50</v>
      </c>
      <c r="N22" s="7">
        <v>17</v>
      </c>
      <c r="O22" s="53">
        <v>12</v>
      </c>
      <c r="P22" s="31">
        <f t="shared" si="11"/>
        <v>3.3529411764705883</v>
      </c>
      <c r="Q22" s="32">
        <f t="shared" si="12"/>
        <v>4.166666666666667</v>
      </c>
      <c r="R22" s="7">
        <v>114</v>
      </c>
      <c r="S22" s="53">
        <v>91</v>
      </c>
      <c r="T22" s="28">
        <v>2324</v>
      </c>
      <c r="U22" s="113">
        <v>1855</v>
      </c>
      <c r="V22" s="30">
        <f t="shared" si="13"/>
        <v>20.385964912280702</v>
      </c>
      <c r="W22" s="118">
        <f t="shared" si="14"/>
        <v>20.384615384615383</v>
      </c>
      <c r="X22" s="28">
        <v>0</v>
      </c>
      <c r="Y22" s="29">
        <v>0</v>
      </c>
      <c r="Z22" s="119">
        <f t="shared" si="15"/>
        <v>0</v>
      </c>
      <c r="AA22" s="33">
        <f t="shared" si="16"/>
        <v>0</v>
      </c>
      <c r="AB22" s="26">
        <f t="shared" si="17"/>
        <v>2324</v>
      </c>
      <c r="AC22" s="27">
        <f t="shared" si="18"/>
        <v>1855</v>
      </c>
      <c r="AD22" s="28">
        <f t="shared" si="19"/>
        <v>2324</v>
      </c>
      <c r="AE22" s="55">
        <f t="shared" si="20"/>
        <v>1855</v>
      </c>
      <c r="AF22" s="29">
        <f t="shared" si="21"/>
        <v>469</v>
      </c>
      <c r="AG22" s="79">
        <v>2324</v>
      </c>
      <c r="AH22" s="55">
        <v>0</v>
      </c>
      <c r="AI22" s="55">
        <v>0</v>
      </c>
      <c r="AJ22" s="55">
        <v>0</v>
      </c>
      <c r="AK22" s="34"/>
    </row>
    <row r="23" spans="1:37" customFormat="1">
      <c r="A23" s="2" t="s">
        <v>10</v>
      </c>
      <c r="B23" s="2" t="s">
        <v>64</v>
      </c>
      <c r="C23" s="2" t="s">
        <v>74</v>
      </c>
      <c r="D23" s="2">
        <v>304913</v>
      </c>
      <c r="E23" s="1" t="s">
        <v>135</v>
      </c>
      <c r="F23" s="2">
        <v>31811493</v>
      </c>
      <c r="G23" s="1" t="s">
        <v>204</v>
      </c>
      <c r="H23" s="1" t="s">
        <v>19</v>
      </c>
      <c r="I23" s="1" t="s">
        <v>265</v>
      </c>
      <c r="J23" s="1">
        <v>680</v>
      </c>
      <c r="K23" s="3" t="s">
        <v>336</v>
      </c>
      <c r="L23" s="54">
        <v>15</v>
      </c>
      <c r="M23" s="53">
        <v>15</v>
      </c>
      <c r="N23" s="7">
        <v>3</v>
      </c>
      <c r="O23" s="53">
        <v>3</v>
      </c>
      <c r="P23" s="31">
        <f t="shared" si="11"/>
        <v>5</v>
      </c>
      <c r="Q23" s="32">
        <f t="shared" si="12"/>
        <v>5</v>
      </c>
      <c r="R23" s="7">
        <v>87</v>
      </c>
      <c r="S23" s="53">
        <v>87</v>
      </c>
      <c r="T23" s="28">
        <v>1470</v>
      </c>
      <c r="U23" s="113">
        <v>1470</v>
      </c>
      <c r="V23" s="30">
        <f t="shared" si="13"/>
        <v>16.896551724137932</v>
      </c>
      <c r="W23" s="118">
        <f t="shared" si="14"/>
        <v>16.896551724137932</v>
      </c>
      <c r="X23" s="28">
        <v>0</v>
      </c>
      <c r="Y23" s="29">
        <v>0</v>
      </c>
      <c r="Z23" s="119">
        <f t="shared" si="15"/>
        <v>0</v>
      </c>
      <c r="AA23" s="33">
        <f t="shared" si="16"/>
        <v>0</v>
      </c>
      <c r="AB23" s="26">
        <f t="shared" si="17"/>
        <v>1470</v>
      </c>
      <c r="AC23" s="27">
        <f t="shared" si="18"/>
        <v>1470</v>
      </c>
      <c r="AD23" s="28">
        <f t="shared" si="19"/>
        <v>1470</v>
      </c>
      <c r="AE23" s="55">
        <f t="shared" si="20"/>
        <v>1470</v>
      </c>
      <c r="AF23" s="29">
        <f t="shared" si="21"/>
        <v>0</v>
      </c>
      <c r="AG23" s="79">
        <v>587</v>
      </c>
      <c r="AH23" s="55">
        <v>883</v>
      </c>
      <c r="AI23" s="55">
        <v>0</v>
      </c>
      <c r="AJ23" s="55">
        <v>0</v>
      </c>
      <c r="AK23" s="34"/>
    </row>
    <row r="24" spans="1:37" customFormat="1">
      <c r="A24" s="2" t="s">
        <v>10</v>
      </c>
      <c r="B24" s="2" t="s">
        <v>64</v>
      </c>
      <c r="C24" s="2" t="s">
        <v>74</v>
      </c>
      <c r="D24" s="2">
        <v>304913</v>
      </c>
      <c r="E24" s="1" t="s">
        <v>135</v>
      </c>
      <c r="F24" s="2">
        <v>36064181</v>
      </c>
      <c r="G24" s="1" t="s">
        <v>22</v>
      </c>
      <c r="H24" s="1" t="s">
        <v>19</v>
      </c>
      <c r="I24" s="1" t="s">
        <v>264</v>
      </c>
      <c r="J24" s="1">
        <v>474</v>
      </c>
      <c r="K24" s="3" t="s">
        <v>336</v>
      </c>
      <c r="L24" s="54">
        <v>11</v>
      </c>
      <c r="M24" s="53">
        <v>11</v>
      </c>
      <c r="N24" s="7">
        <v>2</v>
      </c>
      <c r="O24" s="53">
        <v>2</v>
      </c>
      <c r="P24" s="31">
        <f t="shared" si="11"/>
        <v>5.5</v>
      </c>
      <c r="Q24" s="32">
        <f t="shared" si="12"/>
        <v>5.5</v>
      </c>
      <c r="R24" s="7">
        <v>31</v>
      </c>
      <c r="S24" s="53">
        <v>31</v>
      </c>
      <c r="T24" s="7">
        <v>411</v>
      </c>
      <c r="U24" s="142">
        <v>411</v>
      </c>
      <c r="V24" s="30">
        <f t="shared" si="13"/>
        <v>13.258064516129032</v>
      </c>
      <c r="W24" s="118">
        <f t="shared" si="14"/>
        <v>13.258064516129032</v>
      </c>
      <c r="X24" s="7">
        <v>0</v>
      </c>
      <c r="Y24" s="53">
        <v>0</v>
      </c>
      <c r="Z24" s="119">
        <f t="shared" si="15"/>
        <v>0</v>
      </c>
      <c r="AA24" s="33">
        <f t="shared" si="16"/>
        <v>0</v>
      </c>
      <c r="AB24" s="26">
        <f t="shared" si="17"/>
        <v>411</v>
      </c>
      <c r="AC24" s="27">
        <f t="shared" si="18"/>
        <v>411</v>
      </c>
      <c r="AD24" s="28">
        <f t="shared" si="19"/>
        <v>411</v>
      </c>
      <c r="AE24" s="55">
        <f t="shared" si="20"/>
        <v>411</v>
      </c>
      <c r="AF24" s="29">
        <f t="shared" si="21"/>
        <v>0</v>
      </c>
      <c r="AG24" s="6">
        <v>411</v>
      </c>
      <c r="AH24" s="1">
        <v>0</v>
      </c>
      <c r="AI24" s="1">
        <v>0</v>
      </c>
      <c r="AJ24" s="1">
        <v>0</v>
      </c>
      <c r="AK24" s="34"/>
    </row>
    <row r="25" spans="1:37" customFormat="1">
      <c r="A25" s="2" t="s">
        <v>10</v>
      </c>
      <c r="B25" s="2" t="s">
        <v>64</v>
      </c>
      <c r="C25" s="2" t="s">
        <v>75</v>
      </c>
      <c r="D25" s="2">
        <v>304956</v>
      </c>
      <c r="E25" s="1" t="s">
        <v>136</v>
      </c>
      <c r="F25" s="2">
        <v>36062219</v>
      </c>
      <c r="G25" s="1" t="s">
        <v>22</v>
      </c>
      <c r="H25" s="1" t="s">
        <v>234</v>
      </c>
      <c r="I25" s="1" t="s">
        <v>266</v>
      </c>
      <c r="J25" s="1">
        <v>399</v>
      </c>
      <c r="K25" s="3" t="s">
        <v>336</v>
      </c>
      <c r="L25" s="54">
        <v>3</v>
      </c>
      <c r="M25" s="53">
        <v>0</v>
      </c>
      <c r="N25" s="7">
        <v>1</v>
      </c>
      <c r="O25" s="53">
        <v>0</v>
      </c>
      <c r="P25" s="31">
        <f t="shared" si="11"/>
        <v>3</v>
      </c>
      <c r="Q25" s="32"/>
      <c r="R25" s="7">
        <v>4</v>
      </c>
      <c r="S25" s="53">
        <v>0</v>
      </c>
      <c r="T25" s="28">
        <v>53</v>
      </c>
      <c r="U25" s="113">
        <v>0</v>
      </c>
      <c r="V25" s="30">
        <f t="shared" si="13"/>
        <v>13.25</v>
      </c>
      <c r="W25" s="118"/>
      <c r="X25" s="28">
        <v>0</v>
      </c>
      <c r="Y25" s="29">
        <v>0</v>
      </c>
      <c r="Z25" s="119">
        <f t="shared" si="15"/>
        <v>0</v>
      </c>
      <c r="AA25" s="33"/>
      <c r="AB25" s="26">
        <f t="shared" si="17"/>
        <v>53</v>
      </c>
      <c r="AC25" s="27">
        <f t="shared" si="18"/>
        <v>0</v>
      </c>
      <c r="AD25" s="28">
        <f t="shared" si="19"/>
        <v>53</v>
      </c>
      <c r="AE25" s="55">
        <f t="shared" si="20"/>
        <v>0</v>
      </c>
      <c r="AF25" s="29">
        <f t="shared" si="21"/>
        <v>53</v>
      </c>
      <c r="AG25" s="79">
        <v>53</v>
      </c>
      <c r="AH25" s="55">
        <v>0</v>
      </c>
      <c r="AI25" s="55">
        <v>0</v>
      </c>
      <c r="AJ25" s="55">
        <v>0</v>
      </c>
      <c r="AK25" s="34"/>
    </row>
    <row r="26" spans="1:37" customFormat="1">
      <c r="A26" s="2" t="s">
        <v>10</v>
      </c>
      <c r="B26" s="2" t="s">
        <v>64</v>
      </c>
      <c r="C26" s="2" t="s">
        <v>78</v>
      </c>
      <c r="D26" s="2">
        <v>305065</v>
      </c>
      <c r="E26" s="1" t="s">
        <v>139</v>
      </c>
      <c r="F26" s="2">
        <v>36071161</v>
      </c>
      <c r="G26" s="1" t="s">
        <v>22</v>
      </c>
      <c r="H26" s="1" t="s">
        <v>20</v>
      </c>
      <c r="I26" s="1" t="s">
        <v>270</v>
      </c>
      <c r="J26" s="1">
        <v>906</v>
      </c>
      <c r="K26" s="3" t="s">
        <v>336</v>
      </c>
      <c r="L26" s="54">
        <v>18</v>
      </c>
      <c r="M26" s="53">
        <v>11</v>
      </c>
      <c r="N26" s="7">
        <v>2</v>
      </c>
      <c r="O26" s="53">
        <v>2</v>
      </c>
      <c r="P26" s="31">
        <f t="shared" si="11"/>
        <v>9</v>
      </c>
      <c r="Q26" s="32">
        <f t="shared" si="12"/>
        <v>5.5</v>
      </c>
      <c r="R26" s="7">
        <v>120</v>
      </c>
      <c r="S26" s="53">
        <v>120</v>
      </c>
      <c r="T26" s="28">
        <v>2320</v>
      </c>
      <c r="U26" s="113">
        <v>1419</v>
      </c>
      <c r="V26" s="30">
        <f t="shared" si="13"/>
        <v>19.333333333333332</v>
      </c>
      <c r="W26" s="118">
        <f t="shared" si="14"/>
        <v>11.824999999999999</v>
      </c>
      <c r="X26" s="28">
        <v>0</v>
      </c>
      <c r="Y26" s="29">
        <v>0</v>
      </c>
      <c r="Z26" s="119">
        <f t="shared" si="15"/>
        <v>0</v>
      </c>
      <c r="AA26" s="33">
        <f t="shared" si="16"/>
        <v>0</v>
      </c>
      <c r="AB26" s="26">
        <f t="shared" si="17"/>
        <v>2320</v>
      </c>
      <c r="AC26" s="27">
        <f t="shared" si="18"/>
        <v>1419</v>
      </c>
      <c r="AD26" s="28">
        <f t="shared" si="19"/>
        <v>2320</v>
      </c>
      <c r="AE26" s="55">
        <f t="shared" si="20"/>
        <v>1419</v>
      </c>
      <c r="AF26" s="29">
        <f t="shared" si="21"/>
        <v>901</v>
      </c>
      <c r="AG26" s="79">
        <v>2320</v>
      </c>
      <c r="AH26" s="55">
        <v>0</v>
      </c>
      <c r="AI26" s="55">
        <v>0</v>
      </c>
      <c r="AJ26" s="55">
        <v>0</v>
      </c>
      <c r="AK26" s="34"/>
    </row>
    <row r="27" spans="1:37" customFormat="1">
      <c r="A27" s="2" t="s">
        <v>10</v>
      </c>
      <c r="B27" s="2" t="s">
        <v>64</v>
      </c>
      <c r="C27" s="2" t="s">
        <v>78</v>
      </c>
      <c r="D27" s="2">
        <v>305065</v>
      </c>
      <c r="E27" s="1" t="s">
        <v>139</v>
      </c>
      <c r="F27" s="2">
        <v>36071200</v>
      </c>
      <c r="G27" s="1" t="s">
        <v>205</v>
      </c>
      <c r="H27" s="1" t="s">
        <v>20</v>
      </c>
      <c r="I27" s="1" t="s">
        <v>271</v>
      </c>
      <c r="J27" s="1">
        <v>1094</v>
      </c>
      <c r="K27" s="3" t="s">
        <v>336</v>
      </c>
      <c r="L27" s="54">
        <v>6</v>
      </c>
      <c r="M27" s="53">
        <v>6</v>
      </c>
      <c r="N27" s="7">
        <v>3</v>
      </c>
      <c r="O27" s="53">
        <v>3</v>
      </c>
      <c r="P27" s="31">
        <f t="shared" ref="P27:P42" si="22">+L27/N27</f>
        <v>2</v>
      </c>
      <c r="Q27" s="32">
        <f t="shared" ref="Q27:Q42" si="23">+M27/O27</f>
        <v>2</v>
      </c>
      <c r="R27" s="7">
        <v>180</v>
      </c>
      <c r="S27" s="53">
        <v>180</v>
      </c>
      <c r="T27" s="28">
        <v>2621</v>
      </c>
      <c r="U27" s="113">
        <v>2621</v>
      </c>
      <c r="V27" s="30">
        <f t="shared" ref="V27:V42" si="24">+T27/R27</f>
        <v>14.561111111111112</v>
      </c>
      <c r="W27" s="118">
        <f t="shared" ref="W27:W42" si="25">+U27/S27</f>
        <v>14.561111111111112</v>
      </c>
      <c r="X27" s="28">
        <v>0</v>
      </c>
      <c r="Y27" s="29">
        <v>0</v>
      </c>
      <c r="Z27" s="119">
        <f t="shared" ref="Z27:Z42" si="26">+X27/R27</f>
        <v>0</v>
      </c>
      <c r="AA27" s="33">
        <f t="shared" ref="AA27:AA42" si="27">+Y27/S27</f>
        <v>0</v>
      </c>
      <c r="AB27" s="26">
        <f t="shared" ref="AB27:AB42" si="28">+T27+X27</f>
        <v>2621</v>
      </c>
      <c r="AC27" s="27">
        <f t="shared" ref="AC27:AC42" si="29">+U27+Y27</f>
        <v>2621</v>
      </c>
      <c r="AD27" s="28">
        <f t="shared" ref="AD27:AD42" si="30">ROUNDUP(AB27,0)</f>
        <v>2621</v>
      </c>
      <c r="AE27" s="55">
        <f t="shared" ref="AE27:AE42" si="31">ROUNDUP(AC27,0)</f>
        <v>2621</v>
      </c>
      <c r="AF27" s="29">
        <f t="shared" ref="AF27:AF42" si="32">+AD27-AE27</f>
        <v>0</v>
      </c>
      <c r="AG27" s="79">
        <v>2621</v>
      </c>
      <c r="AH27" s="55">
        <v>0</v>
      </c>
      <c r="AI27" s="55">
        <v>0</v>
      </c>
      <c r="AJ27" s="55">
        <v>0</v>
      </c>
      <c r="AK27" s="34"/>
    </row>
    <row r="28" spans="1:37" customFormat="1">
      <c r="A28" s="2" t="s">
        <v>10</v>
      </c>
      <c r="B28" s="2" t="s">
        <v>64</v>
      </c>
      <c r="C28" s="2" t="s">
        <v>78</v>
      </c>
      <c r="D28" s="2">
        <v>305065</v>
      </c>
      <c r="E28" s="1" t="s">
        <v>139</v>
      </c>
      <c r="F28" s="2">
        <v>51896150</v>
      </c>
      <c r="G28" s="1" t="s">
        <v>22</v>
      </c>
      <c r="H28" s="1" t="s">
        <v>20</v>
      </c>
      <c r="I28" s="1" t="s">
        <v>236</v>
      </c>
      <c r="J28" s="1">
        <v>410</v>
      </c>
      <c r="K28" s="3" t="s">
        <v>336</v>
      </c>
      <c r="L28" s="54">
        <v>8</v>
      </c>
      <c r="M28" s="53">
        <v>4</v>
      </c>
      <c r="N28" s="7">
        <v>1</v>
      </c>
      <c r="O28" s="53">
        <v>1</v>
      </c>
      <c r="P28" s="31">
        <f t="shared" si="22"/>
        <v>8</v>
      </c>
      <c r="Q28" s="32">
        <f t="shared" si="23"/>
        <v>4</v>
      </c>
      <c r="R28" s="7">
        <v>48</v>
      </c>
      <c r="S28" s="53">
        <v>48</v>
      </c>
      <c r="T28" s="28">
        <v>624</v>
      </c>
      <c r="U28" s="113">
        <v>312</v>
      </c>
      <c r="V28" s="30">
        <f t="shared" si="24"/>
        <v>13</v>
      </c>
      <c r="W28" s="118">
        <f t="shared" si="25"/>
        <v>6.5</v>
      </c>
      <c r="X28" s="28">
        <v>0</v>
      </c>
      <c r="Y28" s="29">
        <v>0</v>
      </c>
      <c r="Z28" s="119">
        <f t="shared" si="26"/>
        <v>0</v>
      </c>
      <c r="AA28" s="33">
        <f t="shared" si="27"/>
        <v>0</v>
      </c>
      <c r="AB28" s="26">
        <f t="shared" si="28"/>
        <v>624</v>
      </c>
      <c r="AC28" s="27">
        <f t="shared" si="29"/>
        <v>312</v>
      </c>
      <c r="AD28" s="28">
        <f t="shared" si="30"/>
        <v>624</v>
      </c>
      <c r="AE28" s="55">
        <f t="shared" si="31"/>
        <v>312</v>
      </c>
      <c r="AF28" s="29">
        <f t="shared" si="32"/>
        <v>312</v>
      </c>
      <c r="AG28" s="79">
        <v>624</v>
      </c>
      <c r="AH28" s="55">
        <v>0</v>
      </c>
      <c r="AI28" s="55">
        <v>0</v>
      </c>
      <c r="AJ28" s="55">
        <v>0</v>
      </c>
      <c r="AK28" s="34"/>
    </row>
    <row r="29" spans="1:37" customFormat="1">
      <c r="A29" s="2" t="s">
        <v>10</v>
      </c>
      <c r="B29" s="2" t="s">
        <v>64</v>
      </c>
      <c r="C29" s="2" t="s">
        <v>76</v>
      </c>
      <c r="D29" s="2">
        <v>305154</v>
      </c>
      <c r="E29" s="1" t="s">
        <v>137</v>
      </c>
      <c r="F29" s="2">
        <v>42414636</v>
      </c>
      <c r="G29" s="1" t="s">
        <v>199</v>
      </c>
      <c r="H29" s="1" t="s">
        <v>267</v>
      </c>
      <c r="I29" s="1" t="s">
        <v>268</v>
      </c>
      <c r="J29" s="1">
        <v>309</v>
      </c>
      <c r="K29" s="3" t="s">
        <v>336</v>
      </c>
      <c r="L29" s="54">
        <v>8</v>
      </c>
      <c r="M29" s="53">
        <v>0</v>
      </c>
      <c r="N29" s="7">
        <v>3</v>
      </c>
      <c r="O29" s="53">
        <v>0</v>
      </c>
      <c r="P29" s="31">
        <f t="shared" si="22"/>
        <v>2.6666666666666665</v>
      </c>
      <c r="Q29" s="32"/>
      <c r="R29" s="7">
        <v>29</v>
      </c>
      <c r="S29" s="53">
        <v>0</v>
      </c>
      <c r="T29" s="28">
        <v>560</v>
      </c>
      <c r="U29" s="29">
        <v>0</v>
      </c>
      <c r="V29" s="30">
        <f t="shared" si="24"/>
        <v>19.310344827586206</v>
      </c>
      <c r="W29" s="118"/>
      <c r="X29" s="28">
        <v>0</v>
      </c>
      <c r="Y29" s="29">
        <v>0</v>
      </c>
      <c r="Z29" s="119">
        <f t="shared" si="26"/>
        <v>0</v>
      </c>
      <c r="AA29" s="33"/>
      <c r="AB29" s="26">
        <f t="shared" si="28"/>
        <v>560</v>
      </c>
      <c r="AC29" s="27">
        <f t="shared" si="29"/>
        <v>0</v>
      </c>
      <c r="AD29" s="28">
        <f t="shared" si="30"/>
        <v>560</v>
      </c>
      <c r="AE29" s="55">
        <f t="shared" si="31"/>
        <v>0</v>
      </c>
      <c r="AF29" s="29">
        <f t="shared" si="32"/>
        <v>560</v>
      </c>
      <c r="AG29" s="79">
        <v>560</v>
      </c>
      <c r="AH29" s="55">
        <v>0</v>
      </c>
      <c r="AI29" s="55">
        <v>0</v>
      </c>
      <c r="AJ29" s="55">
        <v>0</v>
      </c>
      <c r="AK29" s="34"/>
    </row>
    <row r="30" spans="1:37" customFormat="1">
      <c r="A30" s="2" t="s">
        <v>10</v>
      </c>
      <c r="B30" s="2" t="s">
        <v>64</v>
      </c>
      <c r="C30" s="2" t="s">
        <v>65</v>
      </c>
      <c r="D30" s="2">
        <v>603147</v>
      </c>
      <c r="E30" s="1" t="s">
        <v>126</v>
      </c>
      <c r="F30" s="2">
        <v>31810934</v>
      </c>
      <c r="G30" s="1" t="s">
        <v>22</v>
      </c>
      <c r="H30" s="1" t="s">
        <v>11</v>
      </c>
      <c r="I30" s="1" t="s">
        <v>245</v>
      </c>
      <c r="J30" s="1">
        <v>379</v>
      </c>
      <c r="K30" s="3" t="s">
        <v>336</v>
      </c>
      <c r="L30" s="54">
        <v>20</v>
      </c>
      <c r="M30" s="53">
        <v>20</v>
      </c>
      <c r="N30" s="7">
        <v>11</v>
      </c>
      <c r="O30" s="53">
        <v>11</v>
      </c>
      <c r="P30" s="31">
        <f t="shared" si="22"/>
        <v>1.8181818181818181</v>
      </c>
      <c r="Q30" s="32">
        <f t="shared" si="23"/>
        <v>1.8181818181818181</v>
      </c>
      <c r="R30" s="7">
        <v>332</v>
      </c>
      <c r="S30" s="53">
        <v>332</v>
      </c>
      <c r="T30" s="28">
        <v>7693</v>
      </c>
      <c r="U30" s="29">
        <v>7693</v>
      </c>
      <c r="V30" s="30">
        <f t="shared" si="24"/>
        <v>23.171686746987952</v>
      </c>
      <c r="W30" s="118">
        <f t="shared" si="25"/>
        <v>23.171686746987952</v>
      </c>
      <c r="X30" s="28">
        <v>800</v>
      </c>
      <c r="Y30" s="29">
        <v>800</v>
      </c>
      <c r="Z30" s="119">
        <f t="shared" si="26"/>
        <v>2.4096385542168677</v>
      </c>
      <c r="AA30" s="33">
        <f t="shared" si="27"/>
        <v>2.4096385542168677</v>
      </c>
      <c r="AB30" s="26">
        <f t="shared" si="28"/>
        <v>8493</v>
      </c>
      <c r="AC30" s="27">
        <f t="shared" si="29"/>
        <v>8493</v>
      </c>
      <c r="AD30" s="28">
        <f t="shared" si="30"/>
        <v>8493</v>
      </c>
      <c r="AE30" s="55">
        <f t="shared" si="31"/>
        <v>8493</v>
      </c>
      <c r="AF30" s="29">
        <f t="shared" si="32"/>
        <v>0</v>
      </c>
      <c r="AG30" s="79">
        <v>388</v>
      </c>
      <c r="AH30" s="55">
        <v>8105</v>
      </c>
      <c r="AI30" s="55">
        <v>0</v>
      </c>
      <c r="AJ30" s="55">
        <v>0</v>
      </c>
      <c r="AK30" s="34"/>
    </row>
    <row r="31" spans="1:37" customFormat="1">
      <c r="A31" s="2" t="s">
        <v>10</v>
      </c>
      <c r="B31" s="2" t="s">
        <v>64</v>
      </c>
      <c r="C31" s="2" t="s">
        <v>65</v>
      </c>
      <c r="D31" s="2">
        <v>603147</v>
      </c>
      <c r="E31" s="1" t="s">
        <v>126</v>
      </c>
      <c r="F31" s="2">
        <v>31810969</v>
      </c>
      <c r="G31" s="1" t="s">
        <v>200</v>
      </c>
      <c r="H31" s="1" t="s">
        <v>11</v>
      </c>
      <c r="I31" s="1" t="s">
        <v>248</v>
      </c>
      <c r="J31" s="1">
        <v>412</v>
      </c>
      <c r="K31" s="3" t="s">
        <v>336</v>
      </c>
      <c r="L31" s="54">
        <v>29</v>
      </c>
      <c r="M31" s="53">
        <v>0</v>
      </c>
      <c r="N31" s="7">
        <v>5</v>
      </c>
      <c r="O31" s="53">
        <v>0</v>
      </c>
      <c r="P31" s="31">
        <f t="shared" si="22"/>
        <v>5.8</v>
      </c>
      <c r="Q31" s="32"/>
      <c r="R31" s="7">
        <v>48</v>
      </c>
      <c r="S31" s="53">
        <v>0</v>
      </c>
      <c r="T31" s="28">
        <v>798</v>
      </c>
      <c r="U31" s="29">
        <v>0</v>
      </c>
      <c r="V31" s="30">
        <f t="shared" si="24"/>
        <v>16.625</v>
      </c>
      <c r="W31" s="118"/>
      <c r="X31" s="28">
        <v>750</v>
      </c>
      <c r="Y31" s="29">
        <v>0</v>
      </c>
      <c r="Z31" s="119">
        <f t="shared" si="26"/>
        <v>15.625</v>
      </c>
      <c r="AA31" s="33"/>
      <c r="AB31" s="26">
        <f t="shared" si="28"/>
        <v>1548</v>
      </c>
      <c r="AC31" s="27">
        <f t="shared" si="29"/>
        <v>0</v>
      </c>
      <c r="AD31" s="28">
        <f t="shared" si="30"/>
        <v>1548</v>
      </c>
      <c r="AE31" s="55">
        <f t="shared" si="31"/>
        <v>0</v>
      </c>
      <c r="AF31" s="29">
        <f t="shared" si="32"/>
        <v>1548</v>
      </c>
      <c r="AG31" s="79">
        <v>1548</v>
      </c>
      <c r="AH31" s="55">
        <v>0</v>
      </c>
      <c r="AI31" s="55">
        <v>0</v>
      </c>
      <c r="AJ31" s="55">
        <v>0</v>
      </c>
      <c r="AK31" s="34"/>
    </row>
    <row r="32" spans="1:37">
      <c r="A32" s="100" t="s">
        <v>10</v>
      </c>
      <c r="B32" s="100" t="s">
        <v>64</v>
      </c>
      <c r="C32" s="100" t="s">
        <v>65</v>
      </c>
      <c r="D32" s="100">
        <v>603147</v>
      </c>
      <c r="E32" s="101" t="s">
        <v>126</v>
      </c>
      <c r="F32" s="100">
        <v>36071277</v>
      </c>
      <c r="G32" s="101" t="s">
        <v>22</v>
      </c>
      <c r="H32" s="101" t="s">
        <v>11</v>
      </c>
      <c r="I32" s="101" t="s">
        <v>246</v>
      </c>
      <c r="J32" s="50">
        <v>664</v>
      </c>
      <c r="K32" s="51" t="s">
        <v>336</v>
      </c>
      <c r="L32" s="73">
        <v>87</v>
      </c>
      <c r="M32" s="74">
        <v>67</v>
      </c>
      <c r="N32" s="77">
        <v>11</v>
      </c>
      <c r="O32" s="74">
        <v>8</v>
      </c>
      <c r="P32" s="56">
        <f t="shared" si="22"/>
        <v>7.9090909090909092</v>
      </c>
      <c r="Q32" s="102">
        <f t="shared" si="23"/>
        <v>8.375</v>
      </c>
      <c r="R32" s="103">
        <v>513</v>
      </c>
      <c r="S32" s="104">
        <v>513</v>
      </c>
      <c r="T32" s="114">
        <v>11328</v>
      </c>
      <c r="U32" s="115">
        <v>11328</v>
      </c>
      <c r="V32" s="30">
        <f t="shared" si="24"/>
        <v>22.081871345029239</v>
      </c>
      <c r="W32" s="118">
        <f t="shared" si="25"/>
        <v>22.081871345029239</v>
      </c>
      <c r="X32" s="48">
        <v>16200</v>
      </c>
      <c r="Y32" s="82">
        <v>5400</v>
      </c>
      <c r="Z32" s="120">
        <f t="shared" si="26"/>
        <v>31.578947368421051</v>
      </c>
      <c r="AA32" s="78">
        <f t="shared" si="27"/>
        <v>10.526315789473685</v>
      </c>
      <c r="AB32" s="79">
        <f t="shared" si="28"/>
        <v>27528</v>
      </c>
      <c r="AC32" s="80">
        <f t="shared" si="29"/>
        <v>16728</v>
      </c>
      <c r="AD32" s="48">
        <f t="shared" si="30"/>
        <v>27528</v>
      </c>
      <c r="AE32" s="81">
        <f t="shared" si="31"/>
        <v>16728</v>
      </c>
      <c r="AF32" s="82">
        <f t="shared" si="32"/>
        <v>10800</v>
      </c>
      <c r="AG32" s="79">
        <v>20458</v>
      </c>
      <c r="AH32" s="81">
        <v>7070</v>
      </c>
      <c r="AI32" s="81">
        <v>0</v>
      </c>
      <c r="AJ32" s="81">
        <v>0</v>
      </c>
      <c r="AK32" s="34"/>
    </row>
    <row r="33" spans="1:37" customFormat="1">
      <c r="A33" s="2" t="s">
        <v>10</v>
      </c>
      <c r="B33" s="2" t="s">
        <v>64</v>
      </c>
      <c r="C33" s="2" t="s">
        <v>65</v>
      </c>
      <c r="D33" s="2">
        <v>603147</v>
      </c>
      <c r="E33" s="1" t="s">
        <v>126</v>
      </c>
      <c r="F33" s="2">
        <v>52604519</v>
      </c>
      <c r="G33" s="1" t="s">
        <v>199</v>
      </c>
      <c r="H33" s="1" t="s">
        <v>11</v>
      </c>
      <c r="I33" s="1" t="s">
        <v>247</v>
      </c>
      <c r="J33" s="1">
        <v>422</v>
      </c>
      <c r="K33" s="3" t="s">
        <v>336</v>
      </c>
      <c r="L33" s="54">
        <v>27</v>
      </c>
      <c r="M33" s="53">
        <v>0</v>
      </c>
      <c r="N33" s="7">
        <v>3</v>
      </c>
      <c r="O33" s="53">
        <v>0</v>
      </c>
      <c r="P33" s="31">
        <f t="shared" si="22"/>
        <v>9</v>
      </c>
      <c r="Q33" s="32"/>
      <c r="R33" s="7">
        <v>378</v>
      </c>
      <c r="S33" s="53">
        <v>0</v>
      </c>
      <c r="T33" s="28">
        <v>5670</v>
      </c>
      <c r="U33" s="29">
        <v>0</v>
      </c>
      <c r="V33" s="30">
        <f t="shared" si="24"/>
        <v>15</v>
      </c>
      <c r="W33" s="118"/>
      <c r="X33" s="28">
        <v>780</v>
      </c>
      <c r="Y33" s="29">
        <v>0</v>
      </c>
      <c r="Z33" s="119">
        <f t="shared" si="26"/>
        <v>2.0634920634920637</v>
      </c>
      <c r="AA33" s="33"/>
      <c r="AB33" s="26">
        <f t="shared" si="28"/>
        <v>6450</v>
      </c>
      <c r="AC33" s="27">
        <f t="shared" si="29"/>
        <v>0</v>
      </c>
      <c r="AD33" s="28">
        <f t="shared" si="30"/>
        <v>6450</v>
      </c>
      <c r="AE33" s="55">
        <f t="shared" si="31"/>
        <v>0</v>
      </c>
      <c r="AF33" s="29">
        <f t="shared" si="32"/>
        <v>6450</v>
      </c>
      <c r="AG33" s="79">
        <v>2150</v>
      </c>
      <c r="AH33" s="55">
        <v>4300</v>
      </c>
      <c r="AI33" s="55">
        <v>0</v>
      </c>
      <c r="AJ33" s="55">
        <v>0</v>
      </c>
      <c r="AK33" s="34"/>
    </row>
    <row r="34" spans="1:37" customFormat="1">
      <c r="A34" s="2" t="s">
        <v>10</v>
      </c>
      <c r="B34" s="2" t="s">
        <v>64</v>
      </c>
      <c r="C34" s="2" t="s">
        <v>66</v>
      </c>
      <c r="D34" s="2">
        <v>603295</v>
      </c>
      <c r="E34" s="1" t="s">
        <v>127</v>
      </c>
      <c r="F34" s="2">
        <v>31780717</v>
      </c>
      <c r="G34" s="1" t="s">
        <v>22</v>
      </c>
      <c r="H34" s="1" t="s">
        <v>249</v>
      </c>
      <c r="I34" s="1" t="s">
        <v>250</v>
      </c>
      <c r="J34" s="1">
        <v>706</v>
      </c>
      <c r="K34" s="3" t="s">
        <v>336</v>
      </c>
      <c r="L34" s="54">
        <v>1</v>
      </c>
      <c r="M34" s="53">
        <v>0</v>
      </c>
      <c r="N34" s="7">
        <v>1</v>
      </c>
      <c r="O34" s="53">
        <v>0</v>
      </c>
      <c r="P34" s="31">
        <f t="shared" si="22"/>
        <v>1</v>
      </c>
      <c r="Q34" s="32"/>
      <c r="R34" s="7">
        <v>60</v>
      </c>
      <c r="S34" s="53">
        <v>0</v>
      </c>
      <c r="T34" s="28">
        <v>772</v>
      </c>
      <c r="U34" s="29">
        <v>0</v>
      </c>
      <c r="V34" s="30">
        <f t="shared" si="24"/>
        <v>12.866666666666667</v>
      </c>
      <c r="W34" s="118"/>
      <c r="X34" s="28">
        <v>0</v>
      </c>
      <c r="Y34" s="29">
        <v>0</v>
      </c>
      <c r="Z34" s="119">
        <f t="shared" si="26"/>
        <v>0</v>
      </c>
      <c r="AA34" s="33"/>
      <c r="AB34" s="26">
        <f t="shared" si="28"/>
        <v>772</v>
      </c>
      <c r="AC34" s="27">
        <f t="shared" si="29"/>
        <v>0</v>
      </c>
      <c r="AD34" s="28">
        <f t="shared" si="30"/>
        <v>772</v>
      </c>
      <c r="AE34" s="55">
        <f t="shared" si="31"/>
        <v>0</v>
      </c>
      <c r="AF34" s="29">
        <f t="shared" si="32"/>
        <v>772</v>
      </c>
      <c r="AG34" s="79">
        <v>772</v>
      </c>
      <c r="AH34" s="55">
        <v>0</v>
      </c>
      <c r="AI34" s="55">
        <v>0</v>
      </c>
      <c r="AJ34" s="55">
        <v>0</v>
      </c>
      <c r="AK34" s="34"/>
    </row>
    <row r="35" spans="1:37" customFormat="1">
      <c r="A35" s="2" t="s">
        <v>10</v>
      </c>
      <c r="B35" s="2" t="s">
        <v>64</v>
      </c>
      <c r="C35" s="2" t="s">
        <v>67</v>
      </c>
      <c r="D35" s="2">
        <v>603317</v>
      </c>
      <c r="E35" s="1" t="s">
        <v>128</v>
      </c>
      <c r="F35" s="2">
        <v>31768873</v>
      </c>
      <c r="G35" s="1" t="s">
        <v>199</v>
      </c>
      <c r="H35" s="1" t="s">
        <v>15</v>
      </c>
      <c r="I35" s="1" t="s">
        <v>251</v>
      </c>
      <c r="J35" s="1">
        <v>304</v>
      </c>
      <c r="K35" s="3" t="s">
        <v>336</v>
      </c>
      <c r="L35" s="54">
        <v>48</v>
      </c>
      <c r="M35" s="53">
        <v>23</v>
      </c>
      <c r="N35" s="7">
        <v>10</v>
      </c>
      <c r="O35" s="53">
        <v>10</v>
      </c>
      <c r="P35" s="31">
        <f t="shared" si="22"/>
        <v>4.8</v>
      </c>
      <c r="Q35" s="32">
        <f t="shared" si="23"/>
        <v>2.2999999999999998</v>
      </c>
      <c r="R35" s="7">
        <v>87</v>
      </c>
      <c r="S35" s="53">
        <v>87</v>
      </c>
      <c r="T35" s="28">
        <v>2291</v>
      </c>
      <c r="U35" s="29">
        <v>1098</v>
      </c>
      <c r="V35" s="30">
        <f t="shared" si="24"/>
        <v>26.333333333333332</v>
      </c>
      <c r="W35" s="118">
        <f t="shared" si="25"/>
        <v>12.620689655172415</v>
      </c>
      <c r="X35" s="28">
        <v>3600</v>
      </c>
      <c r="Y35" s="29">
        <v>0</v>
      </c>
      <c r="Z35" s="119">
        <f t="shared" si="26"/>
        <v>41.379310344827587</v>
      </c>
      <c r="AA35" s="33">
        <f t="shared" si="27"/>
        <v>0</v>
      </c>
      <c r="AB35" s="26">
        <f t="shared" si="28"/>
        <v>5891</v>
      </c>
      <c r="AC35" s="27">
        <f t="shared" si="29"/>
        <v>1098</v>
      </c>
      <c r="AD35" s="28">
        <f t="shared" si="30"/>
        <v>5891</v>
      </c>
      <c r="AE35" s="55">
        <f t="shared" si="31"/>
        <v>1098</v>
      </c>
      <c r="AF35" s="29">
        <f t="shared" si="32"/>
        <v>4793</v>
      </c>
      <c r="AG35" s="79">
        <v>5891</v>
      </c>
      <c r="AH35" s="55">
        <v>0</v>
      </c>
      <c r="AI35" s="105">
        <v>0</v>
      </c>
      <c r="AJ35" s="105">
        <v>0</v>
      </c>
      <c r="AK35" s="34"/>
    </row>
    <row r="36" spans="1:37" customFormat="1">
      <c r="A36" s="2" t="s">
        <v>10</v>
      </c>
      <c r="B36" s="2" t="s">
        <v>64</v>
      </c>
      <c r="C36" s="2" t="s">
        <v>67</v>
      </c>
      <c r="D36" s="2">
        <v>603317</v>
      </c>
      <c r="E36" s="1" t="s">
        <v>128</v>
      </c>
      <c r="F36" s="2">
        <v>31768989</v>
      </c>
      <c r="G36" s="1" t="s">
        <v>199</v>
      </c>
      <c r="H36" s="1" t="s">
        <v>15</v>
      </c>
      <c r="I36" s="1" t="s">
        <v>252</v>
      </c>
      <c r="J36" s="1">
        <v>825</v>
      </c>
      <c r="K36" s="3" t="s">
        <v>336</v>
      </c>
      <c r="L36" s="54">
        <v>8</v>
      </c>
      <c r="M36" s="53">
        <v>8</v>
      </c>
      <c r="N36" s="7">
        <v>2</v>
      </c>
      <c r="O36" s="53">
        <v>2</v>
      </c>
      <c r="P36" s="31">
        <f t="shared" si="22"/>
        <v>4</v>
      </c>
      <c r="Q36" s="32">
        <f t="shared" si="23"/>
        <v>4</v>
      </c>
      <c r="R36" s="7">
        <v>120</v>
      </c>
      <c r="S36" s="53">
        <v>120</v>
      </c>
      <c r="T36" s="28">
        <v>0</v>
      </c>
      <c r="U36" s="29">
        <v>0</v>
      </c>
      <c r="V36" s="30">
        <f t="shared" si="24"/>
        <v>0</v>
      </c>
      <c r="W36" s="118">
        <f t="shared" si="25"/>
        <v>0</v>
      </c>
      <c r="X36" s="28">
        <v>2400</v>
      </c>
      <c r="Y36" s="29">
        <v>2400</v>
      </c>
      <c r="Z36" s="119">
        <f t="shared" si="26"/>
        <v>20</v>
      </c>
      <c r="AA36" s="33">
        <f t="shared" si="27"/>
        <v>20</v>
      </c>
      <c r="AB36" s="26">
        <f t="shared" si="28"/>
        <v>2400</v>
      </c>
      <c r="AC36" s="27">
        <f t="shared" si="29"/>
        <v>2400</v>
      </c>
      <c r="AD36" s="28">
        <f t="shared" si="30"/>
        <v>2400</v>
      </c>
      <c r="AE36" s="55">
        <f t="shared" si="31"/>
        <v>2400</v>
      </c>
      <c r="AF36" s="29">
        <f t="shared" si="32"/>
        <v>0</v>
      </c>
      <c r="AG36" s="79">
        <v>1600</v>
      </c>
      <c r="AH36" s="55">
        <v>800</v>
      </c>
      <c r="AI36" s="105">
        <v>0</v>
      </c>
      <c r="AJ36" s="105">
        <v>0</v>
      </c>
      <c r="AK36" s="34"/>
    </row>
    <row r="37" spans="1:37" customFormat="1">
      <c r="A37" s="2" t="s">
        <v>10</v>
      </c>
      <c r="B37" s="2" t="s">
        <v>64</v>
      </c>
      <c r="C37" s="2" t="s">
        <v>67</v>
      </c>
      <c r="D37" s="2">
        <v>603317</v>
      </c>
      <c r="E37" s="1" t="s">
        <v>128</v>
      </c>
      <c r="F37" s="2">
        <v>31785204</v>
      </c>
      <c r="G37" s="1" t="s">
        <v>199</v>
      </c>
      <c r="H37" s="1" t="s">
        <v>15</v>
      </c>
      <c r="I37" s="1" t="s">
        <v>54</v>
      </c>
      <c r="J37" s="1">
        <v>297</v>
      </c>
      <c r="K37" s="3" t="s">
        <v>336</v>
      </c>
      <c r="L37" s="54">
        <v>66</v>
      </c>
      <c r="M37" s="53">
        <v>11</v>
      </c>
      <c r="N37" s="7">
        <v>13</v>
      </c>
      <c r="O37" s="53">
        <v>4</v>
      </c>
      <c r="P37" s="31">
        <f t="shared" si="22"/>
        <v>5.0769230769230766</v>
      </c>
      <c r="Q37" s="32">
        <f t="shared" si="23"/>
        <v>2.75</v>
      </c>
      <c r="R37" s="7">
        <v>154</v>
      </c>
      <c r="S37" s="53">
        <v>50</v>
      </c>
      <c r="T37" s="28">
        <v>5236</v>
      </c>
      <c r="U37" s="29">
        <v>1708</v>
      </c>
      <c r="V37" s="30">
        <f t="shared" si="24"/>
        <v>34</v>
      </c>
      <c r="W37" s="118">
        <f t="shared" si="25"/>
        <v>34.159999999999997</v>
      </c>
      <c r="X37" s="28">
        <v>0</v>
      </c>
      <c r="Y37" s="29">
        <v>0</v>
      </c>
      <c r="Z37" s="119">
        <f t="shared" si="26"/>
        <v>0</v>
      </c>
      <c r="AA37" s="33">
        <f t="shared" si="27"/>
        <v>0</v>
      </c>
      <c r="AB37" s="26">
        <f t="shared" si="28"/>
        <v>5236</v>
      </c>
      <c r="AC37" s="27">
        <f t="shared" si="29"/>
        <v>1708</v>
      </c>
      <c r="AD37" s="28">
        <f t="shared" si="30"/>
        <v>5236</v>
      </c>
      <c r="AE37" s="55">
        <f t="shared" si="31"/>
        <v>1708</v>
      </c>
      <c r="AF37" s="29">
        <f t="shared" si="32"/>
        <v>3528</v>
      </c>
      <c r="AG37" s="79">
        <v>0</v>
      </c>
      <c r="AH37" s="55">
        <v>0</v>
      </c>
      <c r="AI37" s="105">
        <f>4114+918</f>
        <v>5032</v>
      </c>
      <c r="AJ37" s="105">
        <v>204</v>
      </c>
      <c r="AK37" s="34"/>
    </row>
    <row r="38" spans="1:37" customFormat="1">
      <c r="A38" s="2" t="s">
        <v>10</v>
      </c>
      <c r="B38" s="2" t="s">
        <v>64</v>
      </c>
      <c r="C38" s="2" t="s">
        <v>67</v>
      </c>
      <c r="D38" s="2">
        <v>603317</v>
      </c>
      <c r="E38" s="1" t="s">
        <v>128</v>
      </c>
      <c r="F38" s="2">
        <v>31785212</v>
      </c>
      <c r="G38" s="1" t="s">
        <v>199</v>
      </c>
      <c r="H38" s="1" t="s">
        <v>15</v>
      </c>
      <c r="I38" s="1" t="s">
        <v>253</v>
      </c>
      <c r="J38" s="1">
        <v>408</v>
      </c>
      <c r="K38" s="3" t="s">
        <v>336</v>
      </c>
      <c r="L38" s="54">
        <v>16</v>
      </c>
      <c r="M38" s="53">
        <v>14</v>
      </c>
      <c r="N38" s="7">
        <v>2</v>
      </c>
      <c r="O38" s="53">
        <v>2</v>
      </c>
      <c r="P38" s="31">
        <f t="shared" si="22"/>
        <v>8</v>
      </c>
      <c r="Q38" s="32">
        <f t="shared" si="23"/>
        <v>7</v>
      </c>
      <c r="R38" s="7">
        <v>96</v>
      </c>
      <c r="S38" s="53">
        <v>96</v>
      </c>
      <c r="T38" s="28">
        <v>1450</v>
      </c>
      <c r="U38" s="29">
        <v>1450</v>
      </c>
      <c r="V38" s="30">
        <f t="shared" si="24"/>
        <v>15.104166666666666</v>
      </c>
      <c r="W38" s="118">
        <f t="shared" si="25"/>
        <v>15.104166666666666</v>
      </c>
      <c r="X38" s="28">
        <v>0</v>
      </c>
      <c r="Y38" s="29">
        <v>0</v>
      </c>
      <c r="Z38" s="119">
        <f t="shared" si="26"/>
        <v>0</v>
      </c>
      <c r="AA38" s="33">
        <f t="shared" si="27"/>
        <v>0</v>
      </c>
      <c r="AB38" s="26">
        <f t="shared" si="28"/>
        <v>1450</v>
      </c>
      <c r="AC38" s="27">
        <f t="shared" si="29"/>
        <v>1450</v>
      </c>
      <c r="AD38" s="28">
        <f t="shared" si="30"/>
        <v>1450</v>
      </c>
      <c r="AE38" s="55">
        <f t="shared" si="31"/>
        <v>1450</v>
      </c>
      <c r="AF38" s="29">
        <f t="shared" si="32"/>
        <v>0</v>
      </c>
      <c r="AG38" s="79">
        <v>1450</v>
      </c>
      <c r="AH38" s="55">
        <v>0</v>
      </c>
      <c r="AI38" s="55">
        <v>0</v>
      </c>
      <c r="AJ38" s="55">
        <v>0</v>
      </c>
      <c r="AK38" s="34"/>
    </row>
    <row r="39" spans="1:37" s="99" customFormat="1">
      <c r="A39" s="71" t="s">
        <v>10</v>
      </c>
      <c r="B39" s="71" t="s">
        <v>64</v>
      </c>
      <c r="C39" s="71" t="s">
        <v>68</v>
      </c>
      <c r="D39" s="71">
        <v>304557</v>
      </c>
      <c r="E39" s="72" t="s">
        <v>129</v>
      </c>
      <c r="F39" s="71">
        <v>31768849</v>
      </c>
      <c r="G39" s="72" t="s">
        <v>22</v>
      </c>
      <c r="H39" s="72" t="s">
        <v>229</v>
      </c>
      <c r="I39" s="72" t="s">
        <v>254</v>
      </c>
      <c r="J39" s="1">
        <v>802</v>
      </c>
      <c r="K39" s="3" t="s">
        <v>336</v>
      </c>
      <c r="L39" s="73">
        <v>3</v>
      </c>
      <c r="M39" s="74">
        <v>0</v>
      </c>
      <c r="N39" s="77">
        <v>1</v>
      </c>
      <c r="O39" s="74">
        <v>0</v>
      </c>
      <c r="P39" s="75">
        <f t="shared" si="22"/>
        <v>3</v>
      </c>
      <c r="Q39" s="76"/>
      <c r="R39" s="103">
        <v>0</v>
      </c>
      <c r="S39" s="104">
        <v>0</v>
      </c>
      <c r="T39" s="48">
        <v>0</v>
      </c>
      <c r="U39" s="82">
        <v>0</v>
      </c>
      <c r="V39" s="30"/>
      <c r="W39" s="118"/>
      <c r="X39" s="48">
        <v>1000</v>
      </c>
      <c r="Y39" s="82">
        <v>0</v>
      </c>
      <c r="Z39" s="120"/>
      <c r="AA39" s="78"/>
      <c r="AB39" s="79">
        <f t="shared" si="28"/>
        <v>1000</v>
      </c>
      <c r="AC39" s="80">
        <f t="shared" si="29"/>
        <v>0</v>
      </c>
      <c r="AD39" s="48">
        <f t="shared" si="30"/>
        <v>1000</v>
      </c>
      <c r="AE39" s="81">
        <f t="shared" si="31"/>
        <v>0</v>
      </c>
      <c r="AF39" s="82">
        <f t="shared" si="32"/>
        <v>1000</v>
      </c>
      <c r="AG39" s="79">
        <v>1000</v>
      </c>
      <c r="AH39" s="81">
        <v>0</v>
      </c>
      <c r="AI39" s="81">
        <v>0</v>
      </c>
      <c r="AJ39" s="81">
        <v>0</v>
      </c>
      <c r="AK39" s="34"/>
    </row>
    <row r="40" spans="1:37">
      <c r="A40" s="71" t="s">
        <v>10</v>
      </c>
      <c r="B40" s="71" t="s">
        <v>64</v>
      </c>
      <c r="C40" s="71" t="s">
        <v>69</v>
      </c>
      <c r="D40" s="71">
        <v>304565</v>
      </c>
      <c r="E40" s="72" t="s">
        <v>130</v>
      </c>
      <c r="F40" s="71">
        <v>42447402</v>
      </c>
      <c r="G40" s="72" t="s">
        <v>202</v>
      </c>
      <c r="H40" s="72" t="s">
        <v>230</v>
      </c>
      <c r="I40" s="72" t="s">
        <v>255</v>
      </c>
      <c r="J40" s="72">
        <v>443</v>
      </c>
      <c r="K40" s="5" t="s">
        <v>336</v>
      </c>
      <c r="L40" s="54">
        <v>36</v>
      </c>
      <c r="M40" s="74">
        <v>15</v>
      </c>
      <c r="N40" s="77">
        <v>9</v>
      </c>
      <c r="O40" s="74">
        <v>4</v>
      </c>
      <c r="P40" s="75">
        <f t="shared" si="22"/>
        <v>4</v>
      </c>
      <c r="Q40" s="76">
        <f t="shared" si="23"/>
        <v>3.75</v>
      </c>
      <c r="R40" s="77">
        <v>80</v>
      </c>
      <c r="S40" s="74">
        <v>24</v>
      </c>
      <c r="T40" s="77">
        <v>1418</v>
      </c>
      <c r="U40" s="140">
        <v>579</v>
      </c>
      <c r="V40" s="30">
        <f t="shared" si="24"/>
        <v>17.725000000000001</v>
      </c>
      <c r="W40" s="118">
        <f t="shared" si="25"/>
        <v>24.125</v>
      </c>
      <c r="X40" s="77">
        <v>71</v>
      </c>
      <c r="Y40" s="74">
        <v>71</v>
      </c>
      <c r="Z40" s="120">
        <f t="shared" si="26"/>
        <v>0.88749999999999996</v>
      </c>
      <c r="AA40" s="78">
        <f t="shared" si="27"/>
        <v>2.9583333333333335</v>
      </c>
      <c r="AB40" s="79">
        <f t="shared" si="28"/>
        <v>1489</v>
      </c>
      <c r="AC40" s="80">
        <f t="shared" si="29"/>
        <v>650</v>
      </c>
      <c r="AD40" s="48">
        <f t="shared" si="30"/>
        <v>1489</v>
      </c>
      <c r="AE40" s="81">
        <f t="shared" si="31"/>
        <v>650</v>
      </c>
      <c r="AF40" s="82">
        <f t="shared" si="32"/>
        <v>839</v>
      </c>
      <c r="AG40" s="143">
        <v>1489</v>
      </c>
      <c r="AH40" s="83">
        <v>0</v>
      </c>
      <c r="AI40" s="83">
        <v>0</v>
      </c>
      <c r="AJ40" s="83">
        <v>0</v>
      </c>
      <c r="AK40" s="34"/>
    </row>
    <row r="41" spans="1:37" customFormat="1">
      <c r="A41" s="2" t="s">
        <v>10</v>
      </c>
      <c r="B41" s="2" t="s">
        <v>64</v>
      </c>
      <c r="C41" s="2" t="s">
        <v>70</v>
      </c>
      <c r="D41" s="2">
        <v>603392</v>
      </c>
      <c r="E41" s="1" t="s">
        <v>131</v>
      </c>
      <c r="F41" s="2">
        <v>31780865</v>
      </c>
      <c r="G41" s="1" t="s">
        <v>22</v>
      </c>
      <c r="H41" s="1" t="s">
        <v>256</v>
      </c>
      <c r="I41" s="1" t="s">
        <v>257</v>
      </c>
      <c r="J41" s="1">
        <v>870</v>
      </c>
      <c r="K41" s="3" t="s">
        <v>336</v>
      </c>
      <c r="L41" s="54">
        <v>11</v>
      </c>
      <c r="M41" s="53">
        <v>11</v>
      </c>
      <c r="N41" s="7">
        <v>3</v>
      </c>
      <c r="O41" s="53">
        <v>3</v>
      </c>
      <c r="P41" s="31">
        <f t="shared" si="22"/>
        <v>3.6666666666666665</v>
      </c>
      <c r="Q41" s="32">
        <f t="shared" si="23"/>
        <v>3.6666666666666665</v>
      </c>
      <c r="R41" s="7">
        <v>27</v>
      </c>
      <c r="S41" s="53">
        <v>27</v>
      </c>
      <c r="T41" s="28">
        <v>306</v>
      </c>
      <c r="U41" s="29">
        <v>306</v>
      </c>
      <c r="V41" s="30">
        <f t="shared" si="24"/>
        <v>11.333333333333334</v>
      </c>
      <c r="W41" s="118">
        <f t="shared" si="25"/>
        <v>11.333333333333334</v>
      </c>
      <c r="X41" s="28">
        <v>0</v>
      </c>
      <c r="Y41" s="29">
        <v>0</v>
      </c>
      <c r="Z41" s="119">
        <f t="shared" si="26"/>
        <v>0</v>
      </c>
      <c r="AA41" s="33">
        <f t="shared" si="27"/>
        <v>0</v>
      </c>
      <c r="AB41" s="26">
        <f t="shared" si="28"/>
        <v>306</v>
      </c>
      <c r="AC41" s="27">
        <f t="shared" si="29"/>
        <v>306</v>
      </c>
      <c r="AD41" s="28">
        <f t="shared" si="30"/>
        <v>306</v>
      </c>
      <c r="AE41" s="55">
        <f t="shared" si="31"/>
        <v>306</v>
      </c>
      <c r="AF41" s="29">
        <f t="shared" si="32"/>
        <v>0</v>
      </c>
      <c r="AG41" s="79">
        <v>306</v>
      </c>
      <c r="AH41" s="55">
        <v>0</v>
      </c>
      <c r="AI41" s="55">
        <v>0</v>
      </c>
      <c r="AJ41" s="55">
        <v>0</v>
      </c>
      <c r="AK41" s="34"/>
    </row>
    <row r="42" spans="1:37" customFormat="1">
      <c r="A42" s="2" t="s">
        <v>10</v>
      </c>
      <c r="B42" s="2" t="s">
        <v>64</v>
      </c>
      <c r="C42" s="2" t="s">
        <v>71</v>
      </c>
      <c r="D42" s="2">
        <v>603414</v>
      </c>
      <c r="E42" s="1" t="s">
        <v>132</v>
      </c>
      <c r="F42" s="2">
        <v>42170915</v>
      </c>
      <c r="G42" s="1" t="s">
        <v>22</v>
      </c>
      <c r="H42" s="1" t="s">
        <v>259</v>
      </c>
      <c r="I42" s="1" t="s">
        <v>260</v>
      </c>
      <c r="J42" s="1">
        <v>607</v>
      </c>
      <c r="K42" s="3" t="s">
        <v>336</v>
      </c>
      <c r="L42" s="54">
        <v>23</v>
      </c>
      <c r="M42" s="53">
        <v>19</v>
      </c>
      <c r="N42" s="7">
        <v>5</v>
      </c>
      <c r="O42" s="53">
        <v>4</v>
      </c>
      <c r="P42" s="31">
        <f t="shared" si="22"/>
        <v>4.5999999999999996</v>
      </c>
      <c r="Q42" s="32">
        <f t="shared" si="23"/>
        <v>4.75</v>
      </c>
      <c r="R42" s="7">
        <v>20</v>
      </c>
      <c r="S42" s="53">
        <v>12</v>
      </c>
      <c r="T42" s="28">
        <v>292</v>
      </c>
      <c r="U42" s="29">
        <v>175</v>
      </c>
      <c r="V42" s="30">
        <f t="shared" si="24"/>
        <v>14.6</v>
      </c>
      <c r="W42" s="118">
        <f t="shared" si="25"/>
        <v>14.583333333333334</v>
      </c>
      <c r="X42" s="28">
        <v>0</v>
      </c>
      <c r="Y42" s="29">
        <v>0</v>
      </c>
      <c r="Z42" s="119">
        <f t="shared" si="26"/>
        <v>0</v>
      </c>
      <c r="AA42" s="33">
        <f t="shared" si="27"/>
        <v>0</v>
      </c>
      <c r="AB42" s="26">
        <f t="shared" si="28"/>
        <v>292</v>
      </c>
      <c r="AC42" s="27">
        <f t="shared" si="29"/>
        <v>175</v>
      </c>
      <c r="AD42" s="28">
        <f t="shared" si="30"/>
        <v>292</v>
      </c>
      <c r="AE42" s="55">
        <f t="shared" si="31"/>
        <v>175</v>
      </c>
      <c r="AF42" s="29">
        <f t="shared" si="32"/>
        <v>117</v>
      </c>
      <c r="AG42" s="79">
        <v>292</v>
      </c>
      <c r="AH42" s="55">
        <v>0</v>
      </c>
      <c r="AI42" s="55">
        <v>0</v>
      </c>
      <c r="AJ42" s="55">
        <v>0</v>
      </c>
      <c r="AK42" s="34"/>
    </row>
    <row r="43" spans="1:37">
      <c r="A43" s="71" t="s">
        <v>10</v>
      </c>
      <c r="B43" s="71" t="s">
        <v>64</v>
      </c>
      <c r="C43" s="71" t="s">
        <v>72</v>
      </c>
      <c r="D43" s="71">
        <v>603201</v>
      </c>
      <c r="E43" s="72" t="s">
        <v>133</v>
      </c>
      <c r="F43" s="71">
        <v>31781853</v>
      </c>
      <c r="G43" s="72" t="s">
        <v>22</v>
      </c>
      <c r="H43" s="72" t="s">
        <v>18</v>
      </c>
      <c r="I43" s="72" t="s">
        <v>261</v>
      </c>
      <c r="J43" s="72">
        <v>716</v>
      </c>
      <c r="K43" s="5" t="s">
        <v>336</v>
      </c>
      <c r="L43" s="54">
        <v>5</v>
      </c>
      <c r="M43" s="74">
        <v>5</v>
      </c>
      <c r="N43" s="77">
        <v>1</v>
      </c>
      <c r="O43" s="74">
        <v>1</v>
      </c>
      <c r="P43" s="75">
        <f t="shared" ref="P43" si="33">+L43/N43</f>
        <v>5</v>
      </c>
      <c r="Q43" s="76">
        <f t="shared" ref="Q43" si="34">+M43/O43</f>
        <v>5</v>
      </c>
      <c r="R43" s="77">
        <v>49</v>
      </c>
      <c r="S43" s="74">
        <v>49</v>
      </c>
      <c r="T43" s="48">
        <v>779</v>
      </c>
      <c r="U43" s="82">
        <v>779</v>
      </c>
      <c r="V43" s="30">
        <f t="shared" ref="V43" si="35">+T43/R43</f>
        <v>15.897959183673469</v>
      </c>
      <c r="W43" s="118">
        <f t="shared" ref="W43" si="36">+U43/S43</f>
        <v>15.897959183673469</v>
      </c>
      <c r="X43" s="48">
        <v>0</v>
      </c>
      <c r="Y43" s="82">
        <v>0</v>
      </c>
      <c r="Z43" s="120">
        <f t="shared" ref="Z43" si="37">+X43/R43</f>
        <v>0</v>
      </c>
      <c r="AA43" s="78">
        <f t="shared" ref="AA43" si="38">+Y43/S43</f>
        <v>0</v>
      </c>
      <c r="AB43" s="79">
        <f t="shared" ref="AB43" si="39">+T43+X43</f>
        <v>779</v>
      </c>
      <c r="AC43" s="80">
        <f t="shared" ref="AC43" si="40">+U43+Y43</f>
        <v>779</v>
      </c>
      <c r="AD43" s="48">
        <f t="shared" ref="AD43" si="41">ROUNDUP(AB43,0)</f>
        <v>779</v>
      </c>
      <c r="AE43" s="81">
        <f t="shared" ref="AE43" si="42">ROUNDUP(AC43,0)</f>
        <v>779</v>
      </c>
      <c r="AF43" s="82">
        <f t="shared" ref="AF43" si="43">+AD43-AE43</f>
        <v>0</v>
      </c>
      <c r="AG43" s="144">
        <v>779</v>
      </c>
      <c r="AH43" s="83">
        <v>0</v>
      </c>
      <c r="AI43" s="83">
        <v>0</v>
      </c>
      <c r="AJ43" s="83">
        <v>0</v>
      </c>
      <c r="AK43" s="34"/>
    </row>
    <row r="44" spans="1:37">
      <c r="A44" s="71" t="s">
        <v>10</v>
      </c>
      <c r="B44" s="71" t="s">
        <v>105</v>
      </c>
      <c r="C44" s="71" t="s">
        <v>117</v>
      </c>
      <c r="D44" s="71">
        <v>30851581</v>
      </c>
      <c r="E44" s="72" t="s">
        <v>176</v>
      </c>
      <c r="F44" s="71">
        <v>42169623</v>
      </c>
      <c r="G44" s="72" t="s">
        <v>216</v>
      </c>
      <c r="H44" s="72" t="s">
        <v>16</v>
      </c>
      <c r="I44" s="72" t="s">
        <v>258</v>
      </c>
      <c r="J44" s="72">
        <v>147</v>
      </c>
      <c r="K44" s="5" t="s">
        <v>336</v>
      </c>
      <c r="L44" s="54">
        <v>6</v>
      </c>
      <c r="M44" s="74">
        <v>4</v>
      </c>
      <c r="N44" s="77">
        <v>2</v>
      </c>
      <c r="O44" s="74">
        <v>2</v>
      </c>
      <c r="P44" s="75">
        <f t="shared" ref="P44" si="44">+L44/N44</f>
        <v>3</v>
      </c>
      <c r="Q44" s="76">
        <f t="shared" ref="Q44" si="45">+M44/O44</f>
        <v>2</v>
      </c>
      <c r="R44" s="77">
        <v>7</v>
      </c>
      <c r="S44" s="74">
        <v>7</v>
      </c>
      <c r="T44" s="48">
        <v>119</v>
      </c>
      <c r="U44" s="82">
        <v>79</v>
      </c>
      <c r="V44" s="30">
        <f t="shared" ref="V44" si="46">+T44/R44</f>
        <v>17</v>
      </c>
      <c r="W44" s="118">
        <f t="shared" ref="W44" si="47">+U44/S44</f>
        <v>11.285714285714286</v>
      </c>
      <c r="X44" s="48">
        <v>0</v>
      </c>
      <c r="Y44" s="82">
        <v>0</v>
      </c>
      <c r="Z44" s="120">
        <f t="shared" ref="Z44" si="48">+X44/R44</f>
        <v>0</v>
      </c>
      <c r="AA44" s="78">
        <f t="shared" ref="AA44" si="49">+Y44/S44</f>
        <v>0</v>
      </c>
      <c r="AB44" s="79">
        <f t="shared" ref="AB44" si="50">+T44+X44</f>
        <v>119</v>
      </c>
      <c r="AC44" s="80">
        <f t="shared" ref="AC44" si="51">+U44+Y44</f>
        <v>79</v>
      </c>
      <c r="AD44" s="48">
        <f t="shared" ref="AD44" si="52">ROUNDUP(AB44,0)</f>
        <v>119</v>
      </c>
      <c r="AE44" s="81">
        <f t="shared" ref="AE44" si="53">ROUNDUP(AC44,0)</f>
        <v>79</v>
      </c>
      <c r="AF44" s="82">
        <f t="shared" ref="AF44" si="54">+AD44-AE44</f>
        <v>40</v>
      </c>
      <c r="AG44" s="144">
        <v>119</v>
      </c>
      <c r="AH44" s="83">
        <v>0</v>
      </c>
      <c r="AI44" s="83">
        <v>0</v>
      </c>
      <c r="AJ44" s="83">
        <v>0</v>
      </c>
      <c r="AK44" s="34"/>
    </row>
    <row r="45" spans="1:37">
      <c r="A45" s="71" t="s">
        <v>21</v>
      </c>
      <c r="B45" s="71" t="s">
        <v>58</v>
      </c>
      <c r="C45" s="71" t="s">
        <v>60</v>
      </c>
      <c r="D45" s="71">
        <v>37836901</v>
      </c>
      <c r="E45" s="72" t="s">
        <v>122</v>
      </c>
      <c r="F45" s="71">
        <v>36092479</v>
      </c>
      <c r="G45" s="72" t="s">
        <v>194</v>
      </c>
      <c r="H45" s="72" t="s">
        <v>24</v>
      </c>
      <c r="I45" s="72" t="s">
        <v>237</v>
      </c>
      <c r="J45" s="72">
        <v>228</v>
      </c>
      <c r="K45" s="5" t="s">
        <v>336</v>
      </c>
      <c r="L45" s="73">
        <v>2</v>
      </c>
      <c r="M45" s="74">
        <v>1</v>
      </c>
      <c r="N45" s="77">
        <v>1</v>
      </c>
      <c r="O45" s="74">
        <v>1</v>
      </c>
      <c r="P45" s="75">
        <f t="shared" ref="P45" si="55">+L45/N45</f>
        <v>2</v>
      </c>
      <c r="Q45" s="76">
        <f t="shared" ref="Q45" si="56">+M45/O45</f>
        <v>1</v>
      </c>
      <c r="R45" s="77">
        <v>6</v>
      </c>
      <c r="S45" s="74">
        <v>3</v>
      </c>
      <c r="T45" s="77">
        <v>102</v>
      </c>
      <c r="U45" s="140">
        <v>26</v>
      </c>
      <c r="V45" s="30">
        <f t="shared" ref="V45" si="57">+T45/R45</f>
        <v>17</v>
      </c>
      <c r="W45" s="118">
        <f t="shared" ref="W45" si="58">+U45/S45</f>
        <v>8.6666666666666661</v>
      </c>
      <c r="X45" s="77">
        <v>3</v>
      </c>
      <c r="Y45" s="74">
        <v>2</v>
      </c>
      <c r="Z45" s="120">
        <v>0.5</v>
      </c>
      <c r="AA45" s="78">
        <v>0.66666666666666663</v>
      </c>
      <c r="AB45" s="79">
        <v>105</v>
      </c>
      <c r="AC45" s="80">
        <v>28</v>
      </c>
      <c r="AD45" s="48">
        <v>105</v>
      </c>
      <c r="AE45" s="81">
        <v>28</v>
      </c>
      <c r="AF45" s="82">
        <v>77</v>
      </c>
      <c r="AG45" s="144">
        <f>0</f>
        <v>0</v>
      </c>
      <c r="AH45" s="83">
        <v>105</v>
      </c>
      <c r="AI45" s="83">
        <f>0</f>
        <v>0</v>
      </c>
      <c r="AJ45" s="83">
        <f>0</f>
        <v>0</v>
      </c>
      <c r="AK45" s="34"/>
    </row>
    <row r="46" spans="1:37">
      <c r="A46" s="71" t="s">
        <v>21</v>
      </c>
      <c r="B46" s="71" t="s">
        <v>64</v>
      </c>
      <c r="C46" s="71" t="s">
        <v>81</v>
      </c>
      <c r="D46" s="71">
        <v>313114</v>
      </c>
      <c r="E46" s="72" t="s">
        <v>142</v>
      </c>
      <c r="F46" s="71">
        <v>31875394</v>
      </c>
      <c r="G46" s="72" t="s">
        <v>199</v>
      </c>
      <c r="H46" s="72" t="s">
        <v>26</v>
      </c>
      <c r="I46" s="72" t="s">
        <v>276</v>
      </c>
      <c r="J46" s="72">
        <v>496</v>
      </c>
      <c r="K46" s="5" t="s">
        <v>336</v>
      </c>
      <c r="L46" s="73">
        <v>10</v>
      </c>
      <c r="M46" s="74">
        <v>5</v>
      </c>
      <c r="N46" s="77">
        <v>2</v>
      </c>
      <c r="O46" s="74">
        <v>1</v>
      </c>
      <c r="P46" s="75">
        <f t="shared" ref="P46:P52" si="59">+L46/N46</f>
        <v>5</v>
      </c>
      <c r="Q46" s="76">
        <f t="shared" ref="Q46:Q52" si="60">+M46/O46</f>
        <v>5</v>
      </c>
      <c r="R46" s="77">
        <v>6</v>
      </c>
      <c r="S46" s="74">
        <v>2</v>
      </c>
      <c r="T46" s="77">
        <v>124</v>
      </c>
      <c r="U46" s="140">
        <v>32</v>
      </c>
      <c r="V46" s="30">
        <f t="shared" ref="V46:V52" si="61">+T46/R46</f>
        <v>20.666666666666668</v>
      </c>
      <c r="W46" s="118">
        <f t="shared" ref="W46:W52" si="62">+U46/S46</f>
        <v>16</v>
      </c>
      <c r="X46" s="77">
        <v>0</v>
      </c>
      <c r="Y46" s="74">
        <v>0</v>
      </c>
      <c r="Z46" s="120">
        <v>0</v>
      </c>
      <c r="AA46" s="78">
        <v>0</v>
      </c>
      <c r="AB46" s="79">
        <v>124</v>
      </c>
      <c r="AC46" s="80">
        <v>32</v>
      </c>
      <c r="AD46" s="48">
        <v>124</v>
      </c>
      <c r="AE46" s="81">
        <v>32</v>
      </c>
      <c r="AF46" s="82">
        <v>92</v>
      </c>
      <c r="AG46" s="144">
        <v>124</v>
      </c>
      <c r="AH46" s="83">
        <v>0</v>
      </c>
      <c r="AI46" s="83">
        <v>0</v>
      </c>
      <c r="AJ46" s="83">
        <v>0</v>
      </c>
      <c r="AK46" s="34"/>
    </row>
    <row r="47" spans="1:37">
      <c r="A47" s="71" t="s">
        <v>21</v>
      </c>
      <c r="B47" s="71" t="s">
        <v>64</v>
      </c>
      <c r="C47" s="71" t="s">
        <v>81</v>
      </c>
      <c r="D47" s="71">
        <v>313114</v>
      </c>
      <c r="E47" s="72" t="s">
        <v>142</v>
      </c>
      <c r="F47" s="71">
        <v>36080594</v>
      </c>
      <c r="G47" s="72" t="s">
        <v>199</v>
      </c>
      <c r="H47" s="72" t="s">
        <v>26</v>
      </c>
      <c r="I47" s="72" t="s">
        <v>277</v>
      </c>
      <c r="J47" s="72">
        <v>728</v>
      </c>
      <c r="K47" s="5" t="s">
        <v>336</v>
      </c>
      <c r="L47" s="73">
        <v>4</v>
      </c>
      <c r="M47" s="74">
        <v>0</v>
      </c>
      <c r="N47" s="77">
        <v>2</v>
      </c>
      <c r="O47" s="74">
        <v>0</v>
      </c>
      <c r="P47" s="75">
        <f t="shared" si="59"/>
        <v>2</v>
      </c>
      <c r="Q47" s="76"/>
      <c r="R47" s="77">
        <v>2</v>
      </c>
      <c r="S47" s="74">
        <v>0</v>
      </c>
      <c r="T47" s="77">
        <v>36</v>
      </c>
      <c r="U47" s="140">
        <v>0</v>
      </c>
      <c r="V47" s="30">
        <f t="shared" si="61"/>
        <v>18</v>
      </c>
      <c r="W47" s="118"/>
      <c r="X47" s="77">
        <v>0</v>
      </c>
      <c r="Y47" s="74">
        <v>0</v>
      </c>
      <c r="Z47" s="120">
        <v>0</v>
      </c>
      <c r="AA47" s="78"/>
      <c r="AB47" s="79">
        <v>36</v>
      </c>
      <c r="AC47" s="80">
        <v>0</v>
      </c>
      <c r="AD47" s="48">
        <v>36</v>
      </c>
      <c r="AE47" s="81">
        <v>0</v>
      </c>
      <c r="AF47" s="82">
        <v>36</v>
      </c>
      <c r="AG47" s="144">
        <v>36</v>
      </c>
      <c r="AH47" s="83">
        <v>0</v>
      </c>
      <c r="AI47" s="83">
        <v>0</v>
      </c>
      <c r="AJ47" s="83">
        <v>0</v>
      </c>
      <c r="AK47" s="34"/>
    </row>
    <row r="48" spans="1:37">
      <c r="A48" s="71" t="s">
        <v>21</v>
      </c>
      <c r="B48" s="71" t="s">
        <v>64</v>
      </c>
      <c r="C48" s="71" t="s">
        <v>81</v>
      </c>
      <c r="D48" s="71">
        <v>313114</v>
      </c>
      <c r="E48" s="72" t="s">
        <v>142</v>
      </c>
      <c r="F48" s="71">
        <v>36080756</v>
      </c>
      <c r="G48" s="72" t="s">
        <v>199</v>
      </c>
      <c r="H48" s="72" t="s">
        <v>26</v>
      </c>
      <c r="I48" s="72" t="s">
        <v>278</v>
      </c>
      <c r="J48" s="72">
        <v>511</v>
      </c>
      <c r="K48" s="5" t="s">
        <v>336</v>
      </c>
      <c r="L48" s="73">
        <v>13</v>
      </c>
      <c r="M48" s="74">
        <v>0</v>
      </c>
      <c r="N48" s="77">
        <v>2</v>
      </c>
      <c r="O48" s="74">
        <v>0</v>
      </c>
      <c r="P48" s="75">
        <f t="shared" si="59"/>
        <v>6.5</v>
      </c>
      <c r="Q48" s="76"/>
      <c r="R48" s="77">
        <v>6</v>
      </c>
      <c r="S48" s="74">
        <v>0</v>
      </c>
      <c r="T48" s="77">
        <v>93</v>
      </c>
      <c r="U48" s="140">
        <v>0</v>
      </c>
      <c r="V48" s="30">
        <f t="shared" si="61"/>
        <v>15.5</v>
      </c>
      <c r="W48" s="118"/>
      <c r="X48" s="77">
        <v>0</v>
      </c>
      <c r="Y48" s="74">
        <v>0</v>
      </c>
      <c r="Z48" s="120">
        <v>0</v>
      </c>
      <c r="AA48" s="78"/>
      <c r="AB48" s="79">
        <v>93</v>
      </c>
      <c r="AC48" s="80">
        <v>0</v>
      </c>
      <c r="AD48" s="48">
        <v>93</v>
      </c>
      <c r="AE48" s="81">
        <v>0</v>
      </c>
      <c r="AF48" s="82">
        <v>93</v>
      </c>
      <c r="AG48" s="144">
        <v>93</v>
      </c>
      <c r="AH48" s="83">
        <v>0</v>
      </c>
      <c r="AI48" s="83">
        <v>0</v>
      </c>
      <c r="AJ48" s="83">
        <v>0</v>
      </c>
      <c r="AK48" s="34"/>
    </row>
    <row r="49" spans="1:37">
      <c r="A49" s="71" t="s">
        <v>21</v>
      </c>
      <c r="B49" s="71" t="s">
        <v>64</v>
      </c>
      <c r="C49" s="71" t="s">
        <v>81</v>
      </c>
      <c r="D49" s="71">
        <v>313114</v>
      </c>
      <c r="E49" s="72" t="s">
        <v>142</v>
      </c>
      <c r="F49" s="71">
        <v>36080772</v>
      </c>
      <c r="G49" s="72" t="s">
        <v>199</v>
      </c>
      <c r="H49" s="72" t="s">
        <v>26</v>
      </c>
      <c r="I49" s="72" t="s">
        <v>279</v>
      </c>
      <c r="J49" s="72">
        <v>788</v>
      </c>
      <c r="K49" s="5" t="s">
        <v>336</v>
      </c>
      <c r="L49" s="73">
        <v>8</v>
      </c>
      <c r="M49" s="74">
        <v>4</v>
      </c>
      <c r="N49" s="77">
        <v>2</v>
      </c>
      <c r="O49" s="74">
        <v>1</v>
      </c>
      <c r="P49" s="75">
        <f t="shared" si="59"/>
        <v>4</v>
      </c>
      <c r="Q49" s="76">
        <f t="shared" si="60"/>
        <v>4</v>
      </c>
      <c r="R49" s="77">
        <v>20</v>
      </c>
      <c r="S49" s="74">
        <v>8</v>
      </c>
      <c r="T49" s="77">
        <v>372</v>
      </c>
      <c r="U49" s="140">
        <v>144</v>
      </c>
      <c r="V49" s="30">
        <f t="shared" si="61"/>
        <v>18.600000000000001</v>
      </c>
      <c r="W49" s="118">
        <f t="shared" si="62"/>
        <v>18</v>
      </c>
      <c r="X49" s="77">
        <v>0</v>
      </c>
      <c r="Y49" s="74">
        <v>0</v>
      </c>
      <c r="Z49" s="120">
        <v>0</v>
      </c>
      <c r="AA49" s="78">
        <v>0</v>
      </c>
      <c r="AB49" s="79">
        <v>372</v>
      </c>
      <c r="AC49" s="80">
        <v>144</v>
      </c>
      <c r="AD49" s="48">
        <v>372</v>
      </c>
      <c r="AE49" s="81">
        <v>144</v>
      </c>
      <c r="AF49" s="82">
        <v>228</v>
      </c>
      <c r="AG49" s="144">
        <v>144</v>
      </c>
      <c r="AH49" s="83">
        <v>228</v>
      </c>
      <c r="AI49" s="83">
        <v>0</v>
      </c>
      <c r="AJ49" s="83">
        <v>0</v>
      </c>
      <c r="AK49" s="34"/>
    </row>
    <row r="50" spans="1:37">
      <c r="A50" s="71" t="s">
        <v>21</v>
      </c>
      <c r="B50" s="71" t="s">
        <v>64</v>
      </c>
      <c r="C50" s="71" t="s">
        <v>80</v>
      </c>
      <c r="D50" s="71">
        <v>312347</v>
      </c>
      <c r="E50" s="72" t="s">
        <v>141</v>
      </c>
      <c r="F50" s="71">
        <v>36093939</v>
      </c>
      <c r="G50" s="72" t="s">
        <v>22</v>
      </c>
      <c r="H50" s="72" t="s">
        <v>274</v>
      </c>
      <c r="I50" s="72" t="s">
        <v>275</v>
      </c>
      <c r="J50" s="72">
        <v>472</v>
      </c>
      <c r="K50" s="5" t="s">
        <v>336</v>
      </c>
      <c r="L50" s="73">
        <v>4</v>
      </c>
      <c r="M50" s="74">
        <v>3</v>
      </c>
      <c r="N50" s="77">
        <v>2</v>
      </c>
      <c r="O50" s="74">
        <v>2</v>
      </c>
      <c r="P50" s="75">
        <f t="shared" si="59"/>
        <v>2</v>
      </c>
      <c r="Q50" s="76">
        <f t="shared" si="60"/>
        <v>1.5</v>
      </c>
      <c r="R50" s="77">
        <v>6</v>
      </c>
      <c r="S50" s="74">
        <v>6</v>
      </c>
      <c r="T50" s="77">
        <v>65</v>
      </c>
      <c r="U50" s="140">
        <v>65</v>
      </c>
      <c r="V50" s="30">
        <f t="shared" si="61"/>
        <v>10.833333333333334</v>
      </c>
      <c r="W50" s="118">
        <f t="shared" si="62"/>
        <v>10.833333333333334</v>
      </c>
      <c r="X50" s="77">
        <v>0</v>
      </c>
      <c r="Y50" s="74">
        <v>0</v>
      </c>
      <c r="Z50" s="120">
        <v>0</v>
      </c>
      <c r="AA50" s="78">
        <v>0</v>
      </c>
      <c r="AB50" s="79">
        <v>65</v>
      </c>
      <c r="AC50" s="80">
        <v>65</v>
      </c>
      <c r="AD50" s="48">
        <v>65</v>
      </c>
      <c r="AE50" s="81">
        <v>65</v>
      </c>
      <c r="AF50" s="82">
        <v>0</v>
      </c>
      <c r="AG50" s="144">
        <f>0</f>
        <v>0</v>
      </c>
      <c r="AH50" s="83">
        <f>0</f>
        <v>0</v>
      </c>
      <c r="AI50" s="83">
        <f>0</f>
        <v>0</v>
      </c>
      <c r="AJ50" s="83">
        <v>65</v>
      </c>
      <c r="AK50" s="34"/>
    </row>
    <row r="51" spans="1:37">
      <c r="A51" s="71" t="s">
        <v>21</v>
      </c>
      <c r="B51" s="71" t="s">
        <v>64</v>
      </c>
      <c r="C51" s="71" t="s">
        <v>79</v>
      </c>
      <c r="D51" s="71">
        <v>312509</v>
      </c>
      <c r="E51" s="72" t="s">
        <v>140</v>
      </c>
      <c r="F51" s="71">
        <v>36078514</v>
      </c>
      <c r="G51" s="72" t="s">
        <v>22</v>
      </c>
      <c r="H51" s="72" t="s">
        <v>23</v>
      </c>
      <c r="I51" s="72" t="s">
        <v>272</v>
      </c>
      <c r="J51" s="72">
        <v>455</v>
      </c>
      <c r="K51" s="5" t="s">
        <v>336</v>
      </c>
      <c r="L51" s="73">
        <v>4</v>
      </c>
      <c r="M51" s="74">
        <v>2</v>
      </c>
      <c r="N51" s="77">
        <v>2</v>
      </c>
      <c r="O51" s="74">
        <v>1</v>
      </c>
      <c r="P51" s="75">
        <f t="shared" si="59"/>
        <v>2</v>
      </c>
      <c r="Q51" s="76">
        <f t="shared" si="60"/>
        <v>2</v>
      </c>
      <c r="R51" s="77">
        <v>7</v>
      </c>
      <c r="S51" s="74">
        <v>4</v>
      </c>
      <c r="T51" s="77">
        <v>111</v>
      </c>
      <c r="U51" s="140">
        <v>76</v>
      </c>
      <c r="V51" s="30">
        <f t="shared" si="61"/>
        <v>15.857142857142858</v>
      </c>
      <c r="W51" s="118">
        <f t="shared" si="62"/>
        <v>19</v>
      </c>
      <c r="X51" s="77">
        <v>0</v>
      </c>
      <c r="Y51" s="74">
        <v>0</v>
      </c>
      <c r="Z51" s="120">
        <v>0</v>
      </c>
      <c r="AA51" s="78">
        <v>0</v>
      </c>
      <c r="AB51" s="79">
        <v>111</v>
      </c>
      <c r="AC51" s="80">
        <v>76</v>
      </c>
      <c r="AD51" s="48">
        <v>111</v>
      </c>
      <c r="AE51" s="81">
        <v>76</v>
      </c>
      <c r="AF51" s="82">
        <v>35</v>
      </c>
      <c r="AG51" s="144">
        <v>76</v>
      </c>
      <c r="AH51" s="83">
        <v>35</v>
      </c>
      <c r="AI51" s="83">
        <v>0</v>
      </c>
      <c r="AJ51" s="83">
        <v>0</v>
      </c>
      <c r="AK51" s="34"/>
    </row>
    <row r="52" spans="1:37">
      <c r="A52" s="71" t="s">
        <v>21</v>
      </c>
      <c r="B52" s="71" t="s">
        <v>64</v>
      </c>
      <c r="C52" s="71" t="s">
        <v>79</v>
      </c>
      <c r="D52" s="71">
        <v>312509</v>
      </c>
      <c r="E52" s="72" t="s">
        <v>140</v>
      </c>
      <c r="F52" s="71">
        <v>36080403</v>
      </c>
      <c r="G52" s="72" t="s">
        <v>22</v>
      </c>
      <c r="H52" s="72" t="s">
        <v>23</v>
      </c>
      <c r="I52" s="72" t="s">
        <v>273</v>
      </c>
      <c r="J52" s="72">
        <v>333</v>
      </c>
      <c r="K52" s="5" t="s">
        <v>336</v>
      </c>
      <c r="L52" s="73">
        <v>5</v>
      </c>
      <c r="M52" s="74">
        <v>0</v>
      </c>
      <c r="N52" s="77">
        <v>1</v>
      </c>
      <c r="O52" s="74">
        <v>0</v>
      </c>
      <c r="P52" s="75">
        <f t="shared" si="59"/>
        <v>5</v>
      </c>
      <c r="Q52" s="76"/>
      <c r="R52" s="77">
        <v>15</v>
      </c>
      <c r="S52" s="74">
        <v>0</v>
      </c>
      <c r="T52" s="48">
        <v>229</v>
      </c>
      <c r="U52" s="141">
        <v>0</v>
      </c>
      <c r="V52" s="30">
        <f t="shared" si="61"/>
        <v>15.266666666666667</v>
      </c>
      <c r="W52" s="118"/>
      <c r="X52" s="48">
        <v>0</v>
      </c>
      <c r="Y52" s="82">
        <v>0</v>
      </c>
      <c r="Z52" s="120">
        <v>0</v>
      </c>
      <c r="AA52" s="78"/>
      <c r="AB52" s="79">
        <v>229</v>
      </c>
      <c r="AC52" s="80">
        <v>0</v>
      </c>
      <c r="AD52" s="48">
        <v>229</v>
      </c>
      <c r="AE52" s="81">
        <v>0</v>
      </c>
      <c r="AF52" s="82">
        <v>229</v>
      </c>
      <c r="AG52" s="144">
        <v>229</v>
      </c>
      <c r="AH52" s="83">
        <f>0</f>
        <v>0</v>
      </c>
      <c r="AI52" s="83">
        <f>0</f>
        <v>0</v>
      </c>
      <c r="AJ52" s="83">
        <f>0</f>
        <v>0</v>
      </c>
      <c r="AK52" s="34"/>
    </row>
    <row r="53" spans="1:37">
      <c r="A53" s="71" t="s">
        <v>21</v>
      </c>
      <c r="B53" s="71" t="s">
        <v>105</v>
      </c>
      <c r="C53" s="71" t="s">
        <v>118</v>
      </c>
      <c r="D53" s="71">
        <v>42156548</v>
      </c>
      <c r="E53" s="72" t="s">
        <v>177</v>
      </c>
      <c r="F53" s="71">
        <v>36088978</v>
      </c>
      <c r="G53" s="72" t="s">
        <v>217</v>
      </c>
      <c r="H53" s="72" t="s">
        <v>25</v>
      </c>
      <c r="I53" s="72" t="s">
        <v>329</v>
      </c>
      <c r="J53" s="72">
        <v>203</v>
      </c>
      <c r="K53" s="5" t="s">
        <v>336</v>
      </c>
      <c r="L53" s="73">
        <v>28</v>
      </c>
      <c r="M53" s="74">
        <v>0</v>
      </c>
      <c r="N53" s="77">
        <v>3</v>
      </c>
      <c r="O53" s="74">
        <v>0</v>
      </c>
      <c r="P53" s="75">
        <f t="shared" ref="P53" si="63">+L53/N53</f>
        <v>9.3333333333333339</v>
      </c>
      <c r="Q53" s="76"/>
      <c r="R53" s="77">
        <v>62</v>
      </c>
      <c r="S53" s="74">
        <v>0</v>
      </c>
      <c r="T53" s="77">
        <v>757</v>
      </c>
      <c r="U53" s="140">
        <v>0</v>
      </c>
      <c r="V53" s="30">
        <f t="shared" ref="V53" si="64">+T53/R53</f>
        <v>12.209677419354838</v>
      </c>
      <c r="W53" s="118"/>
      <c r="X53" s="77">
        <v>0</v>
      </c>
      <c r="Y53" s="74">
        <v>0</v>
      </c>
      <c r="Z53" s="120">
        <v>0</v>
      </c>
      <c r="AA53" s="78"/>
      <c r="AB53" s="79">
        <v>757</v>
      </c>
      <c r="AC53" s="80">
        <v>0</v>
      </c>
      <c r="AD53" s="48">
        <v>757</v>
      </c>
      <c r="AE53" s="81">
        <v>0</v>
      </c>
      <c r="AF53" s="82">
        <v>757</v>
      </c>
      <c r="AG53" s="144">
        <v>757</v>
      </c>
      <c r="AH53" s="83">
        <f>0</f>
        <v>0</v>
      </c>
      <c r="AI53" s="83">
        <f>0</f>
        <v>0</v>
      </c>
      <c r="AJ53" s="83">
        <f>0</f>
        <v>0</v>
      </c>
      <c r="AK53" s="34"/>
    </row>
    <row r="54" spans="1:37" customFormat="1">
      <c r="A54" s="2" t="s">
        <v>27</v>
      </c>
      <c r="B54" s="2" t="s">
        <v>64</v>
      </c>
      <c r="C54" s="2" t="s">
        <v>85</v>
      </c>
      <c r="D54" s="2">
        <v>309443</v>
      </c>
      <c r="E54" s="1" t="s">
        <v>146</v>
      </c>
      <c r="F54" s="2">
        <v>36127931</v>
      </c>
      <c r="G54" s="1" t="s">
        <v>22</v>
      </c>
      <c r="H54" s="1" t="s">
        <v>284</v>
      </c>
      <c r="I54" s="1" t="s">
        <v>285</v>
      </c>
      <c r="J54" s="1">
        <v>335</v>
      </c>
      <c r="K54" s="3" t="s">
        <v>336</v>
      </c>
      <c r="L54" s="54">
        <v>12</v>
      </c>
      <c r="M54" s="53">
        <v>12</v>
      </c>
      <c r="N54" s="7">
        <v>2</v>
      </c>
      <c r="O54" s="53">
        <v>2</v>
      </c>
      <c r="P54" s="31">
        <f t="shared" ref="P54:P55" si="65">+L54/N54</f>
        <v>6</v>
      </c>
      <c r="Q54" s="32">
        <f t="shared" ref="Q54:Q55" si="66">+M54/O54</f>
        <v>6</v>
      </c>
      <c r="R54" s="7">
        <v>96</v>
      </c>
      <c r="S54" s="53">
        <v>96</v>
      </c>
      <c r="T54" s="28">
        <v>1305</v>
      </c>
      <c r="U54" s="29">
        <v>1305</v>
      </c>
      <c r="V54" s="30">
        <f t="shared" ref="V54:V55" si="67">+T54/R54</f>
        <v>13.59375</v>
      </c>
      <c r="W54" s="118">
        <f t="shared" ref="W54:W55" si="68">+U54/S54</f>
        <v>13.59375</v>
      </c>
      <c r="X54" s="28">
        <v>120</v>
      </c>
      <c r="Y54" s="29">
        <v>120</v>
      </c>
      <c r="Z54" s="119">
        <v>1.25</v>
      </c>
      <c r="AA54" s="33">
        <v>1.25</v>
      </c>
      <c r="AB54" s="26">
        <v>1425</v>
      </c>
      <c r="AC54" s="27">
        <v>1425</v>
      </c>
      <c r="AD54" s="28">
        <v>1425</v>
      </c>
      <c r="AE54" s="55">
        <v>1425</v>
      </c>
      <c r="AF54" s="29">
        <v>0</v>
      </c>
      <c r="AG54" s="79">
        <v>1425</v>
      </c>
      <c r="AH54" s="55">
        <f>0</f>
        <v>0</v>
      </c>
      <c r="AI54" s="55">
        <f>0</f>
        <v>0</v>
      </c>
      <c r="AJ54" s="55">
        <f>0</f>
        <v>0</v>
      </c>
      <c r="AK54" s="34"/>
    </row>
    <row r="55" spans="1:37" customFormat="1">
      <c r="A55" s="2" t="s">
        <v>27</v>
      </c>
      <c r="B55" s="2" t="s">
        <v>64</v>
      </c>
      <c r="C55" s="2" t="s">
        <v>82</v>
      </c>
      <c r="D55" s="2">
        <v>311201</v>
      </c>
      <c r="E55" s="1" t="s">
        <v>143</v>
      </c>
      <c r="F55" s="2">
        <v>36128538</v>
      </c>
      <c r="G55" s="1" t="s">
        <v>199</v>
      </c>
      <c r="H55" s="1" t="s">
        <v>280</v>
      </c>
      <c r="I55" s="1" t="s">
        <v>275</v>
      </c>
      <c r="J55" s="1">
        <v>179</v>
      </c>
      <c r="K55" s="3" t="s">
        <v>336</v>
      </c>
      <c r="L55" s="54">
        <v>3</v>
      </c>
      <c r="M55" s="53">
        <v>3</v>
      </c>
      <c r="N55" s="7">
        <v>2</v>
      </c>
      <c r="O55" s="53">
        <v>2</v>
      </c>
      <c r="P55" s="31">
        <f t="shared" si="65"/>
        <v>1.5</v>
      </c>
      <c r="Q55" s="32">
        <f t="shared" si="66"/>
        <v>1.5</v>
      </c>
      <c r="R55" s="7">
        <v>102</v>
      </c>
      <c r="S55" s="53">
        <v>102</v>
      </c>
      <c r="T55" s="28">
        <v>1956.81</v>
      </c>
      <c r="U55" s="29">
        <v>1956.81</v>
      </c>
      <c r="V55" s="30">
        <f t="shared" si="67"/>
        <v>19.184411764705882</v>
      </c>
      <c r="W55" s="118">
        <f t="shared" si="68"/>
        <v>19.184411764705882</v>
      </c>
      <c r="X55" s="28">
        <v>730</v>
      </c>
      <c r="Y55" s="29">
        <v>730</v>
      </c>
      <c r="Z55" s="119">
        <v>7.1568627450980395</v>
      </c>
      <c r="AA55" s="33">
        <v>7.1568627450980395</v>
      </c>
      <c r="AB55" s="26">
        <v>2686.81</v>
      </c>
      <c r="AC55" s="27">
        <v>2686.81</v>
      </c>
      <c r="AD55" s="28">
        <v>2687</v>
      </c>
      <c r="AE55" s="55">
        <v>2687</v>
      </c>
      <c r="AF55" s="29">
        <v>0</v>
      </c>
      <c r="AG55" s="79">
        <f>0</f>
        <v>0</v>
      </c>
      <c r="AH55" s="55">
        <v>2687</v>
      </c>
      <c r="AI55" s="55">
        <f>0</f>
        <v>0</v>
      </c>
      <c r="AJ55" s="55">
        <f>0</f>
        <v>0</v>
      </c>
      <c r="AK55" s="34"/>
    </row>
    <row r="56" spans="1:37" customFormat="1">
      <c r="A56" s="2" t="s">
        <v>27</v>
      </c>
      <c r="B56" s="2" t="s">
        <v>64</v>
      </c>
      <c r="C56" s="2" t="s">
        <v>88</v>
      </c>
      <c r="D56" s="2">
        <v>312088</v>
      </c>
      <c r="E56" s="1" t="s">
        <v>149</v>
      </c>
      <c r="F56" s="2">
        <v>34000976</v>
      </c>
      <c r="G56" s="1" t="s">
        <v>207</v>
      </c>
      <c r="H56" s="1" t="s">
        <v>289</v>
      </c>
      <c r="I56" s="1" t="s">
        <v>290</v>
      </c>
      <c r="J56" s="1">
        <v>262</v>
      </c>
      <c r="K56" s="3" t="s">
        <v>336</v>
      </c>
      <c r="L56" s="54">
        <v>3</v>
      </c>
      <c r="M56" s="53">
        <v>3</v>
      </c>
      <c r="N56" s="7">
        <v>1</v>
      </c>
      <c r="O56" s="53">
        <v>1</v>
      </c>
      <c r="P56" s="31">
        <f t="shared" ref="P56:P58" si="69">+L56/N56</f>
        <v>3</v>
      </c>
      <c r="Q56" s="32">
        <f t="shared" ref="Q56:Q58" si="70">+M56/O56</f>
        <v>3</v>
      </c>
      <c r="R56" s="7">
        <v>48</v>
      </c>
      <c r="S56" s="53">
        <v>48</v>
      </c>
      <c r="T56" s="28">
        <v>759</v>
      </c>
      <c r="U56" s="29">
        <v>759</v>
      </c>
      <c r="V56" s="30">
        <f t="shared" ref="V56:V58" si="71">+T56/R56</f>
        <v>15.8125</v>
      </c>
      <c r="W56" s="118">
        <f t="shared" ref="W56:W58" si="72">+U56/S56</f>
        <v>15.8125</v>
      </c>
      <c r="X56" s="28">
        <v>180</v>
      </c>
      <c r="Y56" s="29">
        <v>180</v>
      </c>
      <c r="Z56" s="119">
        <v>3.75</v>
      </c>
      <c r="AA56" s="33">
        <v>3.75</v>
      </c>
      <c r="AB56" s="26">
        <v>939</v>
      </c>
      <c r="AC56" s="27">
        <v>939</v>
      </c>
      <c r="AD56" s="28">
        <v>939</v>
      </c>
      <c r="AE56" s="55">
        <v>939</v>
      </c>
      <c r="AF56" s="29">
        <v>0</v>
      </c>
      <c r="AG56" s="79">
        <f>0</f>
        <v>0</v>
      </c>
      <c r="AH56" s="55">
        <v>939</v>
      </c>
      <c r="AI56" s="55">
        <f>0</f>
        <v>0</v>
      </c>
      <c r="AJ56" s="55">
        <f>0</f>
        <v>0</v>
      </c>
      <c r="AK56" s="34"/>
    </row>
    <row r="57" spans="1:37" customFormat="1">
      <c r="A57" s="2" t="s">
        <v>27</v>
      </c>
      <c r="B57" s="2" t="s">
        <v>64</v>
      </c>
      <c r="C57" s="2" t="s">
        <v>83</v>
      </c>
      <c r="D57" s="2">
        <v>317209</v>
      </c>
      <c r="E57" s="1" t="s">
        <v>144</v>
      </c>
      <c r="F57" s="2">
        <v>35678127</v>
      </c>
      <c r="G57" s="1" t="s">
        <v>199</v>
      </c>
      <c r="H57" s="1" t="s">
        <v>28</v>
      </c>
      <c r="I57" s="1" t="s">
        <v>281</v>
      </c>
      <c r="J57" s="1">
        <v>662</v>
      </c>
      <c r="K57" s="3" t="s">
        <v>336</v>
      </c>
      <c r="L57" s="54">
        <v>17</v>
      </c>
      <c r="M57" s="53">
        <v>14</v>
      </c>
      <c r="N57" s="7">
        <v>3</v>
      </c>
      <c r="O57" s="53">
        <v>3</v>
      </c>
      <c r="P57" s="31">
        <f t="shared" si="69"/>
        <v>5.666666666666667</v>
      </c>
      <c r="Q57" s="32">
        <f t="shared" si="70"/>
        <v>4.666666666666667</v>
      </c>
      <c r="R57" s="7">
        <v>141</v>
      </c>
      <c r="S57" s="53">
        <v>116</v>
      </c>
      <c r="T57" s="28">
        <v>2645</v>
      </c>
      <c r="U57" s="29">
        <v>2178</v>
      </c>
      <c r="V57" s="30">
        <f t="shared" si="71"/>
        <v>18.75886524822695</v>
      </c>
      <c r="W57" s="118">
        <f t="shared" si="72"/>
        <v>18.775862068965516</v>
      </c>
      <c r="X57" s="28">
        <v>0</v>
      </c>
      <c r="Y57" s="29">
        <v>0</v>
      </c>
      <c r="Z57" s="119">
        <v>0</v>
      </c>
      <c r="AA57" s="33">
        <v>0</v>
      </c>
      <c r="AB57" s="26">
        <v>2645</v>
      </c>
      <c r="AC57" s="27">
        <v>2178</v>
      </c>
      <c r="AD57" s="28">
        <v>2645</v>
      </c>
      <c r="AE57" s="55">
        <v>2178</v>
      </c>
      <c r="AF57" s="29">
        <v>467</v>
      </c>
      <c r="AG57" s="79">
        <v>842</v>
      </c>
      <c r="AH57" s="55">
        <v>1803</v>
      </c>
      <c r="AI57" s="55">
        <f>0</f>
        <v>0</v>
      </c>
      <c r="AJ57" s="55">
        <f>0</f>
        <v>0</v>
      </c>
      <c r="AK57" s="34"/>
    </row>
    <row r="58" spans="1:37" customFormat="1">
      <c r="A58" s="2" t="s">
        <v>27</v>
      </c>
      <c r="B58" s="2" t="s">
        <v>64</v>
      </c>
      <c r="C58" s="2" t="s">
        <v>84</v>
      </c>
      <c r="D58" s="2">
        <v>317586</v>
      </c>
      <c r="E58" s="1" t="s">
        <v>145</v>
      </c>
      <c r="F58" s="2">
        <v>34057579</v>
      </c>
      <c r="G58" s="1" t="s">
        <v>22</v>
      </c>
      <c r="H58" s="1" t="s">
        <v>282</v>
      </c>
      <c r="I58" s="1" t="s">
        <v>283</v>
      </c>
      <c r="J58" s="1">
        <v>502</v>
      </c>
      <c r="K58" s="3" t="s">
        <v>336</v>
      </c>
      <c r="L58" s="54">
        <v>2</v>
      </c>
      <c r="M58" s="53">
        <v>2</v>
      </c>
      <c r="N58" s="7">
        <v>1</v>
      </c>
      <c r="O58" s="53">
        <v>2</v>
      </c>
      <c r="P58" s="31">
        <f t="shared" si="69"/>
        <v>2</v>
      </c>
      <c r="Q58" s="32">
        <f t="shared" si="70"/>
        <v>1</v>
      </c>
      <c r="R58" s="7">
        <v>48</v>
      </c>
      <c r="S58" s="53">
        <v>48</v>
      </c>
      <c r="T58" s="28">
        <v>653</v>
      </c>
      <c r="U58" s="29">
        <v>653</v>
      </c>
      <c r="V58" s="30">
        <f t="shared" si="71"/>
        <v>13.604166666666666</v>
      </c>
      <c r="W58" s="118">
        <f t="shared" si="72"/>
        <v>13.604166666666666</v>
      </c>
      <c r="X58" s="28">
        <v>0</v>
      </c>
      <c r="Y58" s="29">
        <v>0</v>
      </c>
      <c r="Z58" s="119">
        <v>0</v>
      </c>
      <c r="AA58" s="33">
        <v>0</v>
      </c>
      <c r="AB58" s="26">
        <v>653</v>
      </c>
      <c r="AC58" s="27">
        <v>653</v>
      </c>
      <c r="AD58" s="28">
        <v>653</v>
      </c>
      <c r="AE58" s="55">
        <v>653</v>
      </c>
      <c r="AF58" s="29">
        <v>0</v>
      </c>
      <c r="AG58" s="79">
        <v>653</v>
      </c>
      <c r="AH58" s="55">
        <v>0</v>
      </c>
      <c r="AI58" s="55">
        <v>0</v>
      </c>
      <c r="AJ58" s="55">
        <v>0</v>
      </c>
      <c r="AK58" s="34"/>
    </row>
    <row r="59" spans="1:37" customFormat="1">
      <c r="A59" s="2" t="s">
        <v>27</v>
      </c>
      <c r="B59" s="2" t="s">
        <v>64</v>
      </c>
      <c r="C59" s="2" t="s">
        <v>86</v>
      </c>
      <c r="D59" s="2">
        <v>318094</v>
      </c>
      <c r="E59" s="1" t="s">
        <v>147</v>
      </c>
      <c r="F59" s="2">
        <v>31201768</v>
      </c>
      <c r="G59" s="1" t="s">
        <v>22</v>
      </c>
      <c r="H59" s="1" t="s">
        <v>29</v>
      </c>
      <c r="I59" s="1" t="s">
        <v>286</v>
      </c>
      <c r="J59" s="1">
        <v>449</v>
      </c>
      <c r="K59" s="3" t="s">
        <v>336</v>
      </c>
      <c r="L59" s="54">
        <v>2</v>
      </c>
      <c r="M59" s="53">
        <v>0</v>
      </c>
      <c r="N59" s="7">
        <v>1</v>
      </c>
      <c r="O59" s="53">
        <v>0</v>
      </c>
      <c r="P59" s="31">
        <f t="shared" ref="P59:P61" si="73">+L59/N59</f>
        <v>2</v>
      </c>
      <c r="Q59" s="32"/>
      <c r="R59" s="7">
        <v>48</v>
      </c>
      <c r="S59" s="53">
        <v>0</v>
      </c>
      <c r="T59" s="28">
        <v>1326</v>
      </c>
      <c r="U59" s="29">
        <v>0</v>
      </c>
      <c r="V59" s="30">
        <f t="shared" ref="V59:V61" si="74">+T59/R59</f>
        <v>27.625</v>
      </c>
      <c r="W59" s="118"/>
      <c r="X59" s="28">
        <v>135</v>
      </c>
      <c r="Y59" s="29">
        <v>0</v>
      </c>
      <c r="Z59" s="119">
        <v>2.8125</v>
      </c>
      <c r="AA59" s="33"/>
      <c r="AB59" s="26">
        <v>1461</v>
      </c>
      <c r="AC59" s="27">
        <v>0</v>
      </c>
      <c r="AD59" s="28">
        <v>1461</v>
      </c>
      <c r="AE59" s="55">
        <v>0</v>
      </c>
      <c r="AF59" s="29">
        <v>1461</v>
      </c>
      <c r="AG59" s="79">
        <v>1461</v>
      </c>
      <c r="AH59" s="55">
        <f>0</f>
        <v>0</v>
      </c>
      <c r="AI59" s="55">
        <f>0</f>
        <v>0</v>
      </c>
      <c r="AJ59" s="55">
        <f>0</f>
        <v>0</v>
      </c>
      <c r="AK59" s="34"/>
    </row>
    <row r="60" spans="1:37" customFormat="1">
      <c r="A60" s="2" t="s">
        <v>27</v>
      </c>
      <c r="B60" s="2" t="s">
        <v>64</v>
      </c>
      <c r="C60" s="2" t="s">
        <v>87</v>
      </c>
      <c r="D60" s="2">
        <v>318396</v>
      </c>
      <c r="E60" s="1" t="s">
        <v>148</v>
      </c>
      <c r="F60" s="2">
        <v>31201741</v>
      </c>
      <c r="G60" s="1" t="s">
        <v>22</v>
      </c>
      <c r="H60" s="1" t="s">
        <v>287</v>
      </c>
      <c r="I60" s="1" t="s">
        <v>288</v>
      </c>
      <c r="J60" s="1">
        <v>280</v>
      </c>
      <c r="K60" s="3" t="s">
        <v>336</v>
      </c>
      <c r="L60" s="54">
        <v>2</v>
      </c>
      <c r="M60" s="53">
        <v>2</v>
      </c>
      <c r="N60" s="7">
        <v>1</v>
      </c>
      <c r="O60" s="53">
        <v>1</v>
      </c>
      <c r="P60" s="31">
        <f t="shared" si="73"/>
        <v>2</v>
      </c>
      <c r="Q60" s="32">
        <f t="shared" ref="Q59:Q61" si="75">+M60/O60</f>
        <v>2</v>
      </c>
      <c r="R60" s="7">
        <v>12</v>
      </c>
      <c r="S60" s="53">
        <v>12</v>
      </c>
      <c r="T60" s="28">
        <v>152</v>
      </c>
      <c r="U60" s="29">
        <v>152</v>
      </c>
      <c r="V60" s="30">
        <f t="shared" si="74"/>
        <v>12.666666666666666</v>
      </c>
      <c r="W60" s="118">
        <f t="shared" ref="W59:W61" si="76">+U60/S60</f>
        <v>12.666666666666666</v>
      </c>
      <c r="X60" s="28">
        <v>112</v>
      </c>
      <c r="Y60" s="29">
        <v>112</v>
      </c>
      <c r="Z60" s="119">
        <v>9.3333333333333339</v>
      </c>
      <c r="AA60" s="33">
        <v>9.3333333333333339</v>
      </c>
      <c r="AB60" s="26">
        <v>264</v>
      </c>
      <c r="AC60" s="27">
        <v>264</v>
      </c>
      <c r="AD60" s="28">
        <v>264</v>
      </c>
      <c r="AE60" s="55">
        <v>264</v>
      </c>
      <c r="AF60" s="29">
        <v>0</v>
      </c>
      <c r="AG60" s="79">
        <v>264</v>
      </c>
      <c r="AH60" s="55">
        <f>0</f>
        <v>0</v>
      </c>
      <c r="AI60" s="55">
        <f>0</f>
        <v>0</v>
      </c>
      <c r="AJ60" s="55">
        <f>0</f>
        <v>0</v>
      </c>
      <c r="AK60" s="34"/>
    </row>
    <row r="61" spans="1:37" customFormat="1">
      <c r="A61" s="2" t="s">
        <v>27</v>
      </c>
      <c r="B61" s="2" t="s">
        <v>105</v>
      </c>
      <c r="C61" s="2" t="s">
        <v>119</v>
      </c>
      <c r="D61" s="2">
        <v>37923862</v>
      </c>
      <c r="E61" s="1" t="s">
        <v>178</v>
      </c>
      <c r="F61" s="2">
        <v>55595391</v>
      </c>
      <c r="G61" s="1" t="s">
        <v>218</v>
      </c>
      <c r="H61" s="1" t="s">
        <v>55</v>
      </c>
      <c r="I61" s="1" t="s">
        <v>330</v>
      </c>
      <c r="J61" s="1">
        <v>9</v>
      </c>
      <c r="K61" s="3" t="s">
        <v>336</v>
      </c>
      <c r="L61" s="54">
        <v>10</v>
      </c>
      <c r="M61" s="53">
        <v>5</v>
      </c>
      <c r="N61" s="7">
        <v>2</v>
      </c>
      <c r="O61" s="53">
        <v>2</v>
      </c>
      <c r="P61" s="31">
        <f t="shared" si="73"/>
        <v>5</v>
      </c>
      <c r="Q61" s="32">
        <f t="shared" si="75"/>
        <v>2.5</v>
      </c>
      <c r="R61" s="7">
        <v>96</v>
      </c>
      <c r="S61" s="53">
        <v>96</v>
      </c>
      <c r="T61" s="28">
        <v>1440</v>
      </c>
      <c r="U61" s="29">
        <v>720</v>
      </c>
      <c r="V61" s="30">
        <f t="shared" si="74"/>
        <v>15</v>
      </c>
      <c r="W61" s="118">
        <f t="shared" si="76"/>
        <v>7.5</v>
      </c>
      <c r="X61" s="28">
        <v>480</v>
      </c>
      <c r="Y61" s="29">
        <v>240</v>
      </c>
      <c r="Z61" s="119">
        <v>5</v>
      </c>
      <c r="AA61" s="33">
        <v>2.5</v>
      </c>
      <c r="AB61" s="26">
        <v>1920</v>
      </c>
      <c r="AC61" s="27">
        <v>960</v>
      </c>
      <c r="AD61" s="28">
        <v>1920</v>
      </c>
      <c r="AE61" s="55">
        <v>960</v>
      </c>
      <c r="AF61" s="29">
        <v>960</v>
      </c>
      <c r="AG61" s="79">
        <v>1344</v>
      </c>
      <c r="AH61" s="55">
        <f>0</f>
        <v>0</v>
      </c>
      <c r="AI61" s="55">
        <v>576</v>
      </c>
      <c r="AJ61" s="55">
        <f>0</f>
        <v>0</v>
      </c>
      <c r="AK61" s="34"/>
    </row>
    <row r="62" spans="1:37">
      <c r="A62" s="71" t="s">
        <v>31</v>
      </c>
      <c r="B62" s="71" t="s">
        <v>64</v>
      </c>
      <c r="C62" s="71" t="s">
        <v>89</v>
      </c>
      <c r="D62" s="71">
        <v>307203</v>
      </c>
      <c r="E62" s="72" t="s">
        <v>150</v>
      </c>
      <c r="F62" s="71">
        <v>37864386</v>
      </c>
      <c r="G62" s="72" t="s">
        <v>208</v>
      </c>
      <c r="H62" s="72" t="s">
        <v>32</v>
      </c>
      <c r="I62" s="72" t="s">
        <v>293</v>
      </c>
      <c r="J62" s="72">
        <v>506</v>
      </c>
      <c r="K62" s="5" t="s">
        <v>336</v>
      </c>
      <c r="L62" s="73">
        <v>10</v>
      </c>
      <c r="M62" s="74">
        <v>7</v>
      </c>
      <c r="N62" s="77">
        <v>2</v>
      </c>
      <c r="O62" s="74">
        <v>2</v>
      </c>
      <c r="P62" s="75">
        <f t="shared" ref="P62:P66" si="77">+L62/N62</f>
        <v>5</v>
      </c>
      <c r="Q62" s="76">
        <f t="shared" ref="Q62:Q66" si="78">+M62/O62</f>
        <v>3.5</v>
      </c>
      <c r="R62" s="77">
        <v>99</v>
      </c>
      <c r="S62" s="74">
        <v>56</v>
      </c>
      <c r="T62" s="77">
        <v>1775</v>
      </c>
      <c r="U62" s="140">
        <v>1242</v>
      </c>
      <c r="V62" s="30">
        <f t="shared" ref="V62:V66" si="79">+T62/R62</f>
        <v>17.929292929292931</v>
      </c>
      <c r="W62" s="118">
        <f t="shared" ref="W62:W66" si="80">+U62/S62</f>
        <v>22.178571428571427</v>
      </c>
      <c r="X62" s="48">
        <v>400</v>
      </c>
      <c r="Y62" s="82">
        <v>300</v>
      </c>
      <c r="Z62" s="120">
        <v>4.0404040404040407</v>
      </c>
      <c r="AA62" s="78">
        <v>5.3571428571428568</v>
      </c>
      <c r="AB62" s="79">
        <v>2175</v>
      </c>
      <c r="AC62" s="80">
        <v>1542</v>
      </c>
      <c r="AD62" s="48">
        <v>2175</v>
      </c>
      <c r="AE62" s="81">
        <v>1542</v>
      </c>
      <c r="AF62" s="82">
        <v>633</v>
      </c>
      <c r="AG62" s="144">
        <f>0</f>
        <v>0</v>
      </c>
      <c r="AH62" s="83">
        <v>2175</v>
      </c>
      <c r="AI62" s="83">
        <f>0</f>
        <v>0</v>
      </c>
      <c r="AJ62" s="83">
        <f>0</f>
        <v>0</v>
      </c>
      <c r="AK62" s="34"/>
    </row>
    <row r="63" spans="1:37">
      <c r="A63" s="71" t="s">
        <v>31</v>
      </c>
      <c r="B63" s="71" t="s">
        <v>64</v>
      </c>
      <c r="C63" s="71" t="s">
        <v>89</v>
      </c>
      <c r="D63" s="71">
        <v>307203</v>
      </c>
      <c r="E63" s="72" t="s">
        <v>150</v>
      </c>
      <c r="F63" s="71">
        <v>37864394</v>
      </c>
      <c r="G63" s="72" t="s">
        <v>22</v>
      </c>
      <c r="H63" s="72" t="s">
        <v>32</v>
      </c>
      <c r="I63" s="72" t="s">
        <v>291</v>
      </c>
      <c r="J63" s="72">
        <v>617</v>
      </c>
      <c r="K63" s="5" t="s">
        <v>336</v>
      </c>
      <c r="L63" s="73">
        <v>13</v>
      </c>
      <c r="M63" s="74">
        <v>13</v>
      </c>
      <c r="N63" s="77">
        <v>2</v>
      </c>
      <c r="O63" s="74">
        <v>2</v>
      </c>
      <c r="P63" s="75">
        <f t="shared" si="77"/>
        <v>6.5</v>
      </c>
      <c r="Q63" s="76">
        <f t="shared" si="78"/>
        <v>6.5</v>
      </c>
      <c r="R63" s="77">
        <v>50</v>
      </c>
      <c r="S63" s="74">
        <v>50</v>
      </c>
      <c r="T63" s="77">
        <v>1123</v>
      </c>
      <c r="U63" s="140">
        <v>1123</v>
      </c>
      <c r="V63" s="30">
        <f t="shared" si="79"/>
        <v>22.46</v>
      </c>
      <c r="W63" s="118">
        <f t="shared" si="80"/>
        <v>22.46</v>
      </c>
      <c r="X63" s="48">
        <v>200</v>
      </c>
      <c r="Y63" s="82">
        <v>200</v>
      </c>
      <c r="Z63" s="120">
        <v>4</v>
      </c>
      <c r="AA63" s="78">
        <v>4</v>
      </c>
      <c r="AB63" s="79">
        <v>1323</v>
      </c>
      <c r="AC63" s="80">
        <v>1323</v>
      </c>
      <c r="AD63" s="48">
        <v>1323</v>
      </c>
      <c r="AE63" s="81">
        <v>1323</v>
      </c>
      <c r="AF63" s="82">
        <v>0</v>
      </c>
      <c r="AG63" s="144">
        <v>816</v>
      </c>
      <c r="AH63" s="83">
        <v>507</v>
      </c>
      <c r="AI63" s="83">
        <f>0</f>
        <v>0</v>
      </c>
      <c r="AJ63" s="83">
        <f>0</f>
        <v>0</v>
      </c>
      <c r="AK63" s="34"/>
    </row>
    <row r="64" spans="1:37">
      <c r="A64" s="71" t="s">
        <v>31</v>
      </c>
      <c r="B64" s="71" t="s">
        <v>64</v>
      </c>
      <c r="C64" s="71" t="s">
        <v>89</v>
      </c>
      <c r="D64" s="71">
        <v>307203</v>
      </c>
      <c r="E64" s="72" t="s">
        <v>150</v>
      </c>
      <c r="F64" s="71">
        <v>37864424</v>
      </c>
      <c r="G64" s="72" t="s">
        <v>22</v>
      </c>
      <c r="H64" s="72" t="s">
        <v>32</v>
      </c>
      <c r="I64" s="72" t="s">
        <v>292</v>
      </c>
      <c r="J64" s="72">
        <v>245</v>
      </c>
      <c r="K64" s="5" t="s">
        <v>336</v>
      </c>
      <c r="L64" s="73">
        <v>2</v>
      </c>
      <c r="M64" s="74">
        <v>2</v>
      </c>
      <c r="N64" s="77">
        <v>2</v>
      </c>
      <c r="O64" s="74">
        <v>2</v>
      </c>
      <c r="P64" s="75">
        <f t="shared" si="77"/>
        <v>1</v>
      </c>
      <c r="Q64" s="76">
        <f t="shared" si="78"/>
        <v>1</v>
      </c>
      <c r="R64" s="77">
        <v>76</v>
      </c>
      <c r="S64" s="74">
        <v>76</v>
      </c>
      <c r="T64" s="77">
        <v>1029</v>
      </c>
      <c r="U64" s="140">
        <v>1029</v>
      </c>
      <c r="V64" s="30">
        <f t="shared" si="79"/>
        <v>13.539473684210526</v>
      </c>
      <c r="W64" s="118">
        <f t="shared" si="80"/>
        <v>13.539473684210526</v>
      </c>
      <c r="X64" s="77">
        <v>0</v>
      </c>
      <c r="Y64" s="74">
        <v>0</v>
      </c>
      <c r="Z64" s="120">
        <v>0</v>
      </c>
      <c r="AA64" s="78">
        <v>0</v>
      </c>
      <c r="AB64" s="79">
        <v>1029</v>
      </c>
      <c r="AC64" s="80">
        <v>1029</v>
      </c>
      <c r="AD64" s="48">
        <v>1029</v>
      </c>
      <c r="AE64" s="81">
        <v>1029</v>
      </c>
      <c r="AF64" s="82">
        <v>0</v>
      </c>
      <c r="AG64" s="144">
        <v>1029</v>
      </c>
      <c r="AH64" s="83">
        <f>0</f>
        <v>0</v>
      </c>
      <c r="AI64" s="83">
        <f>0</f>
        <v>0</v>
      </c>
      <c r="AJ64" s="83">
        <f>0</f>
        <v>0</v>
      </c>
      <c r="AK64" s="34"/>
    </row>
    <row r="65" spans="1:37">
      <c r="A65" s="71" t="s">
        <v>31</v>
      </c>
      <c r="B65" s="71" t="s">
        <v>64</v>
      </c>
      <c r="C65" s="71" t="s">
        <v>90</v>
      </c>
      <c r="D65" s="71">
        <v>309150</v>
      </c>
      <c r="E65" s="72" t="s">
        <v>151</v>
      </c>
      <c r="F65" s="71">
        <v>36110728</v>
      </c>
      <c r="G65" s="72" t="s">
        <v>22</v>
      </c>
      <c r="H65" s="72" t="s">
        <v>33</v>
      </c>
      <c r="I65" s="72" t="s">
        <v>294</v>
      </c>
      <c r="J65" s="72">
        <v>687</v>
      </c>
      <c r="K65" s="5" t="s">
        <v>336</v>
      </c>
      <c r="L65" s="73">
        <v>19</v>
      </c>
      <c r="M65" s="74">
        <v>12</v>
      </c>
      <c r="N65" s="77">
        <v>4</v>
      </c>
      <c r="O65" s="74">
        <v>2</v>
      </c>
      <c r="P65" s="75">
        <f t="shared" si="77"/>
        <v>4.75</v>
      </c>
      <c r="Q65" s="76">
        <f t="shared" si="78"/>
        <v>6</v>
      </c>
      <c r="R65" s="77">
        <v>96</v>
      </c>
      <c r="S65" s="74">
        <v>48</v>
      </c>
      <c r="T65" s="77">
        <v>1368</v>
      </c>
      <c r="U65" s="140">
        <v>720</v>
      </c>
      <c r="V65" s="30">
        <f t="shared" si="79"/>
        <v>14.25</v>
      </c>
      <c r="W65" s="118">
        <f t="shared" si="80"/>
        <v>15</v>
      </c>
      <c r="X65" s="77">
        <v>0</v>
      </c>
      <c r="Y65" s="74">
        <v>0</v>
      </c>
      <c r="Z65" s="120">
        <v>0</v>
      </c>
      <c r="AA65" s="78">
        <v>0</v>
      </c>
      <c r="AB65" s="79">
        <v>1368</v>
      </c>
      <c r="AC65" s="80">
        <v>720</v>
      </c>
      <c r="AD65" s="48">
        <v>1368</v>
      </c>
      <c r="AE65" s="81">
        <v>720</v>
      </c>
      <c r="AF65" s="82">
        <v>648</v>
      </c>
      <c r="AG65" s="144">
        <v>360</v>
      </c>
      <c r="AH65" s="83">
        <v>720</v>
      </c>
      <c r="AI65" s="83">
        <v>288</v>
      </c>
      <c r="AJ65" s="83">
        <v>0</v>
      </c>
      <c r="AK65" s="34"/>
    </row>
    <row r="66" spans="1:37">
      <c r="A66" s="71" t="s">
        <v>31</v>
      </c>
      <c r="B66" s="71" t="s">
        <v>64</v>
      </c>
      <c r="C66" s="71" t="s">
        <v>90</v>
      </c>
      <c r="D66" s="71">
        <v>309150</v>
      </c>
      <c r="E66" s="72" t="s">
        <v>151</v>
      </c>
      <c r="F66" s="71">
        <v>37860925</v>
      </c>
      <c r="G66" s="72" t="s">
        <v>22</v>
      </c>
      <c r="H66" s="72" t="s">
        <v>33</v>
      </c>
      <c r="I66" s="72" t="s">
        <v>295</v>
      </c>
      <c r="J66" s="72">
        <v>530</v>
      </c>
      <c r="K66" s="5" t="s">
        <v>336</v>
      </c>
      <c r="L66" s="73">
        <v>3</v>
      </c>
      <c r="M66" s="74">
        <v>1</v>
      </c>
      <c r="N66" s="77">
        <v>2</v>
      </c>
      <c r="O66" s="74">
        <v>1</v>
      </c>
      <c r="P66" s="75">
        <f t="shared" si="77"/>
        <v>1.5</v>
      </c>
      <c r="Q66" s="76">
        <f t="shared" si="78"/>
        <v>1</v>
      </c>
      <c r="R66" s="77">
        <v>37</v>
      </c>
      <c r="S66" s="74">
        <v>18</v>
      </c>
      <c r="T66" s="48">
        <v>553.29</v>
      </c>
      <c r="U66" s="141">
        <v>269.17</v>
      </c>
      <c r="V66" s="30">
        <f t="shared" si="79"/>
        <v>14.953783783783782</v>
      </c>
      <c r="W66" s="118">
        <f t="shared" si="80"/>
        <v>14.953888888888891</v>
      </c>
      <c r="X66" s="48">
        <v>0</v>
      </c>
      <c r="Y66" s="82">
        <v>0</v>
      </c>
      <c r="Z66" s="120">
        <v>0</v>
      </c>
      <c r="AA66" s="78">
        <v>0</v>
      </c>
      <c r="AB66" s="79">
        <v>553.29</v>
      </c>
      <c r="AC66" s="80">
        <v>269.17</v>
      </c>
      <c r="AD66" s="48">
        <v>554</v>
      </c>
      <c r="AE66" s="81">
        <v>270</v>
      </c>
      <c r="AF66" s="82">
        <v>284</v>
      </c>
      <c r="AG66" s="144">
        <v>554</v>
      </c>
      <c r="AH66" s="83">
        <f>0</f>
        <v>0</v>
      </c>
      <c r="AI66" s="83">
        <f>0</f>
        <v>0</v>
      </c>
      <c r="AJ66" s="83">
        <f>0</f>
        <v>0</v>
      </c>
      <c r="AK66" s="34"/>
    </row>
    <row r="67" spans="1:37" customFormat="1">
      <c r="A67" s="2" t="s">
        <v>34</v>
      </c>
      <c r="B67" s="2" t="s">
        <v>64</v>
      </c>
      <c r="C67" s="2" t="s">
        <v>91</v>
      </c>
      <c r="D67" s="2">
        <v>313971</v>
      </c>
      <c r="E67" s="1" t="s">
        <v>152</v>
      </c>
      <c r="F67" s="2">
        <v>37812513</v>
      </c>
      <c r="G67" s="1" t="s">
        <v>206</v>
      </c>
      <c r="H67" s="1" t="s">
        <v>35</v>
      </c>
      <c r="I67" s="1" t="s">
        <v>296</v>
      </c>
      <c r="J67" s="1">
        <v>493</v>
      </c>
      <c r="K67" s="3" t="s">
        <v>336</v>
      </c>
      <c r="L67" s="54">
        <v>3</v>
      </c>
      <c r="M67" s="53">
        <v>3</v>
      </c>
      <c r="N67" s="7">
        <v>1</v>
      </c>
      <c r="O67" s="53">
        <v>1</v>
      </c>
      <c r="P67" s="31">
        <f t="shared" ref="P67:P69" si="81">+L67/N67</f>
        <v>3</v>
      </c>
      <c r="Q67" s="32">
        <f t="shared" ref="Q67:Q69" si="82">+M67/O67</f>
        <v>3</v>
      </c>
      <c r="R67" s="7">
        <v>21</v>
      </c>
      <c r="S67" s="53">
        <v>21</v>
      </c>
      <c r="T67" s="28">
        <v>496</v>
      </c>
      <c r="U67" s="29">
        <v>496</v>
      </c>
      <c r="V67" s="30">
        <f t="shared" ref="V67:V69" si="83">+T67/R67</f>
        <v>23.61904761904762</v>
      </c>
      <c r="W67" s="118">
        <f t="shared" ref="W67:W69" si="84">+U67/S67</f>
        <v>23.61904761904762</v>
      </c>
      <c r="X67" s="28">
        <v>0</v>
      </c>
      <c r="Y67" s="29">
        <v>0</v>
      </c>
      <c r="Z67" s="119">
        <f t="shared" ref="Z67:Z69" si="85">+X67/R67</f>
        <v>0</v>
      </c>
      <c r="AA67" s="33">
        <f t="shared" ref="AA67:AA69" si="86">+Y67/S67</f>
        <v>0</v>
      </c>
      <c r="AB67" s="26">
        <f t="shared" ref="AB67:AB69" si="87">+T67+X67</f>
        <v>496</v>
      </c>
      <c r="AC67" s="27">
        <f t="shared" ref="AC67:AC69" si="88">+U67+Y67</f>
        <v>496</v>
      </c>
      <c r="AD67" s="28">
        <f t="shared" ref="AD67:AD69" si="89">ROUNDUP(AB67,0)</f>
        <v>496</v>
      </c>
      <c r="AE67" s="55">
        <f t="shared" ref="AE67:AE69" si="90">ROUNDUP(AC67,0)</f>
        <v>496</v>
      </c>
      <c r="AF67" s="29">
        <f t="shared" ref="AF67:AF69" si="91">+AD67-AE67</f>
        <v>0</v>
      </c>
      <c r="AG67" s="79">
        <v>496</v>
      </c>
      <c r="AH67" s="55">
        <v>0</v>
      </c>
      <c r="AI67" s="55">
        <v>0</v>
      </c>
      <c r="AJ67" s="55">
        <v>0</v>
      </c>
      <c r="AK67" s="34"/>
    </row>
    <row r="68" spans="1:37" customFormat="1">
      <c r="A68" s="2" t="s">
        <v>34</v>
      </c>
      <c r="B68" s="2" t="s">
        <v>64</v>
      </c>
      <c r="C68" s="2" t="s">
        <v>92</v>
      </c>
      <c r="D68" s="2">
        <v>314285</v>
      </c>
      <c r="E68" s="1" t="s">
        <v>153</v>
      </c>
      <c r="F68" s="2">
        <v>37812386</v>
      </c>
      <c r="G68" s="1" t="s">
        <v>199</v>
      </c>
      <c r="H68" s="1" t="s">
        <v>297</v>
      </c>
      <c r="I68" s="50" t="s">
        <v>298</v>
      </c>
      <c r="J68" s="1">
        <v>228</v>
      </c>
      <c r="K68" s="3" t="s">
        <v>336</v>
      </c>
      <c r="L68" s="54">
        <v>3</v>
      </c>
      <c r="M68" s="53">
        <v>3</v>
      </c>
      <c r="N68" s="7">
        <v>1</v>
      </c>
      <c r="O68" s="53">
        <v>1</v>
      </c>
      <c r="P68" s="31">
        <f t="shared" si="81"/>
        <v>3</v>
      </c>
      <c r="Q68" s="32">
        <f t="shared" si="82"/>
        <v>3</v>
      </c>
      <c r="R68" s="7">
        <v>99</v>
      </c>
      <c r="S68" s="53">
        <v>99</v>
      </c>
      <c r="T68" s="28">
        <v>1851</v>
      </c>
      <c r="U68" s="29">
        <v>1851</v>
      </c>
      <c r="V68" s="30">
        <f t="shared" si="83"/>
        <v>18.696969696969695</v>
      </c>
      <c r="W68" s="118">
        <f t="shared" si="84"/>
        <v>18.696969696969695</v>
      </c>
      <c r="X68" s="28">
        <v>0</v>
      </c>
      <c r="Y68" s="29">
        <v>0</v>
      </c>
      <c r="Z68" s="119">
        <v>0</v>
      </c>
      <c r="AA68" s="33">
        <v>0</v>
      </c>
      <c r="AB68" s="26">
        <v>1851</v>
      </c>
      <c r="AC68" s="27">
        <v>1851</v>
      </c>
      <c r="AD68" s="28">
        <v>1851</v>
      </c>
      <c r="AE68" s="55">
        <v>1851</v>
      </c>
      <c r="AF68" s="29">
        <v>0</v>
      </c>
      <c r="AG68" s="79">
        <v>1851</v>
      </c>
      <c r="AH68" s="55">
        <v>0</v>
      </c>
      <c r="AI68" s="55">
        <v>0</v>
      </c>
      <c r="AJ68" s="55">
        <v>0</v>
      </c>
      <c r="AK68" s="34"/>
    </row>
    <row r="69" spans="1:37" customFormat="1">
      <c r="A69" s="2" t="s">
        <v>34</v>
      </c>
      <c r="B69" s="2" t="s">
        <v>64</v>
      </c>
      <c r="C69" s="2" t="s">
        <v>93</v>
      </c>
      <c r="D69" s="2">
        <v>314463</v>
      </c>
      <c r="E69" s="1" t="s">
        <v>154</v>
      </c>
      <c r="F69" s="2">
        <v>37808699</v>
      </c>
      <c r="G69" s="1" t="s">
        <v>209</v>
      </c>
      <c r="H69" s="1" t="s">
        <v>36</v>
      </c>
      <c r="I69" s="50" t="s">
        <v>299</v>
      </c>
      <c r="J69" s="1">
        <v>736</v>
      </c>
      <c r="K69" s="3" t="s">
        <v>336</v>
      </c>
      <c r="L69" s="54">
        <v>1</v>
      </c>
      <c r="M69" s="53">
        <v>1</v>
      </c>
      <c r="N69" s="7">
        <v>1</v>
      </c>
      <c r="O69" s="53">
        <v>1</v>
      </c>
      <c r="P69" s="31">
        <f t="shared" si="81"/>
        <v>1</v>
      </c>
      <c r="Q69" s="32">
        <f t="shared" si="82"/>
        <v>1</v>
      </c>
      <c r="R69" s="7">
        <v>48</v>
      </c>
      <c r="S69" s="53">
        <v>48</v>
      </c>
      <c r="T69" s="28">
        <v>1130</v>
      </c>
      <c r="U69" s="29">
        <v>1130</v>
      </c>
      <c r="V69" s="30">
        <f t="shared" si="83"/>
        <v>23.541666666666668</v>
      </c>
      <c r="W69" s="118">
        <f t="shared" si="84"/>
        <v>23.541666666666668</v>
      </c>
      <c r="X69" s="28">
        <v>0</v>
      </c>
      <c r="Y69" s="29">
        <v>0</v>
      </c>
      <c r="Z69" s="119">
        <f t="shared" si="85"/>
        <v>0</v>
      </c>
      <c r="AA69" s="33">
        <f t="shared" si="86"/>
        <v>0</v>
      </c>
      <c r="AB69" s="26">
        <f t="shared" si="87"/>
        <v>1130</v>
      </c>
      <c r="AC69" s="27">
        <f t="shared" si="88"/>
        <v>1130</v>
      </c>
      <c r="AD69" s="28">
        <f t="shared" si="89"/>
        <v>1130</v>
      </c>
      <c r="AE69" s="55">
        <f t="shared" si="90"/>
        <v>1130</v>
      </c>
      <c r="AF69" s="29">
        <f t="shared" si="91"/>
        <v>0</v>
      </c>
      <c r="AG69" s="79">
        <v>1130</v>
      </c>
      <c r="AH69" s="55">
        <v>0</v>
      </c>
      <c r="AI69" s="55">
        <v>0</v>
      </c>
      <c r="AJ69" s="55">
        <v>0</v>
      </c>
      <c r="AK69" s="34"/>
    </row>
    <row r="70" spans="1:37" customFormat="1">
      <c r="A70" s="2" t="s">
        <v>34</v>
      </c>
      <c r="B70" s="2" t="s">
        <v>64</v>
      </c>
      <c r="C70" s="2" t="s">
        <v>97</v>
      </c>
      <c r="D70" s="2">
        <v>314595</v>
      </c>
      <c r="E70" s="1" t="s">
        <v>158</v>
      </c>
      <c r="F70" s="2">
        <v>37812955</v>
      </c>
      <c r="G70" s="1" t="s">
        <v>199</v>
      </c>
      <c r="H70" s="1" t="s">
        <v>304</v>
      </c>
      <c r="I70" s="1" t="s">
        <v>305</v>
      </c>
      <c r="J70" s="1">
        <v>186</v>
      </c>
      <c r="K70" s="3" t="s">
        <v>336</v>
      </c>
      <c r="L70" s="54">
        <v>2</v>
      </c>
      <c r="M70" s="53">
        <v>0</v>
      </c>
      <c r="N70" s="7">
        <v>1</v>
      </c>
      <c r="O70" s="53">
        <v>0</v>
      </c>
      <c r="P70" s="31">
        <f t="shared" ref="P70:P74" si="92">+L70/N70</f>
        <v>2</v>
      </c>
      <c r="Q70" s="32"/>
      <c r="R70" s="7">
        <v>35</v>
      </c>
      <c r="S70" s="53">
        <v>0</v>
      </c>
      <c r="T70" s="28">
        <v>660</v>
      </c>
      <c r="U70" s="29">
        <v>0</v>
      </c>
      <c r="V70" s="30">
        <f t="shared" ref="V70:V74" si="93">+T70/R70</f>
        <v>18.857142857142858</v>
      </c>
      <c r="W70" s="118"/>
      <c r="X70" s="28">
        <v>0</v>
      </c>
      <c r="Y70" s="29">
        <v>0</v>
      </c>
      <c r="Z70" s="119">
        <v>0</v>
      </c>
      <c r="AA70" s="33"/>
      <c r="AB70" s="26">
        <v>660</v>
      </c>
      <c r="AC70" s="27">
        <v>0</v>
      </c>
      <c r="AD70" s="28">
        <v>660</v>
      </c>
      <c r="AE70" s="55">
        <v>0</v>
      </c>
      <c r="AF70" s="29">
        <v>660</v>
      </c>
      <c r="AG70" s="79">
        <v>0</v>
      </c>
      <c r="AH70" s="55">
        <v>0</v>
      </c>
      <c r="AI70" s="55">
        <v>660</v>
      </c>
      <c r="AJ70" s="55">
        <v>0</v>
      </c>
      <c r="AK70" s="34"/>
    </row>
    <row r="71" spans="1:37" customFormat="1">
      <c r="A71" s="2" t="s">
        <v>34</v>
      </c>
      <c r="B71" s="2" t="s">
        <v>64</v>
      </c>
      <c r="C71" s="2" t="s">
        <v>100</v>
      </c>
      <c r="D71" s="2">
        <v>314684</v>
      </c>
      <c r="E71" s="1" t="s">
        <v>161</v>
      </c>
      <c r="F71" s="2">
        <v>37810120</v>
      </c>
      <c r="G71" s="1" t="s">
        <v>199</v>
      </c>
      <c r="H71" s="1" t="s">
        <v>239</v>
      </c>
      <c r="I71" s="1" t="s">
        <v>310</v>
      </c>
      <c r="J71" s="1">
        <v>369</v>
      </c>
      <c r="K71" s="3" t="s">
        <v>336</v>
      </c>
      <c r="L71" s="54">
        <v>1</v>
      </c>
      <c r="M71" s="53">
        <v>1</v>
      </c>
      <c r="N71" s="7">
        <v>1</v>
      </c>
      <c r="O71" s="53">
        <v>1</v>
      </c>
      <c r="P71" s="31">
        <f t="shared" si="92"/>
        <v>1</v>
      </c>
      <c r="Q71" s="32">
        <f t="shared" ref="Q70:Q74" si="94">+M71/O71</f>
        <v>1</v>
      </c>
      <c r="R71" s="7">
        <v>18</v>
      </c>
      <c r="S71" s="53">
        <v>18</v>
      </c>
      <c r="T71" s="28">
        <v>142</v>
      </c>
      <c r="U71" s="29">
        <v>142</v>
      </c>
      <c r="V71" s="30">
        <f t="shared" si="93"/>
        <v>7.8888888888888893</v>
      </c>
      <c r="W71" s="118">
        <f t="shared" ref="W70:W74" si="95">+U71/S71</f>
        <v>7.8888888888888893</v>
      </c>
      <c r="X71" s="28">
        <v>0</v>
      </c>
      <c r="Y71" s="29">
        <v>0</v>
      </c>
      <c r="Z71" s="119">
        <v>0</v>
      </c>
      <c r="AA71" s="33">
        <v>0</v>
      </c>
      <c r="AB71" s="26">
        <v>142</v>
      </c>
      <c r="AC71" s="27">
        <v>142</v>
      </c>
      <c r="AD71" s="28">
        <v>142</v>
      </c>
      <c r="AE71" s="55">
        <v>142</v>
      </c>
      <c r="AF71" s="29">
        <v>0</v>
      </c>
      <c r="AG71" s="79">
        <v>142</v>
      </c>
      <c r="AH71" s="55">
        <v>0</v>
      </c>
      <c r="AI71" s="55">
        <v>0</v>
      </c>
      <c r="AJ71" s="55">
        <v>0</v>
      </c>
      <c r="AK71" s="34"/>
    </row>
    <row r="72" spans="1:37" customFormat="1">
      <c r="A72" s="2" t="s">
        <v>34</v>
      </c>
      <c r="B72" s="2" t="s">
        <v>64</v>
      </c>
      <c r="C72" s="2" t="s">
        <v>98</v>
      </c>
      <c r="D72" s="2">
        <v>314838</v>
      </c>
      <c r="E72" s="1" t="s">
        <v>159</v>
      </c>
      <c r="F72" s="2">
        <v>37810316</v>
      </c>
      <c r="G72" s="1" t="s">
        <v>199</v>
      </c>
      <c r="H72" s="1" t="s">
        <v>306</v>
      </c>
      <c r="I72" s="1" t="s">
        <v>307</v>
      </c>
      <c r="J72" s="1">
        <v>720</v>
      </c>
      <c r="K72" s="3" t="s">
        <v>336</v>
      </c>
      <c r="L72" s="54">
        <v>4</v>
      </c>
      <c r="M72" s="53">
        <v>2</v>
      </c>
      <c r="N72" s="7">
        <v>1</v>
      </c>
      <c r="O72" s="53">
        <v>1</v>
      </c>
      <c r="P72" s="31">
        <f t="shared" si="92"/>
        <v>4</v>
      </c>
      <c r="Q72" s="32">
        <f t="shared" si="94"/>
        <v>2</v>
      </c>
      <c r="R72" s="7">
        <v>62</v>
      </c>
      <c r="S72" s="53">
        <v>30</v>
      </c>
      <c r="T72" s="28">
        <v>887</v>
      </c>
      <c r="U72" s="29">
        <v>429</v>
      </c>
      <c r="V72" s="30">
        <f t="shared" si="93"/>
        <v>14.306451612903226</v>
      </c>
      <c r="W72" s="118">
        <f t="shared" si="95"/>
        <v>14.3</v>
      </c>
      <c r="X72" s="28">
        <v>0</v>
      </c>
      <c r="Y72" s="29">
        <v>0</v>
      </c>
      <c r="Z72" s="119">
        <v>0</v>
      </c>
      <c r="AA72" s="33">
        <v>0</v>
      </c>
      <c r="AB72" s="26">
        <v>887</v>
      </c>
      <c r="AC72" s="27">
        <v>429</v>
      </c>
      <c r="AD72" s="28">
        <v>887</v>
      </c>
      <c r="AE72" s="55">
        <v>429</v>
      </c>
      <c r="AF72" s="29">
        <v>458</v>
      </c>
      <c r="AG72" s="79">
        <v>887</v>
      </c>
      <c r="AH72" s="55">
        <v>0</v>
      </c>
      <c r="AI72" s="55">
        <v>0</v>
      </c>
      <c r="AJ72" s="55">
        <v>0</v>
      </c>
      <c r="AK72" s="34"/>
    </row>
    <row r="73" spans="1:37" customFormat="1">
      <c r="A73" s="2" t="s">
        <v>34</v>
      </c>
      <c r="B73" s="2" t="s">
        <v>64</v>
      </c>
      <c r="C73" s="2" t="s">
        <v>95</v>
      </c>
      <c r="D73" s="2">
        <v>315524</v>
      </c>
      <c r="E73" s="1" t="s">
        <v>156</v>
      </c>
      <c r="F73" s="2">
        <v>42221978</v>
      </c>
      <c r="G73" s="1" t="s">
        <v>199</v>
      </c>
      <c r="H73" s="1" t="s">
        <v>37</v>
      </c>
      <c r="I73" s="1" t="s">
        <v>301</v>
      </c>
      <c r="J73" s="1">
        <v>484</v>
      </c>
      <c r="K73" s="3" t="s">
        <v>336</v>
      </c>
      <c r="L73" s="54">
        <v>1</v>
      </c>
      <c r="M73" s="53">
        <v>0</v>
      </c>
      <c r="N73" s="7">
        <v>1</v>
      </c>
      <c r="O73" s="53">
        <v>0</v>
      </c>
      <c r="P73" s="31">
        <f t="shared" si="92"/>
        <v>1</v>
      </c>
      <c r="Q73" s="32"/>
      <c r="R73" s="7">
        <v>32</v>
      </c>
      <c r="S73" s="53">
        <v>0</v>
      </c>
      <c r="T73" s="28">
        <v>436</v>
      </c>
      <c r="U73" s="29">
        <v>0</v>
      </c>
      <c r="V73" s="30">
        <f t="shared" si="93"/>
        <v>13.625</v>
      </c>
      <c r="W73" s="118"/>
      <c r="X73" s="28">
        <v>0</v>
      </c>
      <c r="Y73" s="29">
        <v>0</v>
      </c>
      <c r="Z73" s="119">
        <f t="shared" ref="Z73" si="96">+X73/R73</f>
        <v>0</v>
      </c>
      <c r="AA73" s="33"/>
      <c r="AB73" s="26">
        <f t="shared" ref="AB73" si="97">+T73+X73</f>
        <v>436</v>
      </c>
      <c r="AC73" s="27">
        <f t="shared" ref="AC73" si="98">+U73+Y73</f>
        <v>0</v>
      </c>
      <c r="AD73" s="28">
        <f t="shared" ref="AD73" si="99">ROUNDUP(AB73,0)</f>
        <v>436</v>
      </c>
      <c r="AE73" s="55">
        <f t="shared" ref="AE73" si="100">ROUNDUP(AC73,0)</f>
        <v>0</v>
      </c>
      <c r="AF73" s="29">
        <f t="shared" ref="AF73" si="101">+AD73-AE73</f>
        <v>436</v>
      </c>
      <c r="AG73" s="79">
        <v>436</v>
      </c>
      <c r="AH73" s="55">
        <v>0</v>
      </c>
      <c r="AI73" s="55">
        <v>0</v>
      </c>
      <c r="AJ73" s="55">
        <v>0</v>
      </c>
      <c r="AK73" s="34"/>
    </row>
    <row r="74" spans="1:37" customFormat="1">
      <c r="A74" s="2" t="s">
        <v>34</v>
      </c>
      <c r="B74" s="2" t="s">
        <v>64</v>
      </c>
      <c r="C74" s="2" t="s">
        <v>94</v>
      </c>
      <c r="D74" s="2">
        <v>315494</v>
      </c>
      <c r="E74" s="1" t="s">
        <v>155</v>
      </c>
      <c r="F74" s="2">
        <v>37910485</v>
      </c>
      <c r="G74" s="1" t="s">
        <v>199</v>
      </c>
      <c r="H74" s="1" t="s">
        <v>238</v>
      </c>
      <c r="I74" s="1" t="s">
        <v>300</v>
      </c>
      <c r="J74" s="1">
        <v>568</v>
      </c>
      <c r="K74" s="3" t="s">
        <v>336</v>
      </c>
      <c r="L74" s="54">
        <v>9</v>
      </c>
      <c r="M74" s="53">
        <v>9</v>
      </c>
      <c r="N74" s="7">
        <v>2</v>
      </c>
      <c r="O74" s="53">
        <v>2</v>
      </c>
      <c r="P74" s="31">
        <f t="shared" si="92"/>
        <v>4.5</v>
      </c>
      <c r="Q74" s="32">
        <f t="shared" si="94"/>
        <v>4.5</v>
      </c>
      <c r="R74" s="7">
        <v>119</v>
      </c>
      <c r="S74" s="53">
        <v>119</v>
      </c>
      <c r="T74" s="28">
        <v>2293</v>
      </c>
      <c r="U74" s="29">
        <v>2293</v>
      </c>
      <c r="V74" s="30">
        <f t="shared" si="93"/>
        <v>19.268907563025209</v>
      </c>
      <c r="W74" s="118">
        <f t="shared" si="95"/>
        <v>19.268907563025209</v>
      </c>
      <c r="X74" s="28">
        <v>0</v>
      </c>
      <c r="Y74" s="29">
        <v>0</v>
      </c>
      <c r="Z74" s="119">
        <v>0</v>
      </c>
      <c r="AA74" s="33">
        <v>0</v>
      </c>
      <c r="AB74" s="26">
        <v>2293</v>
      </c>
      <c r="AC74" s="27">
        <v>2293</v>
      </c>
      <c r="AD74" s="28">
        <v>2293</v>
      </c>
      <c r="AE74" s="55">
        <v>2293</v>
      </c>
      <c r="AF74" s="29">
        <v>0</v>
      </c>
      <c r="AG74" s="79">
        <v>2293</v>
      </c>
      <c r="AH74" s="55">
        <v>0</v>
      </c>
      <c r="AI74" s="55">
        <v>0</v>
      </c>
      <c r="AJ74" s="55">
        <v>0</v>
      </c>
      <c r="AK74" s="34"/>
    </row>
    <row r="75" spans="1:37" customFormat="1">
      <c r="A75" s="2" t="s">
        <v>34</v>
      </c>
      <c r="B75" s="2" t="s">
        <v>64</v>
      </c>
      <c r="C75" s="2" t="s">
        <v>96</v>
      </c>
      <c r="D75" s="2">
        <v>316792</v>
      </c>
      <c r="E75" s="1" t="s">
        <v>157</v>
      </c>
      <c r="F75" s="2">
        <v>37811711</v>
      </c>
      <c r="G75" s="1" t="s">
        <v>203</v>
      </c>
      <c r="H75" s="1" t="s">
        <v>38</v>
      </c>
      <c r="I75" s="1" t="s">
        <v>303</v>
      </c>
      <c r="J75" s="1">
        <v>513</v>
      </c>
      <c r="K75" s="3" t="s">
        <v>336</v>
      </c>
      <c r="L75" s="54">
        <v>4</v>
      </c>
      <c r="M75" s="53">
        <v>4</v>
      </c>
      <c r="N75" s="7">
        <v>1</v>
      </c>
      <c r="O75" s="53">
        <v>1</v>
      </c>
      <c r="P75" s="31">
        <f t="shared" ref="P75:P77" si="102">+L75/N75</f>
        <v>4</v>
      </c>
      <c r="Q75" s="32">
        <f t="shared" ref="Q75:Q77" si="103">+M75/O75</f>
        <v>4</v>
      </c>
      <c r="R75" s="7">
        <v>52</v>
      </c>
      <c r="S75" s="53">
        <v>52</v>
      </c>
      <c r="T75" s="28">
        <v>778</v>
      </c>
      <c r="U75" s="29">
        <v>778</v>
      </c>
      <c r="V75" s="30">
        <f t="shared" ref="V75:V77" si="104">+T75/R75</f>
        <v>14.961538461538462</v>
      </c>
      <c r="W75" s="118">
        <f t="shared" ref="W75:W77" si="105">+U75/S75</f>
        <v>14.961538461538462</v>
      </c>
      <c r="X75" s="28">
        <v>0</v>
      </c>
      <c r="Y75" s="29">
        <v>0</v>
      </c>
      <c r="Z75" s="119">
        <v>0</v>
      </c>
      <c r="AA75" s="33">
        <v>0</v>
      </c>
      <c r="AB75" s="26">
        <v>778</v>
      </c>
      <c r="AC75" s="27">
        <v>778</v>
      </c>
      <c r="AD75" s="28">
        <v>778</v>
      </c>
      <c r="AE75" s="55">
        <v>778</v>
      </c>
      <c r="AF75" s="29">
        <v>0</v>
      </c>
      <c r="AG75" s="79">
        <v>778</v>
      </c>
      <c r="AH75" s="55">
        <v>0</v>
      </c>
      <c r="AI75" s="55">
        <v>0</v>
      </c>
      <c r="AJ75" s="55">
        <v>0</v>
      </c>
      <c r="AK75" s="34"/>
    </row>
    <row r="76" spans="1:37" customFormat="1">
      <c r="A76" s="2" t="s">
        <v>34</v>
      </c>
      <c r="B76" s="2" t="s">
        <v>64</v>
      </c>
      <c r="C76" s="2" t="s">
        <v>96</v>
      </c>
      <c r="D76" s="2">
        <v>316792</v>
      </c>
      <c r="E76" s="1" t="s">
        <v>157</v>
      </c>
      <c r="F76" s="2">
        <v>37811878</v>
      </c>
      <c r="G76" s="1" t="s">
        <v>22</v>
      </c>
      <c r="H76" s="1" t="s">
        <v>38</v>
      </c>
      <c r="I76" s="1" t="s">
        <v>302</v>
      </c>
      <c r="J76" s="1">
        <v>294</v>
      </c>
      <c r="K76" s="3" t="s">
        <v>336</v>
      </c>
      <c r="L76" s="54">
        <v>2</v>
      </c>
      <c r="M76" s="53">
        <v>0</v>
      </c>
      <c r="N76" s="7">
        <v>1</v>
      </c>
      <c r="O76" s="53">
        <v>0</v>
      </c>
      <c r="P76" s="31">
        <f t="shared" si="102"/>
        <v>2</v>
      </c>
      <c r="Q76" s="32"/>
      <c r="R76" s="7">
        <v>25</v>
      </c>
      <c r="S76" s="53">
        <v>0</v>
      </c>
      <c r="T76" s="28">
        <v>378</v>
      </c>
      <c r="U76" s="29">
        <v>0</v>
      </c>
      <c r="V76" s="30">
        <f t="shared" si="104"/>
        <v>15.12</v>
      </c>
      <c r="W76" s="118"/>
      <c r="X76" s="28">
        <v>0</v>
      </c>
      <c r="Y76" s="29">
        <v>0</v>
      </c>
      <c r="Z76" s="119">
        <v>0</v>
      </c>
      <c r="AA76" s="33"/>
      <c r="AB76" s="26">
        <v>378</v>
      </c>
      <c r="AC76" s="27">
        <v>0</v>
      </c>
      <c r="AD76" s="28">
        <v>378</v>
      </c>
      <c r="AE76" s="55">
        <v>0</v>
      </c>
      <c r="AF76" s="29">
        <v>378</v>
      </c>
      <c r="AG76" s="79">
        <v>378</v>
      </c>
      <c r="AH76" s="55">
        <v>0</v>
      </c>
      <c r="AI76" s="55">
        <v>0</v>
      </c>
      <c r="AJ76" s="55">
        <v>0</v>
      </c>
      <c r="AK76" s="34"/>
    </row>
    <row r="77" spans="1:37" customFormat="1">
      <c r="A77" s="2" t="s">
        <v>34</v>
      </c>
      <c r="B77" s="2" t="s">
        <v>64</v>
      </c>
      <c r="C77" s="2" t="s">
        <v>99</v>
      </c>
      <c r="D77" s="2">
        <v>316695</v>
      </c>
      <c r="E77" s="1" t="s">
        <v>160</v>
      </c>
      <c r="F77" s="2">
        <v>37811151</v>
      </c>
      <c r="G77" s="1" t="s">
        <v>22</v>
      </c>
      <c r="H77" s="1" t="s">
        <v>308</v>
      </c>
      <c r="I77" s="1" t="s">
        <v>309</v>
      </c>
      <c r="J77" s="1">
        <v>144</v>
      </c>
      <c r="K77" s="3" t="s">
        <v>336</v>
      </c>
      <c r="L77" s="54">
        <v>4</v>
      </c>
      <c r="M77" s="53">
        <v>4</v>
      </c>
      <c r="N77" s="7">
        <v>2</v>
      </c>
      <c r="O77" s="53">
        <v>2</v>
      </c>
      <c r="P77" s="31">
        <f t="shared" si="102"/>
        <v>2</v>
      </c>
      <c r="Q77" s="32">
        <f t="shared" si="103"/>
        <v>2</v>
      </c>
      <c r="R77" s="7">
        <v>353</v>
      </c>
      <c r="S77" s="53">
        <v>353</v>
      </c>
      <c r="T77" s="28">
        <v>3951</v>
      </c>
      <c r="U77" s="29">
        <v>3951</v>
      </c>
      <c r="V77" s="30">
        <f t="shared" si="104"/>
        <v>11.192634560906516</v>
      </c>
      <c r="W77" s="118">
        <f t="shared" si="105"/>
        <v>11.192634560906516</v>
      </c>
      <c r="X77" s="28">
        <v>0</v>
      </c>
      <c r="Y77" s="29">
        <v>0</v>
      </c>
      <c r="Z77" s="119">
        <v>0</v>
      </c>
      <c r="AA77" s="33">
        <v>0</v>
      </c>
      <c r="AB77" s="26">
        <v>3951</v>
      </c>
      <c r="AC77" s="27">
        <v>3951</v>
      </c>
      <c r="AD77" s="28">
        <v>3951</v>
      </c>
      <c r="AE77" s="55">
        <v>3951</v>
      </c>
      <c r="AF77" s="29">
        <v>0</v>
      </c>
      <c r="AG77" s="79">
        <v>1982</v>
      </c>
      <c r="AH77" s="55">
        <v>1969</v>
      </c>
      <c r="AI77" s="55">
        <v>0</v>
      </c>
      <c r="AJ77" s="55">
        <v>0</v>
      </c>
      <c r="AK77" s="34"/>
    </row>
    <row r="78" spans="1:37" customFormat="1">
      <c r="A78" s="2" t="s">
        <v>34</v>
      </c>
      <c r="B78" s="2" t="s">
        <v>64</v>
      </c>
      <c r="C78" s="2" t="s">
        <v>101</v>
      </c>
      <c r="D78" s="2">
        <v>321648</v>
      </c>
      <c r="E78" s="1" t="s">
        <v>162</v>
      </c>
      <c r="F78" s="2">
        <v>37812998</v>
      </c>
      <c r="G78" s="1" t="s">
        <v>201</v>
      </c>
      <c r="H78" s="1" t="s">
        <v>311</v>
      </c>
      <c r="I78" s="1" t="s">
        <v>312</v>
      </c>
      <c r="J78" s="1">
        <v>187</v>
      </c>
      <c r="K78" s="3" t="s">
        <v>336</v>
      </c>
      <c r="L78" s="54">
        <v>7</v>
      </c>
      <c r="M78" s="53">
        <v>4</v>
      </c>
      <c r="N78" s="7">
        <v>2</v>
      </c>
      <c r="O78" s="53">
        <v>1</v>
      </c>
      <c r="P78" s="31">
        <f t="shared" ref="P78" si="106">+L78/N78</f>
        <v>3.5</v>
      </c>
      <c r="Q78" s="32">
        <f t="shared" ref="Q78" si="107">+M78/O78</f>
        <v>4</v>
      </c>
      <c r="R78" s="7">
        <v>120</v>
      </c>
      <c r="S78" s="53">
        <v>57</v>
      </c>
      <c r="T78" s="28">
        <v>2501</v>
      </c>
      <c r="U78" s="29">
        <v>718</v>
      </c>
      <c r="V78" s="30">
        <f t="shared" ref="V78" si="108">+T78/R78</f>
        <v>20.841666666666665</v>
      </c>
      <c r="W78" s="118">
        <f t="shared" ref="W78" si="109">+U78/S78</f>
        <v>12.596491228070175</v>
      </c>
      <c r="X78" s="28">
        <v>0</v>
      </c>
      <c r="Y78" s="29">
        <v>0</v>
      </c>
      <c r="Z78" s="119">
        <v>0</v>
      </c>
      <c r="AA78" s="33">
        <v>0</v>
      </c>
      <c r="AB78" s="26">
        <v>2501</v>
      </c>
      <c r="AC78" s="27">
        <v>718</v>
      </c>
      <c r="AD78" s="28">
        <v>2501</v>
      </c>
      <c r="AE78" s="55">
        <v>718</v>
      </c>
      <c r="AF78" s="29">
        <v>1783</v>
      </c>
      <c r="AG78" s="79">
        <v>2501</v>
      </c>
      <c r="AH78" s="55">
        <v>0</v>
      </c>
      <c r="AI78" s="55">
        <v>0</v>
      </c>
      <c r="AJ78" s="55">
        <v>0</v>
      </c>
      <c r="AK78" s="34"/>
    </row>
    <row r="79" spans="1:37" customFormat="1">
      <c r="A79" s="2" t="s">
        <v>34</v>
      </c>
      <c r="B79" s="2" t="s">
        <v>105</v>
      </c>
      <c r="C79" s="2" t="s">
        <v>120</v>
      </c>
      <c r="D79" s="2">
        <v>54603838</v>
      </c>
      <c r="E79" s="1" t="s">
        <v>179</v>
      </c>
      <c r="F79" s="2">
        <v>37906542</v>
      </c>
      <c r="G79" s="1" t="s">
        <v>212</v>
      </c>
      <c r="H79" s="1" t="s">
        <v>39</v>
      </c>
      <c r="I79" s="1" t="s">
        <v>331</v>
      </c>
      <c r="J79" s="1">
        <v>334</v>
      </c>
      <c r="K79" s="3" t="s">
        <v>336</v>
      </c>
      <c r="L79" s="54">
        <v>18</v>
      </c>
      <c r="M79" s="53">
        <v>3</v>
      </c>
      <c r="N79" s="7">
        <v>2</v>
      </c>
      <c r="O79" s="53">
        <v>2</v>
      </c>
      <c r="P79" s="31">
        <f t="shared" ref="P79" si="110">+L79/N79</f>
        <v>9</v>
      </c>
      <c r="Q79" s="32">
        <f t="shared" ref="Q79" si="111">+M79/O79</f>
        <v>1.5</v>
      </c>
      <c r="R79" s="7">
        <v>124</v>
      </c>
      <c r="S79" s="53">
        <v>124</v>
      </c>
      <c r="T79" s="28">
        <v>1690</v>
      </c>
      <c r="U79" s="29">
        <v>282</v>
      </c>
      <c r="V79" s="30">
        <f t="shared" ref="V79" si="112">+T79/R79</f>
        <v>13.629032258064516</v>
      </c>
      <c r="W79" s="118">
        <f t="shared" ref="W79" si="113">+U79/S79</f>
        <v>2.274193548387097</v>
      </c>
      <c r="X79" s="28">
        <v>1435</v>
      </c>
      <c r="Y79" s="29">
        <v>239</v>
      </c>
      <c r="Z79" s="119">
        <v>11.57258064516129</v>
      </c>
      <c r="AA79" s="33">
        <v>1.9274193548387097</v>
      </c>
      <c r="AB79" s="26">
        <v>3125</v>
      </c>
      <c r="AC79" s="27">
        <v>521</v>
      </c>
      <c r="AD79" s="28">
        <v>3125</v>
      </c>
      <c r="AE79" s="55">
        <v>521</v>
      </c>
      <c r="AF79" s="29">
        <v>2604</v>
      </c>
      <c r="AG79" s="79">
        <v>3125</v>
      </c>
      <c r="AH79" s="55">
        <v>0</v>
      </c>
      <c r="AI79" s="55">
        <v>0</v>
      </c>
      <c r="AJ79" s="55">
        <v>0</v>
      </c>
      <c r="AK79" s="34"/>
    </row>
    <row r="80" spans="1:37">
      <c r="A80" s="71" t="s">
        <v>40</v>
      </c>
      <c r="B80" s="71" t="s">
        <v>58</v>
      </c>
      <c r="C80" s="71" t="s">
        <v>61</v>
      </c>
      <c r="D80" s="71">
        <v>37828100</v>
      </c>
      <c r="E80" s="72" t="s">
        <v>123</v>
      </c>
      <c r="F80" s="71">
        <v>160725</v>
      </c>
      <c r="G80" s="72" t="s">
        <v>196</v>
      </c>
      <c r="H80" s="72" t="s">
        <v>44</v>
      </c>
      <c r="I80" s="72" t="s">
        <v>240</v>
      </c>
      <c r="J80" s="72">
        <v>106</v>
      </c>
      <c r="K80" s="5" t="s">
        <v>336</v>
      </c>
      <c r="L80" s="54">
        <v>1</v>
      </c>
      <c r="M80" s="74">
        <v>1</v>
      </c>
      <c r="N80" s="77">
        <v>1</v>
      </c>
      <c r="O80" s="74">
        <v>1</v>
      </c>
      <c r="P80" s="75">
        <f t="shared" ref="P80" si="114">+L80/N80</f>
        <v>1</v>
      </c>
      <c r="Q80" s="76">
        <f t="shared" ref="Q80" si="115">+M80/O80</f>
        <v>1</v>
      </c>
      <c r="R80" s="77">
        <v>8</v>
      </c>
      <c r="S80" s="74">
        <v>8</v>
      </c>
      <c r="T80" s="48">
        <v>185</v>
      </c>
      <c r="U80" s="82">
        <v>185</v>
      </c>
      <c r="V80" s="30">
        <f t="shared" ref="V80" si="116">+T80/R80</f>
        <v>23.125</v>
      </c>
      <c r="W80" s="118">
        <f t="shared" ref="W80" si="117">+U80/S80</f>
        <v>23.125</v>
      </c>
      <c r="X80" s="48">
        <v>0</v>
      </c>
      <c r="Y80" s="82">
        <v>0</v>
      </c>
      <c r="Z80" s="120">
        <v>0</v>
      </c>
      <c r="AA80" s="78">
        <v>0</v>
      </c>
      <c r="AB80" s="79">
        <v>185</v>
      </c>
      <c r="AC80" s="80">
        <v>185</v>
      </c>
      <c r="AD80" s="48">
        <v>185</v>
      </c>
      <c r="AE80" s="81">
        <v>185</v>
      </c>
      <c r="AF80" s="82">
        <v>0</v>
      </c>
      <c r="AG80" s="144">
        <v>185</v>
      </c>
      <c r="AH80" s="83">
        <f>0</f>
        <v>0</v>
      </c>
      <c r="AI80" s="83">
        <f>0</f>
        <v>0</v>
      </c>
      <c r="AJ80" s="83">
        <f>0</f>
        <v>0</v>
      </c>
      <c r="AK80" s="34"/>
    </row>
    <row r="81" spans="1:37">
      <c r="A81" s="71" t="s">
        <v>40</v>
      </c>
      <c r="B81" s="71" t="s">
        <v>64</v>
      </c>
      <c r="C81" s="71" t="s">
        <v>102</v>
      </c>
      <c r="D81" s="71">
        <v>313271</v>
      </c>
      <c r="E81" s="72" t="s">
        <v>163</v>
      </c>
      <c r="F81" s="71">
        <v>35677775</v>
      </c>
      <c r="G81" s="72" t="s">
        <v>22</v>
      </c>
      <c r="H81" s="72" t="s">
        <v>41</v>
      </c>
      <c r="I81" s="72" t="s">
        <v>313</v>
      </c>
      <c r="J81" s="72">
        <v>547</v>
      </c>
      <c r="K81" s="5" t="s">
        <v>336</v>
      </c>
      <c r="L81" s="54">
        <v>2</v>
      </c>
      <c r="M81" s="74"/>
      <c r="N81" s="77">
        <v>1</v>
      </c>
      <c r="O81" s="74"/>
      <c r="P81" s="75">
        <f t="shared" ref="P81:P82" si="118">+L81/N81</f>
        <v>2</v>
      </c>
      <c r="Q81" s="76"/>
      <c r="R81" s="77">
        <v>35</v>
      </c>
      <c r="S81" s="74"/>
      <c r="T81" s="77">
        <v>548.32000000000005</v>
      </c>
      <c r="U81" s="140"/>
      <c r="V81" s="30">
        <f t="shared" ref="V81:V82" si="119">+T81/R81</f>
        <v>15.666285714285715</v>
      </c>
      <c r="W81" s="118"/>
      <c r="X81" s="77">
        <v>0</v>
      </c>
      <c r="Y81" s="74">
        <v>0</v>
      </c>
      <c r="Z81" s="120">
        <v>0</v>
      </c>
      <c r="AA81" s="33"/>
      <c r="AB81" s="79">
        <v>548.32000000000005</v>
      </c>
      <c r="AC81" s="80">
        <v>0</v>
      </c>
      <c r="AD81" s="48">
        <v>549</v>
      </c>
      <c r="AE81" s="81">
        <v>0</v>
      </c>
      <c r="AF81" s="82">
        <v>549</v>
      </c>
      <c r="AG81" s="144">
        <v>549</v>
      </c>
      <c r="AH81" s="83">
        <f>0</f>
        <v>0</v>
      </c>
      <c r="AI81" s="83">
        <f>0</f>
        <v>0</v>
      </c>
      <c r="AJ81" s="83">
        <f>0</f>
        <v>0</v>
      </c>
      <c r="AK81" s="34"/>
    </row>
    <row r="82" spans="1:37">
      <c r="A82" s="71" t="s">
        <v>40</v>
      </c>
      <c r="B82" s="71" t="s">
        <v>64</v>
      </c>
      <c r="C82" s="71" t="s">
        <v>102</v>
      </c>
      <c r="D82" s="71">
        <v>313271</v>
      </c>
      <c r="E82" s="72" t="s">
        <v>163</v>
      </c>
      <c r="F82" s="71">
        <v>51786249</v>
      </c>
      <c r="G82" s="72" t="s">
        <v>211</v>
      </c>
      <c r="H82" s="72" t="s">
        <v>41</v>
      </c>
      <c r="I82" s="72" t="s">
        <v>314</v>
      </c>
      <c r="J82" s="72">
        <v>365</v>
      </c>
      <c r="K82" s="5" t="s">
        <v>336</v>
      </c>
      <c r="L82" s="54">
        <v>21</v>
      </c>
      <c r="M82" s="74">
        <v>21</v>
      </c>
      <c r="N82" s="77">
        <v>2</v>
      </c>
      <c r="O82" s="74">
        <v>2</v>
      </c>
      <c r="P82" s="75">
        <f t="shared" si="118"/>
        <v>10.5</v>
      </c>
      <c r="Q82" s="76">
        <f t="shared" ref="Q81:Q82" si="120">+M82/O82</f>
        <v>10.5</v>
      </c>
      <c r="R82" s="77">
        <v>12</v>
      </c>
      <c r="S82" s="74">
        <v>12</v>
      </c>
      <c r="T82" s="77">
        <v>247</v>
      </c>
      <c r="U82" s="140"/>
      <c r="V82" s="30">
        <f t="shared" si="119"/>
        <v>20.583333333333332</v>
      </c>
      <c r="W82" s="118">
        <f t="shared" ref="W81:W82" si="121">+U82/S82</f>
        <v>0</v>
      </c>
      <c r="X82" s="77">
        <v>0</v>
      </c>
      <c r="Y82" s="74">
        <v>0</v>
      </c>
      <c r="Z82" s="120">
        <v>0</v>
      </c>
      <c r="AA82" s="78">
        <v>0</v>
      </c>
      <c r="AB82" s="79">
        <v>247</v>
      </c>
      <c r="AC82" s="80">
        <v>0</v>
      </c>
      <c r="AD82" s="48">
        <v>247</v>
      </c>
      <c r="AE82" s="81">
        <v>0</v>
      </c>
      <c r="AF82" s="82">
        <v>247</v>
      </c>
      <c r="AG82" s="144">
        <v>247</v>
      </c>
      <c r="AH82" s="83">
        <f>0</f>
        <v>0</v>
      </c>
      <c r="AI82" s="83">
        <f>0</f>
        <v>0</v>
      </c>
      <c r="AJ82" s="83">
        <f>0</f>
        <v>0</v>
      </c>
      <c r="AK82" s="34"/>
    </row>
    <row r="83" spans="1:37" customFormat="1">
      <c r="A83" s="2" t="s">
        <v>40</v>
      </c>
      <c r="B83" s="2" t="s">
        <v>64</v>
      </c>
      <c r="C83" s="2" t="s">
        <v>103</v>
      </c>
      <c r="D83" s="2">
        <v>318744</v>
      </c>
      <c r="E83" s="1" t="s">
        <v>164</v>
      </c>
      <c r="F83" s="2">
        <v>37888650</v>
      </c>
      <c r="G83" s="1" t="s">
        <v>22</v>
      </c>
      <c r="H83" s="1" t="s">
        <v>42</v>
      </c>
      <c r="I83" s="1" t="s">
        <v>315</v>
      </c>
      <c r="J83" s="1">
        <v>296</v>
      </c>
      <c r="K83" s="3" t="s">
        <v>336</v>
      </c>
      <c r="L83" s="54">
        <v>2</v>
      </c>
      <c r="M83" s="53"/>
      <c r="N83" s="7">
        <v>2</v>
      </c>
      <c r="O83" s="53"/>
      <c r="P83" s="31">
        <f t="shared" ref="P83" si="122">+L83/N83</f>
        <v>1</v>
      </c>
      <c r="Q83" s="32"/>
      <c r="R83" s="7">
        <v>13</v>
      </c>
      <c r="S83" s="53"/>
      <c r="T83" s="28">
        <v>210</v>
      </c>
      <c r="U83" s="113"/>
      <c r="V83" s="30">
        <f t="shared" ref="V83" si="123">+T83/R83</f>
        <v>16.153846153846153</v>
      </c>
      <c r="W83" s="118"/>
      <c r="X83" s="28">
        <v>0</v>
      </c>
      <c r="Y83" s="29">
        <v>0</v>
      </c>
      <c r="Z83" s="119">
        <v>0</v>
      </c>
      <c r="AA83" s="33"/>
      <c r="AB83" s="26">
        <v>210</v>
      </c>
      <c r="AC83" s="27">
        <v>0</v>
      </c>
      <c r="AD83" s="28">
        <v>210</v>
      </c>
      <c r="AE83" s="55">
        <v>0</v>
      </c>
      <c r="AF83" s="29">
        <v>210</v>
      </c>
      <c r="AG83" s="79">
        <f>0</f>
        <v>0</v>
      </c>
      <c r="AH83" s="55">
        <f>0</f>
        <v>0</v>
      </c>
      <c r="AI83" s="55">
        <f>0</f>
        <v>0</v>
      </c>
      <c r="AJ83" s="55">
        <v>210</v>
      </c>
      <c r="AK83" s="34"/>
    </row>
    <row r="84" spans="1:37">
      <c r="A84" s="71" t="s">
        <v>40</v>
      </c>
      <c r="B84" s="71" t="s">
        <v>64</v>
      </c>
      <c r="C84" s="71" t="s">
        <v>106</v>
      </c>
      <c r="D84" s="71">
        <v>320781</v>
      </c>
      <c r="E84" s="72" t="s">
        <v>166</v>
      </c>
      <c r="F84" s="71">
        <v>37831470</v>
      </c>
      <c r="G84" s="72" t="s">
        <v>213</v>
      </c>
      <c r="H84" s="72" t="s">
        <v>45</v>
      </c>
      <c r="I84" s="72" t="s">
        <v>317</v>
      </c>
      <c r="J84" s="72">
        <v>247</v>
      </c>
      <c r="K84" s="5" t="s">
        <v>336</v>
      </c>
      <c r="L84" s="54">
        <v>4</v>
      </c>
      <c r="M84" s="74">
        <v>4</v>
      </c>
      <c r="N84" s="77">
        <v>1</v>
      </c>
      <c r="O84" s="74">
        <v>1</v>
      </c>
      <c r="P84" s="75">
        <f t="shared" ref="P84:P85" si="124">+L84/N84</f>
        <v>4</v>
      </c>
      <c r="Q84" s="76">
        <f t="shared" ref="Q84:Q85" si="125">+M84/O84</f>
        <v>4</v>
      </c>
      <c r="R84" s="77">
        <v>8</v>
      </c>
      <c r="S84" s="74">
        <v>8</v>
      </c>
      <c r="T84" s="48">
        <v>93</v>
      </c>
      <c r="U84" s="141">
        <v>93</v>
      </c>
      <c r="V84" s="30">
        <f t="shared" ref="V84:V85" si="126">+T84/R84</f>
        <v>11.625</v>
      </c>
      <c r="W84" s="118">
        <f t="shared" ref="W84:W85" si="127">+U84/S84</f>
        <v>11.625</v>
      </c>
      <c r="X84" s="48">
        <v>50</v>
      </c>
      <c r="Y84" s="82">
        <v>50</v>
      </c>
      <c r="Z84" s="120">
        <v>6.25</v>
      </c>
      <c r="AA84" s="78">
        <v>6.25</v>
      </c>
      <c r="AB84" s="79">
        <v>143</v>
      </c>
      <c r="AC84" s="80">
        <v>143</v>
      </c>
      <c r="AD84" s="48">
        <v>143</v>
      </c>
      <c r="AE84" s="81">
        <v>143</v>
      </c>
      <c r="AF84" s="82">
        <v>0</v>
      </c>
      <c r="AG84" s="144">
        <v>143</v>
      </c>
      <c r="AH84" s="83">
        <f>0</f>
        <v>0</v>
      </c>
      <c r="AI84" s="83">
        <f>0</f>
        <v>0</v>
      </c>
      <c r="AJ84" s="83">
        <f>0</f>
        <v>0</v>
      </c>
      <c r="AK84" s="34"/>
    </row>
    <row r="85" spans="1:37">
      <c r="A85" s="71" t="s">
        <v>40</v>
      </c>
      <c r="B85" s="71" t="s">
        <v>64</v>
      </c>
      <c r="C85" s="71" t="s">
        <v>104</v>
      </c>
      <c r="D85" s="71">
        <v>320439</v>
      </c>
      <c r="E85" s="72" t="s">
        <v>165</v>
      </c>
      <c r="F85" s="71">
        <v>37831232</v>
      </c>
      <c r="G85" s="72" t="s">
        <v>22</v>
      </c>
      <c r="H85" s="72" t="s">
        <v>43</v>
      </c>
      <c r="I85" s="72" t="s">
        <v>316</v>
      </c>
      <c r="J85" s="72">
        <v>767</v>
      </c>
      <c r="K85" s="5" t="s">
        <v>336</v>
      </c>
      <c r="L85" s="54">
        <v>4</v>
      </c>
      <c r="M85" s="74">
        <v>0</v>
      </c>
      <c r="N85" s="77">
        <v>2</v>
      </c>
      <c r="O85" s="74">
        <v>0</v>
      </c>
      <c r="P85" s="75">
        <f t="shared" si="124"/>
        <v>2</v>
      </c>
      <c r="Q85" s="76"/>
      <c r="R85" s="77">
        <v>6</v>
      </c>
      <c r="S85" s="74">
        <v>0</v>
      </c>
      <c r="T85" s="77">
        <v>124</v>
      </c>
      <c r="U85" s="140">
        <v>0</v>
      </c>
      <c r="V85" s="30">
        <f t="shared" si="126"/>
        <v>20.666666666666668</v>
      </c>
      <c r="W85" s="118"/>
      <c r="X85" s="77">
        <v>0</v>
      </c>
      <c r="Y85" s="74">
        <v>0</v>
      </c>
      <c r="Z85" s="120">
        <v>0</v>
      </c>
      <c r="AA85" s="33"/>
      <c r="AB85" s="79">
        <v>124</v>
      </c>
      <c r="AC85" s="80">
        <v>0</v>
      </c>
      <c r="AD85" s="48">
        <v>124</v>
      </c>
      <c r="AE85" s="81">
        <v>0</v>
      </c>
      <c r="AF85" s="82">
        <v>124</v>
      </c>
      <c r="AG85" s="144">
        <f>0</f>
        <v>0</v>
      </c>
      <c r="AH85" s="83">
        <v>124</v>
      </c>
      <c r="AI85" s="83">
        <f>0</f>
        <v>0</v>
      </c>
      <c r="AJ85" s="83">
        <f>0</f>
        <v>0</v>
      </c>
      <c r="AK85" s="34"/>
    </row>
    <row r="86" spans="1:37" customFormat="1">
      <c r="A86" s="2" t="s">
        <v>40</v>
      </c>
      <c r="B86" s="2" t="s">
        <v>115</v>
      </c>
      <c r="C86" s="2" t="s">
        <v>116</v>
      </c>
      <c r="D86" s="2">
        <v>31933475</v>
      </c>
      <c r="E86" s="1" t="s">
        <v>175</v>
      </c>
      <c r="F86" s="2">
        <v>17327172</v>
      </c>
      <c r="G86" s="1" t="s">
        <v>215</v>
      </c>
      <c r="H86" s="1" t="s">
        <v>11</v>
      </c>
      <c r="I86" s="1" t="s">
        <v>328</v>
      </c>
      <c r="J86" s="1">
        <v>132</v>
      </c>
      <c r="K86" s="3" t="s">
        <v>336</v>
      </c>
      <c r="L86" s="54">
        <v>11</v>
      </c>
      <c r="M86" s="53">
        <v>11</v>
      </c>
      <c r="N86" s="7">
        <v>2</v>
      </c>
      <c r="O86" s="53">
        <v>2</v>
      </c>
      <c r="P86" s="31">
        <f t="shared" ref="P86" si="128">+L86/N86</f>
        <v>5.5</v>
      </c>
      <c r="Q86" s="32">
        <f t="shared" ref="Q86" si="129">+M86/O86</f>
        <v>5.5</v>
      </c>
      <c r="R86" s="7">
        <v>3</v>
      </c>
      <c r="S86" s="53">
        <v>3</v>
      </c>
      <c r="T86" s="28">
        <v>0</v>
      </c>
      <c r="U86" s="113">
        <v>0</v>
      </c>
      <c r="V86" s="30">
        <f t="shared" ref="V86" si="130">+T86/R86</f>
        <v>0</v>
      </c>
      <c r="W86" s="118">
        <f t="shared" ref="W86" si="131">+U86/S86</f>
        <v>0</v>
      </c>
      <c r="X86" s="28">
        <v>61</v>
      </c>
      <c r="Y86" s="29">
        <v>61</v>
      </c>
      <c r="Z86" s="119">
        <v>20.333333333333332</v>
      </c>
      <c r="AA86" s="33">
        <v>20.333333333333332</v>
      </c>
      <c r="AB86" s="26">
        <v>61</v>
      </c>
      <c r="AC86" s="27">
        <v>61</v>
      </c>
      <c r="AD86" s="28">
        <v>61</v>
      </c>
      <c r="AE86" s="55">
        <v>61</v>
      </c>
      <c r="AF86" s="29">
        <v>0</v>
      </c>
      <c r="AG86" s="79">
        <v>61</v>
      </c>
      <c r="AH86" s="55">
        <f>0</f>
        <v>0</v>
      </c>
      <c r="AI86" s="55">
        <f>0</f>
        <v>0</v>
      </c>
      <c r="AJ86" s="55">
        <f>0</f>
        <v>0</v>
      </c>
      <c r="AK86" s="34"/>
    </row>
    <row r="87" spans="1:37" customFormat="1">
      <c r="A87" s="2" t="s">
        <v>46</v>
      </c>
      <c r="B87" s="2" t="s">
        <v>58</v>
      </c>
      <c r="C87" s="2" t="s">
        <v>62</v>
      </c>
      <c r="D87" s="2">
        <v>37870475</v>
      </c>
      <c r="E87" s="1" t="s">
        <v>124</v>
      </c>
      <c r="F87" s="2">
        <v>37947541</v>
      </c>
      <c r="G87" s="1" t="s">
        <v>197</v>
      </c>
      <c r="H87" s="1" t="s">
        <v>50</v>
      </c>
      <c r="I87" s="1" t="s">
        <v>241</v>
      </c>
      <c r="J87" s="1">
        <v>380</v>
      </c>
      <c r="K87" s="3" t="s">
        <v>336</v>
      </c>
      <c r="L87" s="54">
        <v>47</v>
      </c>
      <c r="M87" s="53">
        <v>47</v>
      </c>
      <c r="N87" s="7">
        <v>4</v>
      </c>
      <c r="O87" s="53">
        <v>4</v>
      </c>
      <c r="P87" s="31">
        <f t="shared" ref="P87" si="132">+L87/N87</f>
        <v>11.75</v>
      </c>
      <c r="Q87" s="32">
        <f t="shared" ref="Q87" si="133">+M87/O87</f>
        <v>11.75</v>
      </c>
      <c r="R87" s="7">
        <v>160</v>
      </c>
      <c r="S87" s="53">
        <v>160</v>
      </c>
      <c r="T87" s="28">
        <v>3135</v>
      </c>
      <c r="U87" s="29">
        <v>3135</v>
      </c>
      <c r="V87" s="30">
        <f t="shared" ref="V87" si="134">+T87/R87</f>
        <v>19.59375</v>
      </c>
      <c r="W87" s="118">
        <f t="shared" ref="W87" si="135">+U87/S87</f>
        <v>19.59375</v>
      </c>
      <c r="X87" s="28">
        <v>0</v>
      </c>
      <c r="Y87" s="29">
        <v>0</v>
      </c>
      <c r="Z87" s="119">
        <v>0</v>
      </c>
      <c r="AA87" s="33">
        <v>0</v>
      </c>
      <c r="AB87" s="26">
        <v>3135</v>
      </c>
      <c r="AC87" s="27">
        <v>3135</v>
      </c>
      <c r="AD87" s="28">
        <v>3135</v>
      </c>
      <c r="AE87" s="55">
        <v>3135</v>
      </c>
      <c r="AF87" s="29">
        <v>0</v>
      </c>
      <c r="AG87" s="79">
        <v>3135</v>
      </c>
      <c r="AH87" s="55">
        <f>0</f>
        <v>0</v>
      </c>
      <c r="AI87" s="55">
        <f>0</f>
        <v>0</v>
      </c>
      <c r="AJ87" s="55">
        <f>0</f>
        <v>0</v>
      </c>
      <c r="AK87" s="34"/>
    </row>
    <row r="88" spans="1:37" customFormat="1">
      <c r="A88" s="2" t="s">
        <v>46</v>
      </c>
      <c r="B88" s="2" t="s">
        <v>64</v>
      </c>
      <c r="C88" s="2" t="s">
        <v>107</v>
      </c>
      <c r="D88" s="2">
        <v>321842</v>
      </c>
      <c r="E88" s="1" t="s">
        <v>167</v>
      </c>
      <c r="F88" s="2">
        <v>37874039</v>
      </c>
      <c r="G88" s="1" t="s">
        <v>199</v>
      </c>
      <c r="H88" s="1" t="s">
        <v>47</v>
      </c>
      <c r="I88" s="1" t="s">
        <v>318</v>
      </c>
      <c r="J88" s="1">
        <v>581</v>
      </c>
      <c r="K88" s="3" t="s">
        <v>336</v>
      </c>
      <c r="L88" s="54">
        <v>21</v>
      </c>
      <c r="M88" s="53">
        <v>21</v>
      </c>
      <c r="N88" s="7">
        <v>5</v>
      </c>
      <c r="O88" s="53">
        <v>5</v>
      </c>
      <c r="P88" s="31">
        <f t="shared" ref="P88:P89" si="136">+L88/N88</f>
        <v>4.2</v>
      </c>
      <c r="Q88" s="32">
        <f t="shared" ref="Q88:Q89" si="137">+M88/O88</f>
        <v>4.2</v>
      </c>
      <c r="R88" s="7">
        <v>205</v>
      </c>
      <c r="S88" s="53">
        <v>205</v>
      </c>
      <c r="T88" s="28">
        <v>3429</v>
      </c>
      <c r="U88" s="29">
        <v>3429</v>
      </c>
      <c r="V88" s="30">
        <f t="shared" ref="V88:V89" si="138">+T88/R88</f>
        <v>16.726829268292683</v>
      </c>
      <c r="W88" s="118">
        <f t="shared" ref="W88:W89" si="139">+U88/S88</f>
        <v>16.726829268292683</v>
      </c>
      <c r="X88" s="28">
        <v>2000</v>
      </c>
      <c r="Y88" s="29">
        <v>2000</v>
      </c>
      <c r="Z88" s="119">
        <v>9.7560975609756095</v>
      </c>
      <c r="AA88" s="33">
        <v>9.7560975609756095</v>
      </c>
      <c r="AB88" s="26">
        <v>5429</v>
      </c>
      <c r="AC88" s="27">
        <v>5429</v>
      </c>
      <c r="AD88" s="28">
        <v>5429</v>
      </c>
      <c r="AE88" s="55">
        <v>5429</v>
      </c>
      <c r="AF88" s="29">
        <v>0</v>
      </c>
      <c r="AG88" s="79">
        <v>5429</v>
      </c>
      <c r="AH88" s="55">
        <f>0</f>
        <v>0</v>
      </c>
      <c r="AI88" s="55">
        <f>0</f>
        <v>0</v>
      </c>
      <c r="AJ88" s="55">
        <f>0</f>
        <v>0</v>
      </c>
      <c r="AK88" s="34"/>
    </row>
    <row r="89" spans="1:37" customFormat="1">
      <c r="A89" s="2" t="s">
        <v>46</v>
      </c>
      <c r="B89" s="2" t="s">
        <v>64</v>
      </c>
      <c r="C89" s="2" t="s">
        <v>113</v>
      </c>
      <c r="D89" s="2">
        <v>321982</v>
      </c>
      <c r="E89" s="1" t="s">
        <v>173</v>
      </c>
      <c r="F89" s="2">
        <v>52800318</v>
      </c>
      <c r="G89" s="1" t="s">
        <v>13</v>
      </c>
      <c r="H89" s="1" t="s">
        <v>325</v>
      </c>
      <c r="I89" s="1" t="s">
        <v>326</v>
      </c>
      <c r="J89" s="1">
        <v>454</v>
      </c>
      <c r="K89" s="3" t="s">
        <v>336</v>
      </c>
      <c r="L89" s="54">
        <v>1</v>
      </c>
      <c r="M89" s="53">
        <v>0</v>
      </c>
      <c r="N89" s="7">
        <v>1</v>
      </c>
      <c r="O89" s="53">
        <v>0</v>
      </c>
      <c r="P89" s="31">
        <f t="shared" si="136"/>
        <v>1</v>
      </c>
      <c r="Q89" s="32"/>
      <c r="R89" s="7">
        <v>33</v>
      </c>
      <c r="S89" s="53">
        <v>0</v>
      </c>
      <c r="T89" s="28">
        <v>561</v>
      </c>
      <c r="U89" s="29">
        <v>0</v>
      </c>
      <c r="V89" s="30">
        <f t="shared" si="138"/>
        <v>17</v>
      </c>
      <c r="W89" s="118"/>
      <c r="X89" s="28">
        <v>33</v>
      </c>
      <c r="Y89" s="29">
        <v>0</v>
      </c>
      <c r="Z89" s="119">
        <v>1</v>
      </c>
      <c r="AA89" s="33"/>
      <c r="AB89" s="26">
        <v>594</v>
      </c>
      <c r="AC89" s="27">
        <v>0</v>
      </c>
      <c r="AD89" s="28">
        <v>594</v>
      </c>
      <c r="AE89" s="55">
        <v>0</v>
      </c>
      <c r="AF89" s="29">
        <v>594</v>
      </c>
      <c r="AG89" s="79">
        <f>0</f>
        <v>0</v>
      </c>
      <c r="AH89" s="55">
        <f>0</f>
        <v>0</v>
      </c>
      <c r="AI89" s="55">
        <f>0</f>
        <v>0</v>
      </c>
      <c r="AJ89" s="55">
        <v>594</v>
      </c>
      <c r="AK89" s="34"/>
    </row>
    <row r="90" spans="1:37" customFormat="1">
      <c r="A90" s="2" t="s">
        <v>46</v>
      </c>
      <c r="B90" s="2" t="s">
        <v>64</v>
      </c>
      <c r="C90" s="2" t="s">
        <v>111</v>
      </c>
      <c r="D90" s="2">
        <v>323560</v>
      </c>
      <c r="E90" s="1" t="s">
        <v>171</v>
      </c>
      <c r="F90" s="2">
        <v>37873547</v>
      </c>
      <c r="G90" s="1" t="s">
        <v>210</v>
      </c>
      <c r="H90" s="1" t="s">
        <v>51</v>
      </c>
      <c r="I90" s="1" t="s">
        <v>323</v>
      </c>
      <c r="J90" s="1">
        <v>496</v>
      </c>
      <c r="K90" s="3" t="s">
        <v>336</v>
      </c>
      <c r="L90" s="54">
        <v>8</v>
      </c>
      <c r="M90" s="53">
        <v>8</v>
      </c>
      <c r="N90" s="7">
        <v>2</v>
      </c>
      <c r="O90" s="53">
        <v>2</v>
      </c>
      <c r="P90" s="31">
        <f t="shared" ref="P90:P92" si="140">+L90/N90</f>
        <v>4</v>
      </c>
      <c r="Q90" s="32">
        <f t="shared" ref="Q90:Q92" si="141">+M90/O90</f>
        <v>4</v>
      </c>
      <c r="R90" s="7">
        <v>117</v>
      </c>
      <c r="S90" s="53">
        <v>117</v>
      </c>
      <c r="T90" s="28">
        <v>2702.73</v>
      </c>
      <c r="U90" s="29">
        <v>2702.73</v>
      </c>
      <c r="V90" s="30">
        <f t="shared" ref="V90:V92" si="142">+T90/R90</f>
        <v>23.10025641025641</v>
      </c>
      <c r="W90" s="118">
        <f t="shared" ref="W90:W92" si="143">+U90/S90</f>
        <v>23.10025641025641</v>
      </c>
      <c r="X90" s="28">
        <v>0</v>
      </c>
      <c r="Y90" s="29">
        <v>0</v>
      </c>
      <c r="Z90" s="119">
        <v>0</v>
      </c>
      <c r="AA90" s="33">
        <v>0</v>
      </c>
      <c r="AB90" s="26">
        <v>2702.73</v>
      </c>
      <c r="AC90" s="27">
        <v>2702.73</v>
      </c>
      <c r="AD90" s="28">
        <v>2703</v>
      </c>
      <c r="AE90" s="55">
        <v>2703</v>
      </c>
      <c r="AF90" s="29">
        <v>0</v>
      </c>
      <c r="AG90" s="79">
        <v>2703</v>
      </c>
      <c r="AH90" s="55">
        <f>0</f>
        <v>0</v>
      </c>
      <c r="AI90" s="55">
        <f>0</f>
        <v>0</v>
      </c>
      <c r="AJ90" s="55">
        <f>0</f>
        <v>0</v>
      </c>
      <c r="AK90" s="34"/>
    </row>
    <row r="91" spans="1:37" customFormat="1">
      <c r="A91" s="2" t="s">
        <v>46</v>
      </c>
      <c r="B91" s="2" t="s">
        <v>64</v>
      </c>
      <c r="C91" s="2" t="s">
        <v>108</v>
      </c>
      <c r="D91" s="2">
        <v>326283</v>
      </c>
      <c r="E91" s="1" t="s">
        <v>168</v>
      </c>
      <c r="F91" s="100">
        <v>56407149</v>
      </c>
      <c r="G91" s="101" t="s">
        <v>13</v>
      </c>
      <c r="H91" s="1" t="s">
        <v>48</v>
      </c>
      <c r="I91" s="1" t="s">
        <v>319</v>
      </c>
      <c r="J91" s="1">
        <v>486</v>
      </c>
      <c r="K91" s="4" t="s">
        <v>337</v>
      </c>
      <c r="L91" s="54">
        <v>4</v>
      </c>
      <c r="M91" s="53">
        <v>2</v>
      </c>
      <c r="N91" s="7">
        <v>3</v>
      </c>
      <c r="O91" s="53">
        <v>2</v>
      </c>
      <c r="P91" s="31">
        <f t="shared" si="140"/>
        <v>1.3333333333333333</v>
      </c>
      <c r="Q91" s="32">
        <f t="shared" si="141"/>
        <v>1</v>
      </c>
      <c r="R91" s="7">
        <v>177</v>
      </c>
      <c r="S91" s="53">
        <v>96</v>
      </c>
      <c r="T91" s="28">
        <v>2431.62</v>
      </c>
      <c r="U91" s="29">
        <v>997.92</v>
      </c>
      <c r="V91" s="30">
        <f t="shared" si="142"/>
        <v>13.737966101694914</v>
      </c>
      <c r="W91" s="118">
        <f t="shared" si="143"/>
        <v>10.395</v>
      </c>
      <c r="X91" s="28">
        <v>0</v>
      </c>
      <c r="Y91" s="29">
        <v>0</v>
      </c>
      <c r="Z91" s="119">
        <v>0</v>
      </c>
      <c r="AA91" s="33">
        <v>0</v>
      </c>
      <c r="AB91" s="26">
        <v>2431.62</v>
      </c>
      <c r="AC91" s="27">
        <v>997.92</v>
      </c>
      <c r="AD91" s="28">
        <v>2432</v>
      </c>
      <c r="AE91" s="55">
        <v>998</v>
      </c>
      <c r="AF91" s="29">
        <v>1434</v>
      </c>
      <c r="AG91" s="79">
        <v>2432</v>
      </c>
      <c r="AH91" s="55">
        <v>0</v>
      </c>
      <c r="AI91" s="55">
        <v>0</v>
      </c>
      <c r="AJ91" s="55">
        <v>0</v>
      </c>
      <c r="AK91" s="34"/>
    </row>
    <row r="92" spans="1:37" customFormat="1">
      <c r="A92" s="2" t="s">
        <v>46</v>
      </c>
      <c r="B92" s="2" t="s">
        <v>64</v>
      </c>
      <c r="C92" s="2" t="s">
        <v>109</v>
      </c>
      <c r="D92" s="2">
        <v>326518</v>
      </c>
      <c r="E92" s="1" t="s">
        <v>169</v>
      </c>
      <c r="F92" s="2">
        <v>37792041</v>
      </c>
      <c r="G92" s="1" t="s">
        <v>214</v>
      </c>
      <c r="H92" s="1" t="s">
        <v>49</v>
      </c>
      <c r="I92" s="1" t="s">
        <v>320</v>
      </c>
      <c r="J92" s="1">
        <v>394</v>
      </c>
      <c r="K92" s="3" t="s">
        <v>336</v>
      </c>
      <c r="L92" s="54">
        <v>1</v>
      </c>
      <c r="M92" s="53">
        <v>1</v>
      </c>
      <c r="N92" s="7">
        <v>1</v>
      </c>
      <c r="O92" s="53">
        <v>1</v>
      </c>
      <c r="P92" s="31">
        <f t="shared" si="140"/>
        <v>1</v>
      </c>
      <c r="Q92" s="32">
        <f t="shared" si="141"/>
        <v>1</v>
      </c>
      <c r="R92" s="7">
        <v>78</v>
      </c>
      <c r="S92" s="53">
        <v>78</v>
      </c>
      <c r="T92" s="28">
        <v>1591</v>
      </c>
      <c r="U92" s="29">
        <v>1591</v>
      </c>
      <c r="V92" s="30">
        <f t="shared" si="142"/>
        <v>20.397435897435898</v>
      </c>
      <c r="W92" s="118">
        <f t="shared" si="143"/>
        <v>20.397435897435898</v>
      </c>
      <c r="X92" s="28">
        <v>0</v>
      </c>
      <c r="Y92" s="29">
        <v>0</v>
      </c>
      <c r="Z92" s="119">
        <v>0</v>
      </c>
      <c r="AA92" s="33">
        <v>0</v>
      </c>
      <c r="AB92" s="26">
        <v>1591</v>
      </c>
      <c r="AC92" s="27">
        <v>1591</v>
      </c>
      <c r="AD92" s="28">
        <v>1591</v>
      </c>
      <c r="AE92" s="55">
        <v>1591</v>
      </c>
      <c r="AF92" s="29">
        <v>0</v>
      </c>
      <c r="AG92" s="79">
        <v>1591</v>
      </c>
      <c r="AH92" s="55">
        <v>0</v>
      </c>
      <c r="AI92" s="55">
        <v>0</v>
      </c>
      <c r="AJ92" s="55">
        <v>0</v>
      </c>
      <c r="AK92" s="34"/>
    </row>
    <row r="93" spans="1:37" customFormat="1">
      <c r="A93" s="2" t="s">
        <v>46</v>
      </c>
      <c r="B93" s="2" t="s">
        <v>64</v>
      </c>
      <c r="C93" s="2" t="s">
        <v>110</v>
      </c>
      <c r="D93" s="2">
        <v>326780</v>
      </c>
      <c r="E93" s="1" t="s">
        <v>170</v>
      </c>
      <c r="F93" s="2">
        <v>37876465</v>
      </c>
      <c r="G93" s="1" t="s">
        <v>199</v>
      </c>
      <c r="H93" s="1" t="s">
        <v>321</v>
      </c>
      <c r="I93" s="1" t="s">
        <v>322</v>
      </c>
      <c r="J93" s="1">
        <v>105</v>
      </c>
      <c r="K93" s="3" t="s">
        <v>336</v>
      </c>
      <c r="L93" s="54">
        <v>2</v>
      </c>
      <c r="M93" s="53">
        <v>2</v>
      </c>
      <c r="N93" s="7">
        <v>1</v>
      </c>
      <c r="O93" s="53">
        <v>1</v>
      </c>
      <c r="P93" s="31">
        <f t="shared" ref="P93" si="144">+L93/N93</f>
        <v>2</v>
      </c>
      <c r="Q93" s="32">
        <f t="shared" ref="Q93" si="145">+M93/O93</f>
        <v>2</v>
      </c>
      <c r="R93" s="7">
        <v>105</v>
      </c>
      <c r="S93" s="53">
        <v>105</v>
      </c>
      <c r="T93" s="28">
        <v>1438</v>
      </c>
      <c r="U93" s="29">
        <v>1438</v>
      </c>
      <c r="V93" s="30">
        <f t="shared" ref="V93" si="146">+T93/R93</f>
        <v>13.695238095238095</v>
      </c>
      <c r="W93" s="118">
        <f t="shared" ref="W93" si="147">+U93/S93</f>
        <v>13.695238095238095</v>
      </c>
      <c r="X93" s="28">
        <v>100</v>
      </c>
      <c r="Y93" s="29">
        <v>100</v>
      </c>
      <c r="Z93" s="119">
        <v>0.95238095238095233</v>
      </c>
      <c r="AA93" s="33">
        <v>0.95238095238095233</v>
      </c>
      <c r="AB93" s="26">
        <v>1538</v>
      </c>
      <c r="AC93" s="27">
        <v>1538</v>
      </c>
      <c r="AD93" s="28">
        <v>1538</v>
      </c>
      <c r="AE93" s="55">
        <v>1538</v>
      </c>
      <c r="AF93" s="29">
        <v>0</v>
      </c>
      <c r="AG93" s="79">
        <v>1538</v>
      </c>
      <c r="AH93" s="55">
        <v>0</v>
      </c>
      <c r="AI93" s="55">
        <v>0</v>
      </c>
      <c r="AJ93" s="55">
        <v>0</v>
      </c>
      <c r="AK93" s="34"/>
    </row>
    <row r="94" spans="1:37" customFormat="1">
      <c r="A94" s="2" t="s">
        <v>46</v>
      </c>
      <c r="B94" s="2" t="s">
        <v>64</v>
      </c>
      <c r="C94" s="2" t="s">
        <v>112</v>
      </c>
      <c r="D94" s="2">
        <v>330167</v>
      </c>
      <c r="E94" s="1" t="s">
        <v>172</v>
      </c>
      <c r="F94" s="2">
        <v>35534699</v>
      </c>
      <c r="G94" s="1" t="s">
        <v>22</v>
      </c>
      <c r="H94" s="1" t="s">
        <v>52</v>
      </c>
      <c r="I94" s="1" t="s">
        <v>324</v>
      </c>
      <c r="J94" s="1">
        <v>318</v>
      </c>
      <c r="K94" s="3" t="s">
        <v>336</v>
      </c>
      <c r="L94" s="54">
        <v>1</v>
      </c>
      <c r="M94" s="53">
        <v>1</v>
      </c>
      <c r="N94" s="7">
        <v>1</v>
      </c>
      <c r="O94" s="53">
        <v>1</v>
      </c>
      <c r="P94" s="31">
        <f t="shared" ref="P94" si="148">+L94/N94</f>
        <v>1</v>
      </c>
      <c r="Q94" s="32">
        <f t="shared" ref="Q94" si="149">+M94/O94</f>
        <v>1</v>
      </c>
      <c r="R94" s="7">
        <v>91</v>
      </c>
      <c r="S94" s="53">
        <v>91</v>
      </c>
      <c r="T94" s="28">
        <v>1148</v>
      </c>
      <c r="U94" s="29">
        <v>1148</v>
      </c>
      <c r="V94" s="30">
        <f t="shared" ref="V94" si="150">+T94/R94</f>
        <v>12.615384615384615</v>
      </c>
      <c r="W94" s="118">
        <f t="shared" ref="W94" si="151">+U94/S94</f>
        <v>12.615384615384615</v>
      </c>
      <c r="X94" s="28">
        <v>0</v>
      </c>
      <c r="Y94" s="29">
        <v>0</v>
      </c>
      <c r="Z94" s="119">
        <v>0</v>
      </c>
      <c r="AA94" s="33">
        <v>0</v>
      </c>
      <c r="AB94" s="26">
        <v>1148</v>
      </c>
      <c r="AC94" s="27">
        <v>1148</v>
      </c>
      <c r="AD94" s="28">
        <v>1148</v>
      </c>
      <c r="AE94" s="55">
        <v>1148</v>
      </c>
      <c r="AF94" s="29">
        <v>0</v>
      </c>
      <c r="AG94" s="79">
        <v>1148</v>
      </c>
      <c r="AH94" s="55">
        <v>0</v>
      </c>
      <c r="AI94" s="55">
        <v>0</v>
      </c>
      <c r="AJ94" s="55">
        <v>0</v>
      </c>
      <c r="AK94" s="34"/>
    </row>
    <row r="95" spans="1:37" customFormat="1">
      <c r="A95" s="2" t="s">
        <v>53</v>
      </c>
      <c r="B95" s="2" t="s">
        <v>58</v>
      </c>
      <c r="C95" s="2" t="s">
        <v>63</v>
      </c>
      <c r="D95" s="2">
        <v>35541016</v>
      </c>
      <c r="E95" s="1" t="s">
        <v>125</v>
      </c>
      <c r="F95" s="2">
        <v>162761</v>
      </c>
      <c r="G95" s="1" t="s">
        <v>198</v>
      </c>
      <c r="H95" s="1" t="s">
        <v>55</v>
      </c>
      <c r="I95" s="1" t="s">
        <v>242</v>
      </c>
      <c r="J95" s="1">
        <v>233</v>
      </c>
      <c r="K95" s="3" t="s">
        <v>336</v>
      </c>
      <c r="L95" s="54">
        <v>4</v>
      </c>
      <c r="M95" s="53">
        <v>0</v>
      </c>
      <c r="N95" s="7">
        <v>1</v>
      </c>
      <c r="O95" s="53">
        <v>0</v>
      </c>
      <c r="P95" s="31">
        <f t="shared" ref="P95:P96" si="152">+L95/N95</f>
        <v>4</v>
      </c>
      <c r="Q95" s="32"/>
      <c r="R95" s="7">
        <v>38</v>
      </c>
      <c r="S95" s="53">
        <v>0</v>
      </c>
      <c r="T95" s="28">
        <v>499</v>
      </c>
      <c r="U95" s="29">
        <v>0</v>
      </c>
      <c r="V95" s="30">
        <f t="shared" ref="V95:V96" si="153">+T95/R95</f>
        <v>13.131578947368421</v>
      </c>
      <c r="W95" s="118"/>
      <c r="X95" s="28">
        <v>0</v>
      </c>
      <c r="Y95" s="29">
        <v>0</v>
      </c>
      <c r="Z95" s="119">
        <f t="shared" ref="Z95:Z96" si="154">+X95/R95</f>
        <v>0</v>
      </c>
      <c r="AA95" s="33"/>
      <c r="AB95" s="26">
        <f t="shared" ref="AB95:AB96" si="155">+T95+X95</f>
        <v>499</v>
      </c>
      <c r="AC95" s="27">
        <f t="shared" ref="AC95:AC96" si="156">+U95+Y95</f>
        <v>0</v>
      </c>
      <c r="AD95" s="28">
        <f t="shared" ref="AD95:AD96" si="157">ROUNDUP(AB95,0)</f>
        <v>499</v>
      </c>
      <c r="AE95" s="55">
        <f t="shared" ref="AE95:AE96" si="158">ROUNDUP(AC95,0)</f>
        <v>0</v>
      </c>
      <c r="AF95" s="29">
        <f t="shared" ref="AF95:AF96" si="159">+AD95-AE95</f>
        <v>499</v>
      </c>
      <c r="AG95" s="79">
        <v>499</v>
      </c>
      <c r="AH95" s="55">
        <v>0</v>
      </c>
      <c r="AI95" s="55">
        <v>0</v>
      </c>
      <c r="AJ95" s="55">
        <v>0</v>
      </c>
      <c r="AK95" s="34"/>
    </row>
    <row r="96" spans="1:37" customFormat="1">
      <c r="A96" s="2" t="s">
        <v>53</v>
      </c>
      <c r="B96" s="2" t="s">
        <v>58</v>
      </c>
      <c r="C96" s="2" t="s">
        <v>63</v>
      </c>
      <c r="D96" s="2">
        <v>35541016</v>
      </c>
      <c r="E96" s="1" t="s">
        <v>125</v>
      </c>
      <c r="F96" s="2">
        <v>521965</v>
      </c>
      <c r="G96" s="1" t="s">
        <v>195</v>
      </c>
      <c r="H96" s="1" t="s">
        <v>56</v>
      </c>
      <c r="I96" s="1" t="s">
        <v>243</v>
      </c>
      <c r="J96" s="1">
        <v>383</v>
      </c>
      <c r="K96" s="3" t="s">
        <v>336</v>
      </c>
      <c r="L96" s="54">
        <v>6</v>
      </c>
      <c r="M96" s="53">
        <v>6</v>
      </c>
      <c r="N96" s="7">
        <v>1</v>
      </c>
      <c r="O96" s="53">
        <v>1</v>
      </c>
      <c r="P96" s="31">
        <f t="shared" si="152"/>
        <v>6</v>
      </c>
      <c r="Q96" s="32">
        <f t="shared" ref="Q95:Q96" si="160">+M96/O96</f>
        <v>6</v>
      </c>
      <c r="R96" s="7">
        <v>32</v>
      </c>
      <c r="S96" s="53">
        <v>32</v>
      </c>
      <c r="T96" s="28">
        <v>721</v>
      </c>
      <c r="U96" s="29">
        <v>721</v>
      </c>
      <c r="V96" s="30">
        <f t="shared" si="153"/>
        <v>22.53125</v>
      </c>
      <c r="W96" s="118">
        <f t="shared" ref="W95:W96" si="161">+U96/S96</f>
        <v>22.53125</v>
      </c>
      <c r="X96" s="28">
        <v>0</v>
      </c>
      <c r="Y96" s="29">
        <v>0</v>
      </c>
      <c r="Z96" s="119">
        <f t="shared" si="154"/>
        <v>0</v>
      </c>
      <c r="AA96" s="33">
        <f t="shared" ref="AA95:AA96" si="162">+Y96/S96</f>
        <v>0</v>
      </c>
      <c r="AB96" s="26">
        <f t="shared" si="155"/>
        <v>721</v>
      </c>
      <c r="AC96" s="27">
        <f t="shared" si="156"/>
        <v>721</v>
      </c>
      <c r="AD96" s="28">
        <f t="shared" si="157"/>
        <v>721</v>
      </c>
      <c r="AE96" s="55">
        <f t="shared" si="158"/>
        <v>721</v>
      </c>
      <c r="AF96" s="29">
        <f t="shared" si="159"/>
        <v>0</v>
      </c>
      <c r="AG96" s="79">
        <v>721</v>
      </c>
      <c r="AH96" s="55">
        <v>0</v>
      </c>
      <c r="AI96" s="55">
        <v>0</v>
      </c>
      <c r="AJ96" s="55">
        <v>0</v>
      </c>
      <c r="AK96" s="34"/>
    </row>
    <row r="97" spans="1:37" customFormat="1" ht="15.75" thickBot="1">
      <c r="A97" s="2" t="s">
        <v>53</v>
      </c>
      <c r="B97" s="2" t="s">
        <v>64</v>
      </c>
      <c r="C97" s="2" t="s">
        <v>114</v>
      </c>
      <c r="D97" s="2">
        <v>332038</v>
      </c>
      <c r="E97" s="1" t="s">
        <v>174</v>
      </c>
      <c r="F97" s="2">
        <v>35542284</v>
      </c>
      <c r="G97" s="1" t="s">
        <v>210</v>
      </c>
      <c r="H97" s="1" t="s">
        <v>57</v>
      </c>
      <c r="I97" s="1" t="s">
        <v>327</v>
      </c>
      <c r="J97" s="1">
        <v>495</v>
      </c>
      <c r="K97" s="3" t="s">
        <v>336</v>
      </c>
      <c r="L97" s="54">
        <v>5</v>
      </c>
      <c r="M97" s="53">
        <v>5</v>
      </c>
      <c r="N97" s="7">
        <v>1</v>
      </c>
      <c r="O97" s="53">
        <v>1</v>
      </c>
      <c r="P97" s="31">
        <f t="shared" ref="P97" si="163">+L97/N97</f>
        <v>5</v>
      </c>
      <c r="Q97" s="32">
        <f t="shared" ref="Q97" si="164">+M97/O97</f>
        <v>5</v>
      </c>
      <c r="R97" s="7">
        <v>27</v>
      </c>
      <c r="S97" s="53">
        <v>27</v>
      </c>
      <c r="T97" s="28">
        <v>404</v>
      </c>
      <c r="U97" s="29">
        <v>404</v>
      </c>
      <c r="V97" s="30">
        <f t="shared" ref="V97" si="165">+T97/R97</f>
        <v>14.962962962962964</v>
      </c>
      <c r="W97" s="118">
        <f t="shared" ref="W97" si="166">+U97/S97</f>
        <v>14.962962962962964</v>
      </c>
      <c r="X97" s="28">
        <v>0</v>
      </c>
      <c r="Y97" s="29">
        <v>0</v>
      </c>
      <c r="Z97" s="119">
        <f t="shared" ref="Z97" si="167">+X97/R97</f>
        <v>0</v>
      </c>
      <c r="AA97" s="33">
        <f t="shared" ref="AA97" si="168">+Y97/S97</f>
        <v>0</v>
      </c>
      <c r="AB97" s="26">
        <f t="shared" ref="AB97" si="169">+T97+X97</f>
        <v>404</v>
      </c>
      <c r="AC97" s="27">
        <f t="shared" ref="AC97" si="170">+U97+Y97</f>
        <v>404</v>
      </c>
      <c r="AD97" s="106">
        <f t="shared" ref="AD97" si="171">ROUNDUP(AB97,0)</f>
        <v>404</v>
      </c>
      <c r="AE97" s="146">
        <f t="shared" ref="AE97" si="172">ROUNDUP(AC97,0)</f>
        <v>404</v>
      </c>
      <c r="AF97" s="107">
        <f t="shared" ref="AF97" si="173">+AD97-AE97</f>
        <v>0</v>
      </c>
      <c r="AG97" s="79">
        <v>404</v>
      </c>
      <c r="AH97" s="55">
        <v>0</v>
      </c>
      <c r="AI97" s="55">
        <v>0</v>
      </c>
      <c r="AJ97" s="55">
        <v>0</v>
      </c>
      <c r="AK97" s="34"/>
    </row>
    <row r="98" spans="1:37" ht="15.75" thickBot="1">
      <c r="A98" s="84" t="s">
        <v>335</v>
      </c>
      <c r="B98" s="85"/>
      <c r="C98" s="85"/>
      <c r="D98" s="85"/>
      <c r="E98" s="85"/>
      <c r="F98" s="85"/>
      <c r="G98" s="85"/>
      <c r="H98" s="85"/>
      <c r="I98" s="85"/>
      <c r="J98" s="86">
        <f>SUM(J5:J97)</f>
        <v>40370</v>
      </c>
      <c r="K98" s="87"/>
      <c r="L98" s="84">
        <f>SUBTOTAL(9,L5:L97)</f>
        <v>1033</v>
      </c>
      <c r="M98" s="88">
        <f>SUBTOTAL(9,M5:M97)</f>
        <v>680</v>
      </c>
      <c r="N98" s="84">
        <f>SUBTOTAL(9,N5:N97)</f>
        <v>237</v>
      </c>
      <c r="O98" s="88">
        <f>SUBTOTAL(9,O5:O97)</f>
        <v>170</v>
      </c>
      <c r="P98" s="89">
        <f t="shared" ref="P98" si="174">+L98/N98</f>
        <v>4.3586497890295357</v>
      </c>
      <c r="Q98" s="90">
        <f t="shared" ref="Q98" si="175">+M98/O98</f>
        <v>4</v>
      </c>
      <c r="R98" s="84">
        <f>SUBTOTAL(9,R5:R97)</f>
        <v>6292</v>
      </c>
      <c r="S98" s="88">
        <f>SUBTOTAL(9,S5:S97)</f>
        <v>4812</v>
      </c>
      <c r="T98" s="98">
        <f>SUBTOTAL(9,T5:T97)</f>
        <v>103884.87</v>
      </c>
      <c r="U98" s="116">
        <f>SUBTOTAL(9,U5:U97)</f>
        <v>73781.73</v>
      </c>
      <c r="V98" s="89">
        <f t="shared" ref="V98" si="176">T98/R98</f>
        <v>16.510627781309598</v>
      </c>
      <c r="W98" s="90">
        <f t="shared" ref="W98" si="177">+U98/S98</f>
        <v>15.332861596009975</v>
      </c>
      <c r="X98" s="123">
        <f>SUBTOTAL(9,X5:X97)</f>
        <v>40991</v>
      </c>
      <c r="Y98" s="124">
        <f>SUBTOTAL(9,Y5:Y97)</f>
        <v>21426</v>
      </c>
      <c r="Z98" s="93">
        <f t="shared" ref="Z98" si="178">+X98/R98</f>
        <v>6.5147806738715826</v>
      </c>
      <c r="AA98" s="94">
        <f t="shared" ref="AA98" si="179">+Y98/S98</f>
        <v>4.4526184538653366</v>
      </c>
      <c r="AB98" s="91">
        <f>SUBTOTAL(9,AB5:AB97)</f>
        <v>144875.87000000002</v>
      </c>
      <c r="AC98" s="92">
        <f>SUBTOTAL(9,AC5:AC97)</f>
        <v>95207.729999999981</v>
      </c>
      <c r="AD98" s="95">
        <f>SUBTOTAL(9,AD5:AD97)</f>
        <v>144879</v>
      </c>
      <c r="AE98" s="96">
        <f>SUBTOTAL(9,AE5:AE97)</f>
        <v>95210</v>
      </c>
      <c r="AF98" s="97">
        <f>SUBTOTAL(9,AF5:AF97)</f>
        <v>49669</v>
      </c>
      <c r="AG98" s="98">
        <f>SUBTOTAL(9,AG5:AG97)</f>
        <v>104800</v>
      </c>
      <c r="AH98" s="98">
        <f>SUBTOTAL(9,AH5:AH97)</f>
        <v>32450</v>
      </c>
      <c r="AI98" s="98">
        <f>SUBTOTAL(9,AI5:AI97)</f>
        <v>6556</v>
      </c>
      <c r="AJ98" s="98">
        <f>SUBTOTAL(9,AJ5:AJ97)</f>
        <v>1073</v>
      </c>
      <c r="AK98" s="34"/>
    </row>
    <row r="99" spans="1:37">
      <c r="AD99" s="60"/>
    </row>
    <row r="100" spans="1:37">
      <c r="V100" s="60"/>
      <c r="AD100" s="60"/>
    </row>
    <row r="101" spans="1:37">
      <c r="AD101" s="60"/>
      <c r="AE101" s="60"/>
    </row>
  </sheetData>
  <autoFilter ref="A3:AJ97" xr:uid="{30A7F6E5-C7BF-4F04-81AD-5E6E7E3DEBC6}"/>
  <mergeCells count="3">
    <mergeCell ref="L2:AC2"/>
    <mergeCell ref="AG2:AJ2"/>
    <mergeCell ref="AD2:AF2"/>
  </mergeCells>
  <conditionalFormatting sqref="F1:F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databáza zriaďovateľ</vt:lpstr>
      <vt:lpstr>databáza školy </vt:lpstr>
      <vt:lpstr>'databáza zriaďovateľ'!Oblasť_tlače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Hambálková Katarína</cp:lastModifiedBy>
  <cp:lastPrinted>2025-07-09T14:36:35Z</cp:lastPrinted>
  <dcterms:created xsi:type="dcterms:W3CDTF">2015-06-05T18:19:34Z</dcterms:created>
  <dcterms:modified xsi:type="dcterms:W3CDTF">2025-07-10T12:05:07Z</dcterms:modified>
</cp:coreProperties>
</file>