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filterPrivacy="1"/>
  <xr:revisionPtr revIDLastSave="0" documentId="13_ncr:1_{6576935D-2CF7-457E-B0DD-1D7E5DC27D50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db" sheetId="5" r:id="rId1"/>
  </sheets>
  <definedNames>
    <definedName name="_xlnm._FilterDatabase" localSheetId="0" hidden="1">db!$A$6:$N$39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0" i="5" l="1"/>
  <c r="L40" i="5"/>
  <c r="K40" i="5"/>
  <c r="J40" i="5"/>
  <c r="I40" i="5"/>
  <c r="H40" i="5"/>
  <c r="N7" i="5"/>
  <c r="N8" i="5"/>
  <c r="N9" i="5"/>
  <c r="N10" i="5"/>
  <c r="N11" i="5"/>
  <c r="N39" i="5" l="1"/>
  <c r="N38" i="5"/>
  <c r="N37" i="5"/>
  <c r="N36" i="5"/>
  <c r="N35" i="5"/>
  <c r="N34" i="5"/>
  <c r="N33" i="5"/>
  <c r="N32" i="5"/>
  <c r="N31" i="5"/>
  <c r="N30" i="5"/>
  <c r="N29" i="5"/>
  <c r="N28" i="5"/>
  <c r="N27" i="5"/>
  <c r="N26" i="5"/>
  <c r="N25" i="5"/>
  <c r="N24" i="5"/>
  <c r="G23" i="5"/>
  <c r="N23" i="5" s="1"/>
  <c r="F23" i="5"/>
  <c r="E23" i="5"/>
  <c r="G22" i="5"/>
  <c r="N22" i="5" s="1"/>
  <c r="F22" i="5"/>
  <c r="E22" i="5"/>
  <c r="N21" i="5"/>
  <c r="G20" i="5"/>
  <c r="F20" i="5"/>
  <c r="E20" i="5"/>
  <c r="N19" i="5"/>
  <c r="N18" i="5"/>
  <c r="N17" i="5"/>
  <c r="N16" i="5"/>
  <c r="N15" i="5"/>
  <c r="N14" i="5"/>
  <c r="N13" i="5"/>
  <c r="N12" i="5"/>
  <c r="E40" i="5" l="1"/>
  <c r="F40" i="5"/>
  <c r="G40" i="5"/>
  <c r="N20" i="5"/>
  <c r="N40" i="5" s="1"/>
</calcChain>
</file>

<file path=xl/sharedStrings.xml><?xml version="1.0" encoding="utf-8"?>
<sst xmlns="http://schemas.openxmlformats.org/spreadsheetml/2006/main" count="166" uniqueCount="112">
  <si>
    <t>Názov zriaďovateľa</t>
  </si>
  <si>
    <t>PO</t>
  </si>
  <si>
    <t>C</t>
  </si>
  <si>
    <t>KE</t>
  </si>
  <si>
    <t>O</t>
  </si>
  <si>
    <t>BA</t>
  </si>
  <si>
    <t>O509507</t>
  </si>
  <si>
    <t>Mesto Turzovka</t>
  </si>
  <si>
    <t>ZA</t>
  </si>
  <si>
    <t>TV</t>
  </si>
  <si>
    <t>TC</t>
  </si>
  <si>
    <t>NR</t>
  </si>
  <si>
    <t>BB</t>
  </si>
  <si>
    <t>V</t>
  </si>
  <si>
    <t>VTV</t>
  </si>
  <si>
    <t>Trnavský samosprávny kraj</t>
  </si>
  <si>
    <t>VZA</t>
  </si>
  <si>
    <t>Žilinský samosprávny kraj</t>
  </si>
  <si>
    <t>VBB</t>
  </si>
  <si>
    <t>Banskobystrický samosprávny kraj</t>
  </si>
  <si>
    <t>O508195</t>
  </si>
  <si>
    <t>Obec Plavecký Štvrtok</t>
  </si>
  <si>
    <t>O508306</t>
  </si>
  <si>
    <t>Obec Viničné</t>
  </si>
  <si>
    <t>O507164</t>
  </si>
  <si>
    <t>Obec Kátlovce</t>
  </si>
  <si>
    <t>O506567</t>
  </si>
  <si>
    <t>Obec Trenčianska Turná</t>
  </si>
  <si>
    <t>O501328</t>
  </si>
  <si>
    <t>Obec Pribeta</t>
  </si>
  <si>
    <t>O500933</t>
  </si>
  <si>
    <t>Mesto Vráble</t>
  </si>
  <si>
    <t>O503011</t>
  </si>
  <si>
    <t>Mesto Nové Zámky</t>
  </si>
  <si>
    <t>O504998</t>
  </si>
  <si>
    <t>Mesto Topoľčany</t>
  </si>
  <si>
    <t>O509248</t>
  </si>
  <si>
    <t>Mesto Krásno nad Kysucou</t>
  </si>
  <si>
    <t>O509299</t>
  </si>
  <si>
    <t>Obec Makov</t>
  </si>
  <si>
    <t>O512681</t>
  </si>
  <si>
    <t>Obec Turany</t>
  </si>
  <si>
    <t>O509850</t>
  </si>
  <si>
    <t>Obec Mútne</t>
  </si>
  <si>
    <t>O509868</t>
  </si>
  <si>
    <t>Mesto Námestovo</t>
  </si>
  <si>
    <t>O512273</t>
  </si>
  <si>
    <t>Obec Horná Štubňa</t>
  </si>
  <si>
    <t>O517593</t>
  </si>
  <si>
    <t>Obec Horný Hričov</t>
  </si>
  <si>
    <t>O517941</t>
  </si>
  <si>
    <t>Obec Rosina</t>
  </si>
  <si>
    <t>O508527</t>
  </si>
  <si>
    <t>Obec Čierny Balog</t>
  </si>
  <si>
    <t>O518158</t>
  </si>
  <si>
    <t>Mesto Zvolen</t>
  </si>
  <si>
    <t>O544051</t>
  </si>
  <si>
    <t>Mesto Vranov nad Topľou</t>
  </si>
  <si>
    <t>O521892</t>
  </si>
  <si>
    <t>Obec Poproč</t>
  </si>
  <si>
    <t>O526533</t>
  </si>
  <si>
    <t>Obec Harichovce</t>
  </si>
  <si>
    <t>O526355</t>
  </si>
  <si>
    <t>Mesto Spišská Nová Ves</t>
  </si>
  <si>
    <t>C14</t>
  </si>
  <si>
    <t>Kanonisky sv. Augustína rehole Notre Dame</t>
  </si>
  <si>
    <t>C59</t>
  </si>
  <si>
    <t>Rímskokatolícka cirkev, Žilinská diecéza</t>
  </si>
  <si>
    <t>C36</t>
  </si>
  <si>
    <t>Reformovaná kresťanská cirkev na Slovensku, Cirkevný zbor Rožňava</t>
  </si>
  <si>
    <t>S</t>
  </si>
  <si>
    <t>S731</t>
  </si>
  <si>
    <t>DAYCARE INTERNATIONAL, s. r. o.</t>
  </si>
  <si>
    <t>S607</t>
  </si>
  <si>
    <t>Helena Barnová</t>
  </si>
  <si>
    <t>S058</t>
  </si>
  <si>
    <t>EDEN, o. z.</t>
  </si>
  <si>
    <t>S615</t>
  </si>
  <si>
    <t>SGCR s. r. o.</t>
  </si>
  <si>
    <t>Kód zriaď. pre fin.</t>
  </si>
  <si>
    <t>Typ zriaď.</t>
  </si>
  <si>
    <t>Kraj sídla zriaď.</t>
  </si>
  <si>
    <t>Práca nadčas</t>
  </si>
  <si>
    <t>Fin. prostriedky (ON) potrebné na zaplatenie nadčasovej práce</t>
  </si>
  <si>
    <t>Dohody</t>
  </si>
  <si>
    <t>Fin. prostriedky (ON) potrebné na zaplatenie novoprijatých zamest. z dôvodu kombinovaného vzdel.</t>
  </si>
  <si>
    <t>Fin. prostriedky (ON) potrebné na zaplatenie dohodárov z dôvodu kombinovaného vzdel.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</si>
  <si>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</si>
  <si>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</si>
  <si>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</si>
  <si>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</si>
  <si>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</si>
  <si>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</si>
  <si>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</si>
  <si>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</si>
  <si>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</si>
  <si>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</si>
  <si>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</si>
  <si>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</si>
  <si>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</si>
  <si>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</si>
  <si>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SPOLU</t>
  </si>
  <si>
    <r>
      <t>Fin. prostriedky spolu</t>
    </r>
    <r>
      <rPr>
        <sz val="11"/>
        <color theme="1"/>
        <rFont val="Calibri"/>
        <family val="2"/>
        <charset val="238"/>
        <scheme val="minor"/>
      </rPr>
      <t xml:space="preserve">
(€)</t>
    </r>
  </si>
  <si>
    <t>Novoprijatí zamest. na prac. zmluvu</t>
  </si>
  <si>
    <t>Počet zamest., ktorým vznikla práca nadčas z dôvodu kombin. vzdelávania</t>
  </si>
  <si>
    <t>Počet novoprijatých zamest. na dohody z dôvodu kombinovaného vzdelávania</t>
  </si>
  <si>
    <t>Počet novoprijatých zamest. (PEPP) z dôvodu kombinovaného vzdelávania</t>
  </si>
  <si>
    <t>Počet hodín práce nadčas z dôvodu kombinovaného vzdelávania</t>
  </si>
  <si>
    <t>Počet hodín odučených novoprijatými zamest. z dôvodu kombinovaného vzdelávania</t>
  </si>
  <si>
    <t>Počet hodín odučených novoprijatými dohodármi z dôvodu kombinovaného vzdelávania</t>
  </si>
  <si>
    <t>Dohodovacie konanie - poskytnutie normatívnych finančných prostriedkov z dôvodu zabezpečenia kombinovanej formy vzdelávania v súvislosti s pandémiou ochorenia COVID-19</t>
  </si>
  <si>
    <t>OKTÓBER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</si>
</sst>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0" xfId="0" applyFont="1"/>
    <xf numFmtId="3" fontId="2" fillId="0" borderId="11" xfId="0" applyNumberFormat="1" applyFont="1" applyBorder="1" applyAlignment="1">
      <alignment horizontal="center" vertical="center"/>
    </xf>
    <xf numFmtId="3" fontId="0" fillId="3" borderId="1" xfId="0" applyNumberForma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 wrapText="1"/>
    </xf>
    <xf numFmtId="3" fontId="2" fillId="3" borderId="13" xfId="0" applyNumberFormat="1" applyFont="1" applyFill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3" fontId="2" fillId="0" borderId="13" xfId="0" applyNumberFormat="1" applyFont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5" xfId="0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textRotation="90" wrapText="1"/>
    </xf>
    <xf numFmtId="0" fontId="0" fillId="3" borderId="1" xfId="0" applyFill="1" applyBorder="1" applyAlignment="1">
      <alignment horizontal="center" vertical="center" textRotation="90" wrapText="1"/>
    </xf>
    <xf numFmtId="49" fontId="3" fillId="0" borderId="0" xfId="0" applyNumberFormat="1" applyFont="1" applyAlignment="1">
      <alignment horizontal="left"/>
    </xf>
    <xf numFmtId="0" fontId="0" fillId="2" borderId="6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textRotation="90" wrapText="1"/>
    </xf>
    <xf numFmtId="0" fontId="2" fillId="4" borderId="10" xfId="0" applyFont="1" applyFill="1" applyBorder="1" applyAlignment="1">
      <alignment horizontal="center" vertical="center" textRotation="90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153E0-870A-466D-86D3-44E7C97BBD3F}">
  <sheetPr>
    <tabColor theme="9" tint="0.79998168889431442"/>
  </sheetPr>
  <dimension ref="A1:Q47"/>
  <sheetViews>
    <sheetView tabSelected="1" zoomScale="95" zoomScaleNormal="95" workbookViewId="0">
      <pane xSplit="4" ySplit="6" topLeftCell="E7" activePane="bottomRight" state="frozen"/>
      <selection pane="topRight" activeCell="F1" sqref="F1"/>
      <selection pane="bottomLeft" activeCell="A6" sqref="A6"/>
      <selection pane="bottomRight" activeCell="E40" sqref="E40"/>
    </sheetView>
  </sheetViews>
  <sheetFormatPr defaultRowHeight="15" x14ac:dyDescent="0.25"/>
  <cols>
    <col min="1" max="1" width="6" style="2" customWidth="1"/>
    <col min="2" max="2" width="5.7109375" style="2" customWidth="1"/>
    <col min="3" max="3" width="8.5703125" style="2" customWidth="1"/>
    <col min="4" max="4" width="39.28515625" customWidth="1"/>
    <col min="5" max="7" width="9.28515625" style="3" customWidth="1"/>
    <col min="8" max="10" width="11.28515625" style="3" customWidth="1"/>
    <col min="11" max="11" width="9.7109375" style="3" customWidth="1"/>
    <col min="12" max="12" width="11.85546875" style="3" customWidth="1"/>
    <col min="13" max="13" width="9.7109375" style="3" customWidth="1"/>
    <col min="14" max="14" width="10.42578125" style="6" customWidth="1"/>
    <col min="15" max="15" width="15.7109375" style="3" customWidth="1"/>
    <col min="16" max="17" width="12" style="3" customWidth="1"/>
  </cols>
  <sheetData>
    <row r="1" spans="1:17" ht="15.75" x14ac:dyDescent="0.25">
      <c r="A1" s="11" t="s">
        <v>110</v>
      </c>
    </row>
    <row r="2" spans="1:17" ht="15.75" x14ac:dyDescent="0.25">
      <c r="A2" s="26" t="s">
        <v>111</v>
      </c>
    </row>
    <row r="3" spans="1:17" ht="15.75" customHeight="1" thickBot="1" x14ac:dyDescent="0.3">
      <c r="A3" s="11"/>
    </row>
    <row r="4" spans="1:17" s="8" customFormat="1" x14ac:dyDescent="0.25">
      <c r="A4" s="27" t="s">
        <v>81</v>
      </c>
      <c r="B4" s="29" t="s">
        <v>80</v>
      </c>
      <c r="C4" s="29" t="s">
        <v>79</v>
      </c>
      <c r="D4" s="31" t="s">
        <v>0</v>
      </c>
      <c r="E4" s="33" t="s">
        <v>82</v>
      </c>
      <c r="F4" s="34"/>
      <c r="G4" s="34"/>
      <c r="H4" s="33" t="s">
        <v>103</v>
      </c>
      <c r="I4" s="34"/>
      <c r="J4" s="34"/>
      <c r="K4" s="33" t="s">
        <v>84</v>
      </c>
      <c r="L4" s="34"/>
      <c r="M4" s="34"/>
      <c r="N4" s="35" t="s">
        <v>102</v>
      </c>
      <c r="O4" s="6"/>
      <c r="P4" s="6"/>
      <c r="Q4" s="6"/>
    </row>
    <row r="5" spans="1:17" s="1" customFormat="1" ht="151.5" customHeight="1" x14ac:dyDescent="0.25">
      <c r="A5" s="28"/>
      <c r="B5" s="30"/>
      <c r="C5" s="30"/>
      <c r="D5" s="32"/>
      <c r="E5" s="23" t="s">
        <v>104</v>
      </c>
      <c r="F5" s="24" t="s">
        <v>107</v>
      </c>
      <c r="G5" s="25" t="s">
        <v>83</v>
      </c>
      <c r="H5" s="23" t="s">
        <v>106</v>
      </c>
      <c r="I5" s="24" t="s">
        <v>108</v>
      </c>
      <c r="J5" s="25" t="s">
        <v>85</v>
      </c>
      <c r="K5" s="23" t="s">
        <v>105</v>
      </c>
      <c r="L5" s="24" t="s">
        <v>109</v>
      </c>
      <c r="M5" s="25" t="s">
        <v>86</v>
      </c>
      <c r="N5" s="36"/>
      <c r="O5" s="4"/>
      <c r="P5" s="4"/>
      <c r="Q5" s="4"/>
    </row>
    <row r="6" spans="1:17" s="1" customFormat="1" ht="11.25" customHeight="1" x14ac:dyDescent="0.25">
      <c r="A6" s="13" t="s">
        <v>87</v>
      </c>
      <c r="B6" s="13" t="s">
        <v>88</v>
      </c>
      <c r="C6" s="13" t="s">
        <v>89</v>
      </c>
      <c r="D6" s="13" t="s">
        <v>90</v>
      </c>
      <c r="E6" s="13" t="s">
        <v>91</v>
      </c>
      <c r="F6" s="13" t="s">
        <v>92</v>
      </c>
      <c r="G6" s="13" t="s">
        <v>93</v>
      </c>
      <c r="H6" s="13" t="s">
        <v>94</v>
      </c>
      <c r="I6" s="13" t="s">
        <v>95</v>
      </c>
      <c r="J6" s="13" t="s">
        <v>96</v>
      </c>
      <c r="K6" s="13" t="s">
        <v>97</v>
      </c>
      <c r="L6" s="13" t="s">
        <v>98</v>
      </c>
      <c r="M6" s="13" t="s">
        <v>99</v>
      </c>
      <c r="N6" s="13" t="s">
        <v>100</v>
      </c>
      <c r="O6" s="4"/>
      <c r="P6" s="4"/>
      <c r="Q6" s="4"/>
    </row>
    <row r="7" spans="1:17" s="1" customFormat="1" ht="16.5" customHeight="1" x14ac:dyDescent="0.25">
      <c r="A7" s="7" t="s">
        <v>5</v>
      </c>
      <c r="B7" s="5" t="s">
        <v>4</v>
      </c>
      <c r="C7" s="5" t="s">
        <v>20</v>
      </c>
      <c r="D7" s="12" t="s">
        <v>21</v>
      </c>
      <c r="E7" s="7">
        <v>2</v>
      </c>
      <c r="F7" s="5">
        <v>24</v>
      </c>
      <c r="G7" s="10">
        <v>305.27999999999997</v>
      </c>
      <c r="H7" s="7">
        <v>0.7</v>
      </c>
      <c r="I7" s="5">
        <v>32</v>
      </c>
      <c r="J7" s="10">
        <v>477.02</v>
      </c>
      <c r="K7" s="7"/>
      <c r="L7" s="5"/>
      <c r="M7" s="10"/>
      <c r="N7" s="9">
        <f t="shared" ref="N7:N39" si="0">ROUND(G7+J7+M7,0)</f>
        <v>782</v>
      </c>
      <c r="O7" s="4"/>
      <c r="P7" s="4"/>
      <c r="Q7" s="4"/>
    </row>
    <row r="8" spans="1:17" s="1" customFormat="1" ht="16.5" customHeight="1" x14ac:dyDescent="0.25">
      <c r="A8" s="7" t="s">
        <v>5</v>
      </c>
      <c r="B8" s="5" t="s">
        <v>4</v>
      </c>
      <c r="C8" s="5" t="s">
        <v>22</v>
      </c>
      <c r="D8" s="12" t="s">
        <v>23</v>
      </c>
      <c r="E8" s="7">
        <v>4</v>
      </c>
      <c r="F8" s="5">
        <v>31</v>
      </c>
      <c r="G8" s="10">
        <v>298.63</v>
      </c>
      <c r="H8" s="7"/>
      <c r="I8" s="5"/>
      <c r="J8" s="20"/>
      <c r="K8" s="7"/>
      <c r="L8" s="5"/>
      <c r="M8" s="10"/>
      <c r="N8" s="9">
        <f t="shared" si="0"/>
        <v>299</v>
      </c>
      <c r="O8" s="4"/>
      <c r="P8" s="4"/>
      <c r="Q8" s="4"/>
    </row>
    <row r="9" spans="1:17" s="1" customFormat="1" ht="16.5" customHeight="1" x14ac:dyDescent="0.25">
      <c r="A9" s="7" t="s">
        <v>5</v>
      </c>
      <c r="B9" s="5" t="s">
        <v>2</v>
      </c>
      <c r="C9" s="5" t="s">
        <v>64</v>
      </c>
      <c r="D9" s="12" t="s">
        <v>65</v>
      </c>
      <c r="E9" s="7">
        <v>16</v>
      </c>
      <c r="F9" s="5">
        <v>22</v>
      </c>
      <c r="G9" s="10">
        <v>165.22</v>
      </c>
      <c r="H9" s="7"/>
      <c r="I9" s="5"/>
      <c r="J9" s="20"/>
      <c r="K9" s="7"/>
      <c r="L9" s="5"/>
      <c r="M9" s="10"/>
      <c r="N9" s="9">
        <f t="shared" si="0"/>
        <v>165</v>
      </c>
      <c r="O9" s="4"/>
      <c r="P9" s="4"/>
      <c r="Q9" s="4"/>
    </row>
    <row r="10" spans="1:17" s="1" customFormat="1" ht="16.5" customHeight="1" x14ac:dyDescent="0.25">
      <c r="A10" s="7" t="s">
        <v>5</v>
      </c>
      <c r="B10" s="5" t="s">
        <v>70</v>
      </c>
      <c r="C10" s="5" t="s">
        <v>73</v>
      </c>
      <c r="D10" s="12" t="s">
        <v>74</v>
      </c>
      <c r="E10" s="7">
        <v>20</v>
      </c>
      <c r="F10" s="5">
        <v>67</v>
      </c>
      <c r="G10" s="10">
        <v>1381</v>
      </c>
      <c r="H10" s="7">
        <v>1</v>
      </c>
      <c r="I10" s="5">
        <v>26</v>
      </c>
      <c r="J10" s="10">
        <v>520</v>
      </c>
      <c r="K10" s="7">
        <v>2</v>
      </c>
      <c r="L10" s="5">
        <v>44</v>
      </c>
      <c r="M10" s="10">
        <v>880</v>
      </c>
      <c r="N10" s="9">
        <f t="shared" si="0"/>
        <v>2781</v>
      </c>
      <c r="O10" s="4"/>
      <c r="P10" s="4"/>
      <c r="Q10" s="4"/>
    </row>
    <row r="11" spans="1:17" s="1" customFormat="1" ht="16.5" customHeight="1" x14ac:dyDescent="0.25">
      <c r="A11" s="7" t="s">
        <v>5</v>
      </c>
      <c r="B11" s="5" t="s">
        <v>70</v>
      </c>
      <c r="C11" s="5" t="s">
        <v>71</v>
      </c>
      <c r="D11" s="12" t="s">
        <v>72</v>
      </c>
      <c r="E11" s="7">
        <v>3</v>
      </c>
      <c r="F11" s="5">
        <v>180</v>
      </c>
      <c r="G11" s="10">
        <v>1917.675</v>
      </c>
      <c r="H11" s="7"/>
      <c r="I11" s="5"/>
      <c r="J11" s="10"/>
      <c r="K11" s="7"/>
      <c r="L11" s="5"/>
      <c r="M11" s="10"/>
      <c r="N11" s="9">
        <f t="shared" si="0"/>
        <v>1918</v>
      </c>
      <c r="O11" s="4"/>
      <c r="P11" s="4"/>
      <c r="Q11" s="4"/>
    </row>
    <row r="12" spans="1:17" s="3" customFormat="1" x14ac:dyDescent="0.25">
      <c r="A12" s="7" t="s">
        <v>9</v>
      </c>
      <c r="B12" s="5" t="s">
        <v>13</v>
      </c>
      <c r="C12" s="5" t="s">
        <v>14</v>
      </c>
      <c r="D12" s="12" t="s">
        <v>15</v>
      </c>
      <c r="E12" s="7">
        <v>56</v>
      </c>
      <c r="F12" s="5">
        <v>204</v>
      </c>
      <c r="G12" s="10">
        <v>2286.56</v>
      </c>
      <c r="H12" s="7">
        <v>1</v>
      </c>
      <c r="I12" s="5">
        <v>8</v>
      </c>
      <c r="J12" s="10">
        <v>136</v>
      </c>
      <c r="K12" s="7">
        <v>2</v>
      </c>
      <c r="L12" s="5">
        <v>16</v>
      </c>
      <c r="M12" s="10">
        <v>240</v>
      </c>
      <c r="N12" s="9">
        <f t="shared" si="0"/>
        <v>2663</v>
      </c>
    </row>
    <row r="13" spans="1:17" s="3" customFormat="1" x14ac:dyDescent="0.25">
      <c r="A13" s="7" t="s">
        <v>9</v>
      </c>
      <c r="B13" s="5" t="s">
        <v>4</v>
      </c>
      <c r="C13" s="5" t="s">
        <v>24</v>
      </c>
      <c r="D13" s="12" t="s">
        <v>25</v>
      </c>
      <c r="E13" s="7">
        <v>3</v>
      </c>
      <c r="F13" s="5">
        <v>19</v>
      </c>
      <c r="G13" s="10">
        <v>285</v>
      </c>
      <c r="H13" s="7"/>
      <c r="I13" s="5"/>
      <c r="J13" s="10"/>
      <c r="K13" s="7"/>
      <c r="L13" s="5"/>
      <c r="M13" s="10"/>
      <c r="N13" s="9">
        <f t="shared" si="0"/>
        <v>285</v>
      </c>
    </row>
    <row r="14" spans="1:17" s="3" customFormat="1" x14ac:dyDescent="0.25">
      <c r="A14" s="7" t="s">
        <v>10</v>
      </c>
      <c r="B14" s="5" t="s">
        <v>4</v>
      </c>
      <c r="C14" s="5" t="s">
        <v>26</v>
      </c>
      <c r="D14" s="12" t="s">
        <v>27</v>
      </c>
      <c r="E14" s="7">
        <v>9</v>
      </c>
      <c r="F14" s="5">
        <v>19</v>
      </c>
      <c r="G14" s="10">
        <v>267.01</v>
      </c>
      <c r="H14" s="7"/>
      <c r="I14" s="5"/>
      <c r="J14" s="10"/>
      <c r="K14" s="7">
        <v>1</v>
      </c>
      <c r="L14" s="5">
        <v>12</v>
      </c>
      <c r="M14" s="10">
        <v>108.78</v>
      </c>
      <c r="N14" s="9">
        <f t="shared" si="0"/>
        <v>376</v>
      </c>
    </row>
    <row r="15" spans="1:17" s="3" customFormat="1" x14ac:dyDescent="0.25">
      <c r="A15" s="7" t="s">
        <v>10</v>
      </c>
      <c r="B15" s="5" t="s">
        <v>70</v>
      </c>
      <c r="C15" s="5" t="s">
        <v>75</v>
      </c>
      <c r="D15" s="12" t="s">
        <v>76</v>
      </c>
      <c r="E15" s="7">
        <v>2</v>
      </c>
      <c r="F15" s="5">
        <v>38</v>
      </c>
      <c r="G15" s="10">
        <v>407</v>
      </c>
      <c r="H15" s="7"/>
      <c r="I15" s="5"/>
      <c r="J15" s="10"/>
      <c r="K15" s="7"/>
      <c r="L15" s="5"/>
      <c r="M15" s="10"/>
      <c r="N15" s="9">
        <f t="shared" si="0"/>
        <v>407</v>
      </c>
    </row>
    <row r="16" spans="1:17" s="3" customFormat="1" x14ac:dyDescent="0.25">
      <c r="A16" s="7" t="s">
        <v>11</v>
      </c>
      <c r="B16" s="5" t="s">
        <v>4</v>
      </c>
      <c r="C16" s="5" t="s">
        <v>30</v>
      </c>
      <c r="D16" s="12" t="s">
        <v>31</v>
      </c>
      <c r="E16" s="7">
        <v>4</v>
      </c>
      <c r="F16" s="5">
        <v>9</v>
      </c>
      <c r="G16" s="10">
        <v>71.25</v>
      </c>
      <c r="H16" s="7"/>
      <c r="I16" s="5"/>
      <c r="J16" s="10"/>
      <c r="K16" s="7"/>
      <c r="L16" s="5"/>
      <c r="M16" s="10"/>
      <c r="N16" s="9">
        <f t="shared" si="0"/>
        <v>71</v>
      </c>
    </row>
    <row r="17" spans="1:14" s="3" customFormat="1" x14ac:dyDescent="0.25">
      <c r="A17" s="7" t="s">
        <v>11</v>
      </c>
      <c r="B17" s="5" t="s">
        <v>4</v>
      </c>
      <c r="C17" s="5" t="s">
        <v>28</v>
      </c>
      <c r="D17" s="12" t="s">
        <v>29</v>
      </c>
      <c r="E17" s="7">
        <v>6</v>
      </c>
      <c r="F17" s="5">
        <v>44</v>
      </c>
      <c r="G17" s="10">
        <v>494</v>
      </c>
      <c r="H17" s="7"/>
      <c r="I17" s="5"/>
      <c r="J17" s="10"/>
      <c r="K17" s="7"/>
      <c r="L17" s="5"/>
      <c r="M17" s="10"/>
      <c r="N17" s="9">
        <f t="shared" si="0"/>
        <v>494</v>
      </c>
    </row>
    <row r="18" spans="1:14" s="3" customFormat="1" x14ac:dyDescent="0.25">
      <c r="A18" s="7" t="s">
        <v>11</v>
      </c>
      <c r="B18" s="5" t="s">
        <v>4</v>
      </c>
      <c r="C18" s="5" t="s">
        <v>32</v>
      </c>
      <c r="D18" s="12" t="s">
        <v>33</v>
      </c>
      <c r="E18" s="7">
        <v>14</v>
      </c>
      <c r="F18" s="5">
        <v>22</v>
      </c>
      <c r="G18" s="10">
        <v>320</v>
      </c>
      <c r="H18" s="7"/>
      <c r="I18" s="5"/>
      <c r="J18" s="10"/>
      <c r="K18" s="7"/>
      <c r="L18" s="5"/>
      <c r="M18" s="10"/>
      <c r="N18" s="9">
        <f t="shared" si="0"/>
        <v>320</v>
      </c>
    </row>
    <row r="19" spans="1:14" s="3" customFormat="1" x14ac:dyDescent="0.25">
      <c r="A19" s="7" t="s">
        <v>11</v>
      </c>
      <c r="B19" s="5" t="s">
        <v>4</v>
      </c>
      <c r="C19" s="5" t="s">
        <v>34</v>
      </c>
      <c r="D19" s="12" t="s">
        <v>35</v>
      </c>
      <c r="E19" s="7">
        <v>20</v>
      </c>
      <c r="F19" s="5">
        <v>71</v>
      </c>
      <c r="G19" s="10">
        <v>1052</v>
      </c>
      <c r="H19" s="7"/>
      <c r="I19" s="5"/>
      <c r="J19" s="10"/>
      <c r="K19" s="7"/>
      <c r="L19" s="5"/>
      <c r="M19" s="10"/>
      <c r="N19" s="9">
        <f t="shared" si="0"/>
        <v>1052</v>
      </c>
    </row>
    <row r="20" spans="1:14" s="3" customFormat="1" x14ac:dyDescent="0.25">
      <c r="A20" s="7" t="s">
        <v>8</v>
      </c>
      <c r="B20" s="5" t="s">
        <v>13</v>
      </c>
      <c r="C20" s="21" t="s">
        <v>16</v>
      </c>
      <c r="D20" s="22" t="s">
        <v>17</v>
      </c>
      <c r="E20" s="7">
        <f>151+22</f>
        <v>173</v>
      </c>
      <c r="F20" s="5">
        <f>808+175</f>
        <v>983</v>
      </c>
      <c r="G20" s="10">
        <f>12684+1925</f>
        <v>14609</v>
      </c>
      <c r="H20" s="7"/>
      <c r="I20" s="5"/>
      <c r="J20" s="10"/>
      <c r="K20" s="7"/>
      <c r="L20" s="5"/>
      <c r="M20" s="10"/>
      <c r="N20" s="9">
        <f t="shared" si="0"/>
        <v>14609</v>
      </c>
    </row>
    <row r="21" spans="1:14" s="3" customFormat="1" x14ac:dyDescent="0.25">
      <c r="A21" s="7" t="s">
        <v>8</v>
      </c>
      <c r="B21" s="5" t="s">
        <v>4</v>
      </c>
      <c r="C21" s="21" t="s">
        <v>36</v>
      </c>
      <c r="D21" s="22" t="s">
        <v>37</v>
      </c>
      <c r="E21" s="7">
        <v>29</v>
      </c>
      <c r="F21" s="5">
        <v>84</v>
      </c>
      <c r="G21" s="10">
        <v>924</v>
      </c>
      <c r="H21" s="7"/>
      <c r="I21" s="5"/>
      <c r="J21" s="10"/>
      <c r="K21" s="7"/>
      <c r="L21" s="5"/>
      <c r="M21" s="10"/>
      <c r="N21" s="9">
        <f t="shared" si="0"/>
        <v>924</v>
      </c>
    </row>
    <row r="22" spans="1:14" s="3" customFormat="1" x14ac:dyDescent="0.25">
      <c r="A22" s="7" t="s">
        <v>8</v>
      </c>
      <c r="B22" s="5" t="s">
        <v>4</v>
      </c>
      <c r="C22" s="21" t="s">
        <v>38</v>
      </c>
      <c r="D22" s="22" t="s">
        <v>39</v>
      </c>
      <c r="E22" s="7">
        <f>2+3</f>
        <v>5</v>
      </c>
      <c r="F22" s="5">
        <f>10+20</f>
        <v>30</v>
      </c>
      <c r="G22" s="10">
        <f>176+456</f>
        <v>632</v>
      </c>
      <c r="H22" s="7"/>
      <c r="I22" s="5"/>
      <c r="J22" s="10"/>
      <c r="K22" s="7"/>
      <c r="L22" s="5"/>
      <c r="M22" s="10"/>
      <c r="N22" s="9">
        <f t="shared" si="0"/>
        <v>632</v>
      </c>
    </row>
    <row r="23" spans="1:14" s="3" customFormat="1" x14ac:dyDescent="0.25">
      <c r="A23" s="7" t="s">
        <v>8</v>
      </c>
      <c r="B23" s="5" t="s">
        <v>4</v>
      </c>
      <c r="C23" s="21" t="s">
        <v>6</v>
      </c>
      <c r="D23" s="22" t="s">
        <v>7</v>
      </c>
      <c r="E23" s="7">
        <f>8+7</f>
        <v>15</v>
      </c>
      <c r="F23" s="5">
        <f>14+32</f>
        <v>46</v>
      </c>
      <c r="G23" s="10">
        <f>219+506</f>
        <v>725</v>
      </c>
      <c r="H23" s="7">
        <v>1</v>
      </c>
      <c r="I23" s="5">
        <v>38</v>
      </c>
      <c r="J23" s="10">
        <v>438.8</v>
      </c>
      <c r="K23" s="7"/>
      <c r="L23" s="5"/>
      <c r="M23" s="10"/>
      <c r="N23" s="9">
        <f t="shared" si="0"/>
        <v>1164</v>
      </c>
    </row>
    <row r="24" spans="1:14" s="3" customFormat="1" x14ac:dyDescent="0.25">
      <c r="A24" s="7" t="s">
        <v>8</v>
      </c>
      <c r="B24" s="5" t="s">
        <v>4</v>
      </c>
      <c r="C24" s="21" t="s">
        <v>42</v>
      </c>
      <c r="D24" s="22" t="s">
        <v>43</v>
      </c>
      <c r="E24" s="7">
        <v>13</v>
      </c>
      <c r="F24" s="5">
        <v>17</v>
      </c>
      <c r="G24" s="10">
        <v>260</v>
      </c>
      <c r="H24" s="7"/>
      <c r="I24" s="5"/>
      <c r="J24" s="10"/>
      <c r="K24" s="7"/>
      <c r="L24" s="5"/>
      <c r="M24" s="10"/>
      <c r="N24" s="9">
        <f t="shared" si="0"/>
        <v>260</v>
      </c>
    </row>
    <row r="25" spans="1:14" s="3" customFormat="1" x14ac:dyDescent="0.25">
      <c r="A25" s="7" t="s">
        <v>8</v>
      </c>
      <c r="B25" s="5" t="s">
        <v>4</v>
      </c>
      <c r="C25" s="21" t="s">
        <v>44</v>
      </c>
      <c r="D25" s="22" t="s">
        <v>45</v>
      </c>
      <c r="E25" s="7">
        <v>17</v>
      </c>
      <c r="F25" s="5">
        <v>115</v>
      </c>
      <c r="G25" s="10">
        <v>2153</v>
      </c>
      <c r="H25" s="7"/>
      <c r="I25" s="5"/>
      <c r="J25" s="10"/>
      <c r="K25" s="7"/>
      <c r="L25" s="5"/>
      <c r="M25" s="10"/>
      <c r="N25" s="9">
        <f t="shared" si="0"/>
        <v>2153</v>
      </c>
    </row>
    <row r="26" spans="1:14" s="3" customFormat="1" x14ac:dyDescent="0.25">
      <c r="A26" s="7" t="s">
        <v>8</v>
      </c>
      <c r="B26" s="5" t="s">
        <v>4</v>
      </c>
      <c r="C26" s="21" t="s">
        <v>46</v>
      </c>
      <c r="D26" s="22" t="s">
        <v>47</v>
      </c>
      <c r="E26" s="7">
        <v>3</v>
      </c>
      <c r="F26" s="5">
        <v>24</v>
      </c>
      <c r="G26" s="10">
        <v>326</v>
      </c>
      <c r="H26" s="7"/>
      <c r="I26" s="5"/>
      <c r="J26" s="10"/>
      <c r="K26" s="7"/>
      <c r="L26" s="5"/>
      <c r="M26" s="10"/>
      <c r="N26" s="9">
        <f t="shared" si="0"/>
        <v>326</v>
      </c>
    </row>
    <row r="27" spans="1:14" s="3" customFormat="1" x14ac:dyDescent="0.25">
      <c r="A27" s="7" t="s">
        <v>8</v>
      </c>
      <c r="B27" s="5" t="s">
        <v>4</v>
      </c>
      <c r="C27" s="21" t="s">
        <v>40</v>
      </c>
      <c r="D27" s="22" t="s">
        <v>41</v>
      </c>
      <c r="E27" s="7">
        <v>21</v>
      </c>
      <c r="F27" s="5">
        <v>184</v>
      </c>
      <c r="G27" s="10">
        <v>2116</v>
      </c>
      <c r="H27" s="7"/>
      <c r="I27" s="5"/>
      <c r="J27" s="10"/>
      <c r="K27" s="7"/>
      <c r="L27" s="5"/>
      <c r="M27" s="10"/>
      <c r="N27" s="9">
        <f t="shared" si="0"/>
        <v>2116</v>
      </c>
    </row>
    <row r="28" spans="1:14" s="3" customFormat="1" x14ac:dyDescent="0.25">
      <c r="A28" s="7" t="s">
        <v>8</v>
      </c>
      <c r="B28" s="5" t="s">
        <v>4</v>
      </c>
      <c r="C28" s="21" t="s">
        <v>48</v>
      </c>
      <c r="D28" s="22" t="s">
        <v>49</v>
      </c>
      <c r="E28" s="7">
        <v>1</v>
      </c>
      <c r="F28" s="5">
        <v>19</v>
      </c>
      <c r="G28" s="10">
        <v>216</v>
      </c>
      <c r="H28" s="7"/>
      <c r="I28" s="5"/>
      <c r="J28" s="10"/>
      <c r="K28" s="7"/>
      <c r="L28" s="5"/>
      <c r="M28" s="10"/>
      <c r="N28" s="9">
        <f t="shared" si="0"/>
        <v>216</v>
      </c>
    </row>
    <row r="29" spans="1:14" s="3" customFormat="1" x14ac:dyDescent="0.25">
      <c r="A29" s="7" t="s">
        <v>8</v>
      </c>
      <c r="B29" s="5" t="s">
        <v>4</v>
      </c>
      <c r="C29" s="21" t="s">
        <v>50</v>
      </c>
      <c r="D29" s="22" t="s">
        <v>51</v>
      </c>
      <c r="E29" s="7">
        <v>13</v>
      </c>
      <c r="F29" s="5">
        <v>67</v>
      </c>
      <c r="G29" s="10">
        <v>730</v>
      </c>
      <c r="H29" s="7"/>
      <c r="I29" s="5"/>
      <c r="J29" s="10"/>
      <c r="K29" s="7"/>
      <c r="L29" s="5"/>
      <c r="M29" s="10"/>
      <c r="N29" s="9">
        <f t="shared" si="0"/>
        <v>730</v>
      </c>
    </row>
    <row r="30" spans="1:14" s="3" customFormat="1" x14ac:dyDescent="0.25">
      <c r="A30" s="7" t="s">
        <v>8</v>
      </c>
      <c r="B30" s="5" t="s">
        <v>2</v>
      </c>
      <c r="C30" s="21" t="s">
        <v>66</v>
      </c>
      <c r="D30" s="22" t="s">
        <v>67</v>
      </c>
      <c r="E30" s="7">
        <v>4</v>
      </c>
      <c r="F30" s="5">
        <v>7</v>
      </c>
      <c r="G30" s="10">
        <v>86</v>
      </c>
      <c r="H30" s="7"/>
      <c r="I30" s="5"/>
      <c r="J30" s="10"/>
      <c r="K30" s="7"/>
      <c r="L30" s="5"/>
      <c r="M30" s="10"/>
      <c r="N30" s="9">
        <f t="shared" si="0"/>
        <v>86</v>
      </c>
    </row>
    <row r="31" spans="1:14" s="3" customFormat="1" x14ac:dyDescent="0.25">
      <c r="A31" s="7" t="s">
        <v>12</v>
      </c>
      <c r="B31" s="5" t="s">
        <v>13</v>
      </c>
      <c r="C31" s="21" t="s">
        <v>18</v>
      </c>
      <c r="D31" s="22" t="s">
        <v>19</v>
      </c>
      <c r="E31" s="7">
        <v>141</v>
      </c>
      <c r="F31" s="5">
        <v>627</v>
      </c>
      <c r="G31" s="10">
        <v>9017.7899999999991</v>
      </c>
      <c r="H31" s="7"/>
      <c r="I31" s="5"/>
      <c r="J31" s="10"/>
      <c r="K31" s="7"/>
      <c r="L31" s="5"/>
      <c r="M31" s="10"/>
      <c r="N31" s="9">
        <f t="shared" si="0"/>
        <v>9018</v>
      </c>
    </row>
    <row r="32" spans="1:14" s="3" customFormat="1" x14ac:dyDescent="0.25">
      <c r="A32" s="7" t="s">
        <v>12</v>
      </c>
      <c r="B32" s="5" t="s">
        <v>4</v>
      </c>
      <c r="C32" s="21" t="s">
        <v>52</v>
      </c>
      <c r="D32" s="22" t="s">
        <v>53</v>
      </c>
      <c r="E32" s="7">
        <v>2</v>
      </c>
      <c r="F32" s="5">
        <v>36</v>
      </c>
      <c r="G32" s="10">
        <v>360</v>
      </c>
      <c r="H32" s="7"/>
      <c r="I32" s="5"/>
      <c r="J32" s="10"/>
      <c r="K32" s="7"/>
      <c r="L32" s="5"/>
      <c r="M32" s="10"/>
      <c r="N32" s="9">
        <f t="shared" si="0"/>
        <v>360</v>
      </c>
    </row>
    <row r="33" spans="1:17" s="3" customFormat="1" x14ac:dyDescent="0.25">
      <c r="A33" s="7" t="s">
        <v>12</v>
      </c>
      <c r="B33" s="5" t="s">
        <v>4</v>
      </c>
      <c r="C33" s="21" t="s">
        <v>54</v>
      </c>
      <c r="D33" s="22" t="s">
        <v>55</v>
      </c>
      <c r="E33" s="7">
        <v>6</v>
      </c>
      <c r="F33" s="5">
        <v>72</v>
      </c>
      <c r="G33" s="10">
        <v>802.97</v>
      </c>
      <c r="H33" s="7"/>
      <c r="I33" s="5"/>
      <c r="J33" s="10"/>
      <c r="K33" s="7"/>
      <c r="L33" s="5"/>
      <c r="M33" s="10"/>
      <c r="N33" s="9">
        <f t="shared" si="0"/>
        <v>803</v>
      </c>
    </row>
    <row r="34" spans="1:17" s="3" customFormat="1" x14ac:dyDescent="0.25">
      <c r="A34" s="7" t="s">
        <v>1</v>
      </c>
      <c r="B34" s="5" t="s">
        <v>4</v>
      </c>
      <c r="C34" s="21" t="s">
        <v>56</v>
      </c>
      <c r="D34" s="22" t="s">
        <v>57</v>
      </c>
      <c r="E34" s="7">
        <v>57</v>
      </c>
      <c r="F34" s="5">
        <v>123</v>
      </c>
      <c r="G34" s="10">
        <v>1690.58</v>
      </c>
      <c r="H34" s="7"/>
      <c r="I34" s="5"/>
      <c r="J34" s="10"/>
      <c r="K34" s="7"/>
      <c r="L34" s="5"/>
      <c r="M34" s="10"/>
      <c r="N34" s="9">
        <f t="shared" si="0"/>
        <v>1691</v>
      </c>
    </row>
    <row r="35" spans="1:17" s="3" customFormat="1" x14ac:dyDescent="0.25">
      <c r="A35" s="7" t="s">
        <v>3</v>
      </c>
      <c r="B35" s="5" t="s">
        <v>4</v>
      </c>
      <c r="C35" s="21" t="s">
        <v>58</v>
      </c>
      <c r="D35" s="22" t="s">
        <v>59</v>
      </c>
      <c r="E35" s="7">
        <v>15</v>
      </c>
      <c r="F35" s="5">
        <v>339</v>
      </c>
      <c r="G35" s="10">
        <v>4939</v>
      </c>
      <c r="H35" s="7"/>
      <c r="I35" s="5"/>
      <c r="J35" s="10"/>
      <c r="K35" s="7"/>
      <c r="L35" s="5"/>
      <c r="M35" s="10"/>
      <c r="N35" s="9">
        <f t="shared" si="0"/>
        <v>4939</v>
      </c>
    </row>
    <row r="36" spans="1:17" s="3" customFormat="1" x14ac:dyDescent="0.25">
      <c r="A36" s="7" t="s">
        <v>3</v>
      </c>
      <c r="B36" s="5" t="s">
        <v>4</v>
      </c>
      <c r="C36" s="21" t="s">
        <v>62</v>
      </c>
      <c r="D36" s="22" t="s">
        <v>63</v>
      </c>
      <c r="E36" s="7">
        <v>16</v>
      </c>
      <c r="F36" s="5">
        <v>34</v>
      </c>
      <c r="G36" s="10">
        <v>343.59</v>
      </c>
      <c r="H36" s="7"/>
      <c r="I36" s="5"/>
      <c r="J36" s="10"/>
      <c r="K36" s="7"/>
      <c r="L36" s="5"/>
      <c r="M36" s="10"/>
      <c r="N36" s="9">
        <f t="shared" si="0"/>
        <v>344</v>
      </c>
    </row>
    <row r="37" spans="1:17" s="3" customFormat="1" x14ac:dyDescent="0.25">
      <c r="A37" s="7" t="s">
        <v>3</v>
      </c>
      <c r="B37" s="5" t="s">
        <v>4</v>
      </c>
      <c r="C37" s="5" t="s">
        <v>60</v>
      </c>
      <c r="D37" s="12" t="s">
        <v>61</v>
      </c>
      <c r="E37" s="7">
        <v>7</v>
      </c>
      <c r="F37" s="5">
        <v>53</v>
      </c>
      <c r="G37" s="10">
        <v>478.49</v>
      </c>
      <c r="H37" s="7"/>
      <c r="I37" s="5"/>
      <c r="J37" s="10"/>
      <c r="K37" s="7"/>
      <c r="L37" s="5"/>
      <c r="M37" s="10"/>
      <c r="N37" s="9">
        <f t="shared" si="0"/>
        <v>478</v>
      </c>
    </row>
    <row r="38" spans="1:17" s="3" customFormat="1" ht="30" x14ac:dyDescent="0.25">
      <c r="A38" s="7" t="s">
        <v>3</v>
      </c>
      <c r="B38" s="5" t="s">
        <v>2</v>
      </c>
      <c r="C38" s="5" t="s">
        <v>68</v>
      </c>
      <c r="D38" s="12" t="s">
        <v>69</v>
      </c>
      <c r="E38" s="7">
        <v>8</v>
      </c>
      <c r="F38" s="5">
        <v>36</v>
      </c>
      <c r="G38" s="10">
        <v>477</v>
      </c>
      <c r="H38" s="7"/>
      <c r="I38" s="5"/>
      <c r="J38" s="10"/>
      <c r="K38" s="7"/>
      <c r="L38" s="5"/>
      <c r="M38" s="10"/>
      <c r="N38" s="9">
        <f t="shared" si="0"/>
        <v>477</v>
      </c>
    </row>
    <row r="39" spans="1:17" s="3" customFormat="1" ht="15.75" thickBot="1" x14ac:dyDescent="0.3">
      <c r="A39" s="7" t="s">
        <v>3</v>
      </c>
      <c r="B39" s="5" t="s">
        <v>70</v>
      </c>
      <c r="C39" s="5" t="s">
        <v>77</v>
      </c>
      <c r="D39" s="12" t="s">
        <v>78</v>
      </c>
      <c r="E39" s="7">
        <v>10</v>
      </c>
      <c r="F39" s="5">
        <v>204</v>
      </c>
      <c r="G39" s="10">
        <v>2474.7800000000002</v>
      </c>
      <c r="H39" s="7"/>
      <c r="I39" s="5"/>
      <c r="J39" s="10"/>
      <c r="K39" s="7"/>
      <c r="L39" s="5"/>
      <c r="M39" s="10"/>
      <c r="N39" s="9">
        <f t="shared" si="0"/>
        <v>2475</v>
      </c>
    </row>
    <row r="40" spans="1:17" s="8" customFormat="1" ht="15.75" thickBot="1" x14ac:dyDescent="0.3">
      <c r="A40" s="14"/>
      <c r="B40" s="15"/>
      <c r="C40" s="15"/>
      <c r="D40" s="16" t="s">
        <v>101</v>
      </c>
      <c r="E40" s="14">
        <f>SUBTOTAL(9,E7:E39)</f>
        <v>715</v>
      </c>
      <c r="F40" s="19">
        <f>SUBTOTAL(9,F7:F39)</f>
        <v>3850</v>
      </c>
      <c r="G40" s="17">
        <f>SUBTOTAL(9,G7:G39)</f>
        <v>52611.824999999997</v>
      </c>
      <c r="H40" s="14">
        <f t="shared" ref="H40:J40" si="1">SUBTOTAL(9,H7:H39)</f>
        <v>3.7</v>
      </c>
      <c r="I40" s="15">
        <f t="shared" si="1"/>
        <v>104</v>
      </c>
      <c r="J40" s="17">
        <f t="shared" si="1"/>
        <v>1571.82</v>
      </c>
      <c r="K40" s="14">
        <f t="shared" ref="K40:M40" si="2">SUBTOTAL(9,K7:K39)</f>
        <v>5</v>
      </c>
      <c r="L40" s="15">
        <f t="shared" si="2"/>
        <v>72</v>
      </c>
      <c r="M40" s="17">
        <f t="shared" si="2"/>
        <v>1228.78</v>
      </c>
      <c r="N40" s="18">
        <f>SUBTOTAL(9,N7:N39)</f>
        <v>55414</v>
      </c>
      <c r="O40" s="6"/>
      <c r="P40" s="6"/>
      <c r="Q40" s="6"/>
    </row>
    <row r="41" spans="1:17" ht="11.25" customHeight="1" x14ac:dyDescent="0.25"/>
    <row r="42" spans="1:17" x14ac:dyDescent="0.25">
      <c r="J42" s="8"/>
    </row>
    <row r="43" spans="1:17" x14ac:dyDescent="0.25">
      <c r="J43"/>
    </row>
    <row r="44" spans="1:17" x14ac:dyDescent="0.25">
      <c r="J44"/>
    </row>
    <row r="45" spans="1:17" x14ac:dyDescent="0.25">
      <c r="J45"/>
    </row>
    <row r="46" spans="1:17" x14ac:dyDescent="0.25">
      <c r="J46"/>
    </row>
    <row r="47" spans="1:17" x14ac:dyDescent="0.25">
      <c r="J47"/>
    </row>
  </sheetData>
  <autoFilter ref="A6:N39" xr:uid="{4A85090E-D517-42D4-958F-5DC7BB5734F6}"/>
  <mergeCells count="8">
    <mergeCell ref="H4:J4"/>
    <mergeCell ref="K4:M4"/>
    <mergeCell ref="N4:N5"/>
    <mergeCell ref="A4:A5"/>
    <mergeCell ref="B4:B5"/>
    <mergeCell ref="C4:C5"/>
    <mergeCell ref="D4:D5"/>
    <mergeCell ref="E4:G4"/>
  </mergeCells>
  <pageMargins left="3.937007874015748E-2" right="0.23622047244094491" top="0" bottom="0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db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2021-11-23T10:14:18Z</dcterms:modified>
</cp:coreProperties>
</file>