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a.Holikova\Desktop\"/>
    </mc:Choice>
  </mc:AlternateContent>
  <xr:revisionPtr revIDLastSave="0" documentId="13_ncr:1_{9BA69A2B-7653-48F5-BEF0-9CD4FAC66CE8}" xr6:coauthVersionLast="36" xr6:coauthVersionMax="36" xr10:uidLastSave="{00000000-0000-0000-0000-000000000000}"/>
  <bookViews>
    <workbookView xWindow="0" yWindow="0" windowWidth="28800" windowHeight="12105" tabRatio="761" xr2:uid="{00000000-000D-0000-FFFF-FFFF00000000}"/>
  </bookViews>
  <sheets>
    <sheet name="PA - 3P01" sheetId="147" r:id="rId1"/>
    <sheet name="PA - podľa zriaď. 3P01" sheetId="149" r:id="rId2"/>
  </sheets>
  <externalReferences>
    <externalReference r:id="rId3"/>
  </externalReferences>
  <definedNames>
    <definedName name="DoplnkoveKoeficienty">[1]Doplnkove_koeficienty!#REF!</definedName>
    <definedName name="k2r">#REF!</definedName>
    <definedName name="kbs">#REF!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#REF!</definedName>
    <definedName name="kcvjzs">#REF!</definedName>
    <definedName name="kint">#REF!</definedName>
    <definedName name="kint1">#REF!</definedName>
    <definedName name="kint2">#REF!</definedName>
    <definedName name="kint3">#REF!</definedName>
    <definedName name="kintms">#REF!</definedName>
    <definedName name="kjnm">#REF!</definedName>
    <definedName name="kkat1">#REF!</definedName>
    <definedName name="kkat1zs">#REF!</definedName>
    <definedName name="kkat2">#REF!</definedName>
    <definedName name="kkat2zs">#REF!</definedName>
    <definedName name="kkat3">#REF!</definedName>
    <definedName name="kkat3zs">#REF!</definedName>
    <definedName name="kkat4">#REF!</definedName>
    <definedName name="kkat4zs">#REF!</definedName>
    <definedName name="kkat5">#REF!</definedName>
    <definedName name="kkat5zs">#REF!</definedName>
    <definedName name="kkat6">#REF!</definedName>
    <definedName name="kkat6zs">#REF!</definedName>
    <definedName name="knem1">#REF!</definedName>
    <definedName name="knem2">#REF!</definedName>
    <definedName name="knem3">#REF!</definedName>
    <definedName name="knemms">#REF!</definedName>
    <definedName name="knemskd1">#REF!</definedName>
    <definedName name="knemskd2">#REF!</definedName>
    <definedName name="knemskd3">#REF!</definedName>
    <definedName name="knpa">#REF!</definedName>
    <definedName name="knr">#REF!</definedName>
    <definedName name="knrptp">#REF!</definedName>
    <definedName name="KoefTeplo">#REF!</definedName>
    <definedName name="kop">#REF!</definedName>
    <definedName name="kos">#REF!</definedName>
    <definedName name="kprax60">#REF!</definedName>
    <definedName name="kprax80">#REF!</definedName>
    <definedName name="krvp1">#REF!</definedName>
    <definedName name="krvp2">[1]Koeficienty!#REF!</definedName>
    <definedName name="ksf">#REF!</definedName>
    <definedName name="ksgym1">#REF!</definedName>
    <definedName name="ksgym2">#REF!</definedName>
    <definedName name="ksgym3">#REF!</definedName>
    <definedName name="ksportm1">#REF!</definedName>
    <definedName name="ksportm2">#REF!</definedName>
    <definedName name="ksportm3">#REF!</definedName>
    <definedName name="ksskd">#REF!</definedName>
    <definedName name="kvaz1">#REF!</definedName>
    <definedName name="kvaz2">#REF!</definedName>
    <definedName name="kvs">#REF!</definedName>
    <definedName name="msnorm">#REF!</definedName>
    <definedName name="Normativy">#REF!</definedName>
    <definedName name="NormativyTeplo">#REF!</definedName>
  </definedNames>
  <calcPr calcId="191029"/>
</workbook>
</file>

<file path=xl/calcChain.xml><?xml version="1.0" encoding="utf-8"?>
<calcChain xmlns="http://schemas.openxmlformats.org/spreadsheetml/2006/main">
  <c r="H9" i="149" l="1"/>
  <c r="I9" i="149" s="1"/>
  <c r="K7" i="149"/>
  <c r="K8" i="149"/>
  <c r="L8" i="149" s="1"/>
  <c r="I8" i="149"/>
  <c r="H8" i="149"/>
  <c r="P39" i="147"/>
  <c r="M39" i="147"/>
  <c r="O39" i="147" s="1"/>
  <c r="Q39" i="147" s="1"/>
  <c r="L39" i="147"/>
  <c r="P38" i="147"/>
  <c r="Q38" i="147" s="1"/>
  <c r="O38" i="147"/>
  <c r="N38" i="147"/>
  <c r="V38" i="147" s="1"/>
  <c r="M38" i="147"/>
  <c r="L38" i="147"/>
  <c r="P37" i="147"/>
  <c r="O37" i="147"/>
  <c r="Q37" i="147" s="1"/>
  <c r="M37" i="147"/>
  <c r="L37" i="147"/>
  <c r="P36" i="147"/>
  <c r="O36" i="147"/>
  <c r="Q36" i="147" s="1"/>
  <c r="N36" i="147"/>
  <c r="V36" i="147" s="1"/>
  <c r="M36" i="147"/>
  <c r="L36" i="147"/>
  <c r="P35" i="147"/>
  <c r="M35" i="147"/>
  <c r="L35" i="147"/>
  <c r="P34" i="147"/>
  <c r="M34" i="147"/>
  <c r="O34" i="147" s="1"/>
  <c r="Q34" i="147" s="1"/>
  <c r="L34" i="147"/>
  <c r="P33" i="147"/>
  <c r="O33" i="147"/>
  <c r="Q33" i="147" s="1"/>
  <c r="M33" i="147"/>
  <c r="L33" i="147"/>
  <c r="P32" i="147"/>
  <c r="N32" i="147"/>
  <c r="V32" i="147" s="1"/>
  <c r="M32" i="147"/>
  <c r="O32" i="147" s="1"/>
  <c r="Q32" i="147" s="1"/>
  <c r="L32" i="147"/>
  <c r="P31" i="147"/>
  <c r="M31" i="147"/>
  <c r="O31" i="147" s="1"/>
  <c r="Q31" i="147" s="1"/>
  <c r="L31" i="147"/>
  <c r="P30" i="147"/>
  <c r="M30" i="147"/>
  <c r="O30" i="147" s="1"/>
  <c r="L30" i="147"/>
  <c r="P29" i="147"/>
  <c r="M29" i="147"/>
  <c r="O29" i="147" s="1"/>
  <c r="Q29" i="147" s="1"/>
  <c r="L29" i="147"/>
  <c r="P28" i="147"/>
  <c r="M28" i="147"/>
  <c r="O28" i="147" s="1"/>
  <c r="L28" i="147"/>
  <c r="P27" i="147"/>
  <c r="M27" i="147"/>
  <c r="O27" i="147" s="1"/>
  <c r="L27" i="147"/>
  <c r="P26" i="147"/>
  <c r="M26" i="147"/>
  <c r="N26" i="147" s="1"/>
  <c r="V26" i="147" s="1"/>
  <c r="L26" i="147"/>
  <c r="P25" i="147"/>
  <c r="M25" i="147"/>
  <c r="O25" i="147" s="1"/>
  <c r="L25" i="147"/>
  <c r="P24" i="147"/>
  <c r="M24" i="147"/>
  <c r="O24" i="147" s="1"/>
  <c r="Q24" i="147" s="1"/>
  <c r="L24" i="147"/>
  <c r="P23" i="147"/>
  <c r="M23" i="147"/>
  <c r="O23" i="147" s="1"/>
  <c r="Q23" i="147" s="1"/>
  <c r="L23" i="147"/>
  <c r="P22" i="147"/>
  <c r="M22" i="147"/>
  <c r="N22" i="147" s="1"/>
  <c r="V22" i="147" s="1"/>
  <c r="L22" i="147"/>
  <c r="P21" i="147"/>
  <c r="M21" i="147"/>
  <c r="O21" i="147" s="1"/>
  <c r="Q21" i="147" s="1"/>
  <c r="L21" i="147"/>
  <c r="P20" i="147"/>
  <c r="M20" i="147"/>
  <c r="O20" i="147" s="1"/>
  <c r="L20" i="147"/>
  <c r="W36" i="147" l="1"/>
  <c r="X36" i="147" s="1"/>
  <c r="W38" i="147"/>
  <c r="X38" i="147" s="1"/>
  <c r="Y38" i="147"/>
  <c r="Z38" i="147" s="1"/>
  <c r="R36" i="147"/>
  <c r="S36" i="147" s="1"/>
  <c r="W32" i="147"/>
  <c r="X32" i="147" s="1"/>
  <c r="R38" i="147"/>
  <c r="S38" i="147" s="1"/>
  <c r="R34" i="147"/>
  <c r="S34" i="147" s="1"/>
  <c r="T34" i="147"/>
  <c r="U34" i="147" s="1"/>
  <c r="T37" i="147"/>
  <c r="U37" i="147" s="1"/>
  <c r="R37" i="147"/>
  <c r="S37" i="147" s="1"/>
  <c r="T39" i="147"/>
  <c r="U39" i="147" s="1"/>
  <c r="R39" i="147"/>
  <c r="S39" i="147" s="1"/>
  <c r="R32" i="147"/>
  <c r="S32" i="147" s="1"/>
  <c r="R33" i="147"/>
  <c r="S33" i="147" s="1"/>
  <c r="N35" i="147"/>
  <c r="V35" i="147" s="1"/>
  <c r="N34" i="147"/>
  <c r="V34" i="147"/>
  <c r="O35" i="147"/>
  <c r="Q35" i="147" s="1"/>
  <c r="N33" i="147"/>
  <c r="V33" i="147" s="1"/>
  <c r="N39" i="147"/>
  <c r="V39" i="147"/>
  <c r="N37" i="147"/>
  <c r="V37" i="147" s="1"/>
  <c r="O26" i="147"/>
  <c r="Q26" i="147" s="1"/>
  <c r="Q27" i="147"/>
  <c r="Q20" i="147"/>
  <c r="Q30" i="147"/>
  <c r="R30" i="147" s="1"/>
  <c r="S30" i="147" s="1"/>
  <c r="Q25" i="147"/>
  <c r="N29" i="147"/>
  <c r="V29" i="147" s="1"/>
  <c r="O22" i="147"/>
  <c r="Q22" i="147" s="1"/>
  <c r="R22" i="147" s="1"/>
  <c r="S22" i="147" s="1"/>
  <c r="Q28" i="147"/>
  <c r="R28" i="147" s="1"/>
  <c r="S28" i="147" s="1"/>
  <c r="R21" i="147"/>
  <c r="S21" i="147" s="1"/>
  <c r="R23" i="147"/>
  <c r="S23" i="147" s="1"/>
  <c r="R26" i="147"/>
  <c r="S26" i="147" s="1"/>
  <c r="R27" i="147"/>
  <c r="S27" i="147" s="1"/>
  <c r="W26" i="147"/>
  <c r="X26" i="147" s="1"/>
  <c r="W22" i="147"/>
  <c r="X22" i="147" s="1"/>
  <c r="R24" i="147"/>
  <c r="S24" i="147" s="1"/>
  <c r="R20" i="147"/>
  <c r="S20" i="147" s="1"/>
  <c r="R29" i="147"/>
  <c r="S29" i="147" s="1"/>
  <c r="R31" i="147"/>
  <c r="S31" i="147" s="1"/>
  <c r="R25" i="147"/>
  <c r="S25" i="147" s="1"/>
  <c r="N25" i="147"/>
  <c r="V25" i="147" s="1"/>
  <c r="N24" i="147"/>
  <c r="V24" i="147" s="1"/>
  <c r="N23" i="147"/>
  <c r="V23" i="147" s="1"/>
  <c r="N31" i="147"/>
  <c r="V31" i="147"/>
  <c r="N30" i="147"/>
  <c r="V30" i="147" s="1"/>
  <c r="N21" i="147"/>
  <c r="V21" i="147" s="1"/>
  <c r="N20" i="147"/>
  <c r="V20" i="147" s="1"/>
  <c r="N28" i="147"/>
  <c r="V28" i="147" s="1"/>
  <c r="N27" i="147"/>
  <c r="V27" i="147" s="1"/>
  <c r="J10" i="149"/>
  <c r="G10" i="149"/>
  <c r="F10" i="149"/>
  <c r="K9" i="149"/>
  <c r="L9" i="149" s="1"/>
  <c r="H6" i="149"/>
  <c r="K6" i="149" s="1"/>
  <c r="L6" i="149" s="1"/>
  <c r="W35" i="147" l="1"/>
  <c r="X35" i="147" s="1"/>
  <c r="W33" i="147"/>
  <c r="X33" i="147" s="1"/>
  <c r="W37" i="147"/>
  <c r="X37" i="147" s="1"/>
  <c r="T33" i="147"/>
  <c r="U33" i="147" s="1"/>
  <c r="Y32" i="147"/>
  <c r="Z32" i="147" s="1"/>
  <c r="W39" i="147"/>
  <c r="X39" i="147" s="1"/>
  <c r="Y39" i="147"/>
  <c r="Z39" i="147" s="1"/>
  <c r="T32" i="147"/>
  <c r="U32" i="147" s="1"/>
  <c r="T36" i="147"/>
  <c r="U36" i="147" s="1"/>
  <c r="R35" i="147"/>
  <c r="S35" i="147" s="1"/>
  <c r="W34" i="147"/>
  <c r="X34" i="147" s="1"/>
  <c r="T38" i="147"/>
  <c r="U38" i="147" s="1"/>
  <c r="Y36" i="147"/>
  <c r="Z36" i="147" s="1"/>
  <c r="T26" i="147"/>
  <c r="U26" i="147" s="1"/>
  <c r="T23" i="147"/>
  <c r="U23" i="147" s="1"/>
  <c r="T20" i="147"/>
  <c r="U20" i="147" s="1"/>
  <c r="T30" i="147"/>
  <c r="U30" i="147" s="1"/>
  <c r="T22" i="147"/>
  <c r="U22" i="147" s="1"/>
  <c r="T27" i="147"/>
  <c r="U27" i="147" s="1"/>
  <c r="W20" i="147"/>
  <c r="X20" i="147" s="1"/>
  <c r="W30" i="147"/>
  <c r="X30" i="147" s="1"/>
  <c r="W25" i="147"/>
  <c r="X25" i="147" s="1"/>
  <c r="W27" i="147"/>
  <c r="X27" i="147" s="1"/>
  <c r="W31" i="147"/>
  <c r="X31" i="147" s="1"/>
  <c r="T29" i="147"/>
  <c r="U29" i="147" s="1"/>
  <c r="Y22" i="147"/>
  <c r="Z22" i="147" s="1"/>
  <c r="W23" i="147"/>
  <c r="X23" i="147" s="1"/>
  <c r="T25" i="147"/>
  <c r="U25" i="147" s="1"/>
  <c r="W28" i="147"/>
  <c r="X28" i="147" s="1"/>
  <c r="Y26" i="147"/>
  <c r="Z26" i="147" s="1"/>
  <c r="W29" i="147"/>
  <c r="X29" i="147" s="1"/>
  <c r="Y29" i="147"/>
  <c r="Z29" i="147" s="1"/>
  <c r="W24" i="147"/>
  <c r="X24" i="147" s="1"/>
  <c r="W21" i="147"/>
  <c r="X21" i="147" s="1"/>
  <c r="T28" i="147"/>
  <c r="U28" i="147" s="1"/>
  <c r="T31" i="147"/>
  <c r="U31" i="147" s="1"/>
  <c r="T24" i="147"/>
  <c r="U24" i="147" s="1"/>
  <c r="T21" i="147"/>
  <c r="U21" i="147" s="1"/>
  <c r="I6" i="149"/>
  <c r="H10" i="149"/>
  <c r="I7" i="149"/>
  <c r="L8" i="147"/>
  <c r="M8" i="147"/>
  <c r="O8" i="147" s="1"/>
  <c r="P8" i="147"/>
  <c r="L9" i="147"/>
  <c r="M9" i="147"/>
  <c r="N9" i="147" s="1"/>
  <c r="P9" i="147"/>
  <c r="L10" i="147"/>
  <c r="M10" i="147"/>
  <c r="N10" i="147" s="1"/>
  <c r="P10" i="147"/>
  <c r="L11" i="147"/>
  <c r="M11" i="147"/>
  <c r="O11" i="147" s="1"/>
  <c r="P11" i="147"/>
  <c r="L12" i="147"/>
  <c r="M12" i="147"/>
  <c r="N12" i="147" s="1"/>
  <c r="P12" i="147"/>
  <c r="L13" i="147"/>
  <c r="M13" i="147"/>
  <c r="N13" i="147" s="1"/>
  <c r="V13" i="147" s="1"/>
  <c r="P13" i="147"/>
  <c r="L14" i="147"/>
  <c r="M14" i="147"/>
  <c r="N14" i="147" s="1"/>
  <c r="P14" i="147"/>
  <c r="L15" i="147"/>
  <c r="M15" i="147"/>
  <c r="N15" i="147" s="1"/>
  <c r="P15" i="147"/>
  <c r="K40" i="147"/>
  <c r="J40" i="147"/>
  <c r="I40" i="147"/>
  <c r="P19" i="147"/>
  <c r="M19" i="147"/>
  <c r="N19" i="147" s="1"/>
  <c r="V19" i="147" s="1"/>
  <c r="L19" i="147"/>
  <c r="P18" i="147"/>
  <c r="M18" i="147"/>
  <c r="O18" i="147" s="1"/>
  <c r="L18" i="147"/>
  <c r="P17" i="147"/>
  <c r="M17" i="147"/>
  <c r="L17" i="147"/>
  <c r="P16" i="147"/>
  <c r="M16" i="147"/>
  <c r="O16" i="147" s="1"/>
  <c r="L16" i="147"/>
  <c r="P7" i="147"/>
  <c r="M7" i="147"/>
  <c r="O7" i="147" s="1"/>
  <c r="L7" i="147"/>
  <c r="P6" i="147"/>
  <c r="M6" i="147"/>
  <c r="L6" i="147"/>
  <c r="Y34" i="147" l="1"/>
  <c r="Z34" i="147" s="1"/>
  <c r="T35" i="147"/>
  <c r="U35" i="147" s="1"/>
  <c r="Y37" i="147"/>
  <c r="Z37" i="147" s="1"/>
  <c r="Y33" i="147"/>
  <c r="Z33" i="147" s="1"/>
  <c r="Y35" i="147"/>
  <c r="Z35" i="147" s="1"/>
  <c r="Y21" i="147"/>
  <c r="Z21" i="147" s="1"/>
  <c r="Y20" i="147"/>
  <c r="Z20" i="147" s="1"/>
  <c r="Y27" i="147"/>
  <c r="Z27" i="147" s="1"/>
  <c r="Y24" i="147"/>
  <c r="Z24" i="147" s="1"/>
  <c r="Y23" i="147"/>
  <c r="Z23" i="147" s="1"/>
  <c r="Y25" i="147"/>
  <c r="Z25" i="147" s="1"/>
  <c r="Y30" i="147"/>
  <c r="Z30" i="147" s="1"/>
  <c r="Y28" i="147"/>
  <c r="Z28" i="147" s="1"/>
  <c r="Y31" i="147"/>
  <c r="Z31" i="147" s="1"/>
  <c r="I10" i="149"/>
  <c r="L10" i="149"/>
  <c r="K10" i="149"/>
  <c r="Q11" i="147"/>
  <c r="R11" i="147" s="1"/>
  <c r="S11" i="147" s="1"/>
  <c r="O12" i="147"/>
  <c r="O13" i="147"/>
  <c r="Q13" i="147" s="1"/>
  <c r="R13" i="147" s="1"/>
  <c r="S13" i="147" s="1"/>
  <c r="N11" i="147"/>
  <c r="V11" i="147" s="1"/>
  <c r="W11" i="147" s="1"/>
  <c r="X11" i="147" s="1"/>
  <c r="O9" i="147"/>
  <c r="Q9" i="147" s="1"/>
  <c r="R9" i="147" s="1"/>
  <c r="S9" i="147" s="1"/>
  <c r="O14" i="147"/>
  <c r="Q14" i="147" s="1"/>
  <c r="R14" i="147" s="1"/>
  <c r="S14" i="147" s="1"/>
  <c r="Q8" i="147"/>
  <c r="R8" i="147" s="1"/>
  <c r="S8" i="147" s="1"/>
  <c r="O19" i="147"/>
  <c r="Q19" i="147" s="1"/>
  <c r="R19" i="147" s="1"/>
  <c r="S19" i="147" s="1"/>
  <c r="Q12" i="147"/>
  <c r="R12" i="147" s="1"/>
  <c r="S12" i="147" s="1"/>
  <c r="N8" i="147"/>
  <c r="V8" i="147" s="1"/>
  <c r="W8" i="147" s="1"/>
  <c r="X8" i="147" s="1"/>
  <c r="W13" i="147"/>
  <c r="X13" i="147" s="1"/>
  <c r="V12" i="147"/>
  <c r="O15" i="147"/>
  <c r="Q15" i="147" s="1"/>
  <c r="V14" i="147"/>
  <c r="V15" i="147"/>
  <c r="Q18" i="147"/>
  <c r="R18" i="147" s="1"/>
  <c r="S18" i="147" s="1"/>
  <c r="O10" i="147"/>
  <c r="Q10" i="147" s="1"/>
  <c r="V9" i="147"/>
  <c r="V10" i="147"/>
  <c r="N7" i="147"/>
  <c r="V7" i="147" s="1"/>
  <c r="W7" i="147" s="1"/>
  <c r="X7" i="147" s="1"/>
  <c r="Q16" i="147"/>
  <c r="N16" i="147"/>
  <c r="W16" i="147" s="1"/>
  <c r="Q7" i="147"/>
  <c r="R7" i="147" s="1"/>
  <c r="S7" i="147" s="1"/>
  <c r="W19" i="147"/>
  <c r="X19" i="147" s="1"/>
  <c r="P40" i="147"/>
  <c r="N17" i="147"/>
  <c r="V17" i="147" s="1"/>
  <c r="N18" i="147"/>
  <c r="V18" i="147" s="1"/>
  <c r="O17" i="147"/>
  <c r="Q17" i="147" s="1"/>
  <c r="N6" i="147"/>
  <c r="V6" i="147" s="1"/>
  <c r="M40" i="147"/>
  <c r="N40" i="147" s="1"/>
  <c r="O6" i="147"/>
  <c r="Q6" i="147" s="1"/>
  <c r="L40" i="147"/>
  <c r="Y11" i="147" l="1"/>
  <c r="Z11" i="147" s="1"/>
  <c r="T14" i="147"/>
  <c r="U14" i="147" s="1"/>
  <c r="T11" i="147"/>
  <c r="U11" i="147" s="1"/>
  <c r="Y19" i="147"/>
  <c r="Z19" i="147" s="1"/>
  <c r="T8" i="147"/>
  <c r="U8" i="147" s="1"/>
  <c r="T13" i="147"/>
  <c r="U13" i="147" s="1"/>
  <c r="Y13" i="147"/>
  <c r="Z13" i="147" s="1"/>
  <c r="T12" i="147"/>
  <c r="U12" i="147" s="1"/>
  <c r="W14" i="147"/>
  <c r="X14" i="147" s="1"/>
  <c r="T9" i="147"/>
  <c r="U9" i="147" s="1"/>
  <c r="W9" i="147"/>
  <c r="X9" i="147" s="1"/>
  <c r="R10" i="147"/>
  <c r="S10" i="147" s="1"/>
  <c r="W10" i="147"/>
  <c r="X10" i="147" s="1"/>
  <c r="R15" i="147"/>
  <c r="S15" i="147" s="1"/>
  <c r="W12" i="147"/>
  <c r="X12" i="147" s="1"/>
  <c r="W15" i="147"/>
  <c r="X15" i="147" s="1"/>
  <c r="Y8" i="147"/>
  <c r="Z8" i="147" s="1"/>
  <c r="Y7" i="147"/>
  <c r="Z7" i="147" s="1"/>
  <c r="R16" i="147"/>
  <c r="S16" i="147" s="1"/>
  <c r="Y16" i="147"/>
  <c r="W17" i="147"/>
  <c r="X17" i="147" s="1"/>
  <c r="W18" i="147"/>
  <c r="X18" i="147" s="1"/>
  <c r="R6" i="147"/>
  <c r="S6" i="147" s="1"/>
  <c r="T7" i="147"/>
  <c r="U7" i="147" s="1"/>
  <c r="W6" i="147"/>
  <c r="X6" i="147" s="1"/>
  <c r="R17" i="147"/>
  <c r="S17" i="147" s="1"/>
  <c r="Q40" i="147"/>
  <c r="T19" i="147"/>
  <c r="U19" i="147" s="1"/>
  <c r="V40" i="147"/>
  <c r="O40" i="147"/>
  <c r="T18" i="147"/>
  <c r="U18" i="147" s="1"/>
  <c r="Y14" i="147" l="1"/>
  <c r="Z14" i="147" s="1"/>
  <c r="Y9" i="147"/>
  <c r="Z9" i="147" s="1"/>
  <c r="Y12" i="147"/>
  <c r="Z12" i="147" s="1"/>
  <c r="T10" i="147"/>
  <c r="U10" i="147" s="1"/>
  <c r="T15" i="147"/>
  <c r="U15" i="147" s="1"/>
  <c r="Y10" i="147"/>
  <c r="Z10" i="147" s="1"/>
  <c r="Y15" i="147"/>
  <c r="Z15" i="147" s="1"/>
  <c r="Y18" i="147"/>
  <c r="Z18" i="147" s="1"/>
  <c r="T6" i="147"/>
  <c r="U6" i="147" s="1"/>
  <c r="T16" i="147"/>
  <c r="U16" i="147" s="1"/>
  <c r="R40" i="147"/>
  <c r="Y6" i="147"/>
  <c r="Z6" i="147" s="1"/>
  <c r="S40" i="147"/>
  <c r="Y17" i="147"/>
  <c r="Z17" i="147" s="1"/>
  <c r="W40" i="147"/>
  <c r="X40" i="147"/>
  <c r="T17" i="147"/>
  <c r="U17" i="147" s="1"/>
  <c r="U40" i="147" l="1"/>
  <c r="T40" i="147"/>
  <c r="Z40" i="147"/>
  <c r="Y40" i="147"/>
</calcChain>
</file>

<file path=xl/sharedStrings.xml><?xml version="1.0" encoding="utf-8"?>
<sst xmlns="http://schemas.openxmlformats.org/spreadsheetml/2006/main" count="592" uniqueCount="123">
  <si>
    <t>BB</t>
  </si>
  <si>
    <t>K</t>
  </si>
  <si>
    <t>ZA</t>
  </si>
  <si>
    <t>Liptovský Mikuláš</t>
  </si>
  <si>
    <t>Rožňava</t>
  </si>
  <si>
    <t>Typ zriaďovateľa</t>
  </si>
  <si>
    <t>IČO zriaďovateľa</t>
  </si>
  <si>
    <t>Názov zriaďovateľa</t>
  </si>
  <si>
    <t>Kraj sídla zriaďovateľa</t>
  </si>
  <si>
    <t>PO</t>
  </si>
  <si>
    <t>KE</t>
  </si>
  <si>
    <t>Košice - okolie</t>
  </si>
  <si>
    <t>Levoča</t>
  </si>
  <si>
    <t>Košice I</t>
  </si>
  <si>
    <t>Kategória</t>
  </si>
  <si>
    <t xml:space="preserve">Regionálny úrad školskej správy v Žiline </t>
  </si>
  <si>
    <t>Regionálny úrad školskej správy v Banskej Bystrici</t>
  </si>
  <si>
    <t>Regionálny úrad školskej správy v Prešove</t>
  </si>
  <si>
    <t xml:space="preserve">Regionálny úrad školskej správy v Košiciach </t>
  </si>
  <si>
    <t>b</t>
  </si>
  <si>
    <t>a</t>
  </si>
  <si>
    <t>c</t>
  </si>
  <si>
    <t>d</t>
  </si>
  <si>
    <t>e</t>
  </si>
  <si>
    <t>610 pred zaokrúhlením</t>
  </si>
  <si>
    <t>610 zaokrúhlené na celé €</t>
  </si>
  <si>
    <t>620 pred zaokrúhlením</t>
  </si>
  <si>
    <t>620 zaokrúhlené na celé €</t>
  </si>
  <si>
    <t>Celkový súčet</t>
  </si>
  <si>
    <t>Okres</t>
  </si>
  <si>
    <t>Obec</t>
  </si>
  <si>
    <t>Ulica</t>
  </si>
  <si>
    <t>Okoličianska 333</t>
  </si>
  <si>
    <t>Ružová 91/1</t>
  </si>
  <si>
    <t>Košice-Sever</t>
  </si>
  <si>
    <t>Slovenskej jednoty 29</t>
  </si>
  <si>
    <t>Košice-Staré Mesto</t>
  </si>
  <si>
    <t>Karpatská 8</t>
  </si>
  <si>
    <t>Letná 44</t>
  </si>
  <si>
    <t>Bytča</t>
  </si>
  <si>
    <t>Čadca</t>
  </si>
  <si>
    <t>Dolný Kubín</t>
  </si>
  <si>
    <t>Kysucké Nové Mesto</t>
  </si>
  <si>
    <t>Martin</t>
  </si>
  <si>
    <t>Námestovo</t>
  </si>
  <si>
    <t>Ružomberok</t>
  </si>
  <si>
    <t>Tvrdošín</t>
  </si>
  <si>
    <t>Žilina</t>
  </si>
  <si>
    <t>Rimavská Sobota</t>
  </si>
  <si>
    <t>Veľký Krtíš</t>
  </si>
  <si>
    <t>Zvolen</t>
  </si>
  <si>
    <t>Žarnovica</t>
  </si>
  <si>
    <t>Bardejov</t>
  </si>
  <si>
    <t>Humenné</t>
  </si>
  <si>
    <t>Kežmarok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</si>
  <si>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</si>
  <si>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</si>
  <si>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</si>
  <si>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</si>
  <si>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</si>
  <si>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</si>
  <si>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</si>
  <si>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</si>
  <si>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Gelnica</t>
  </si>
  <si>
    <t>Košice II - IV.</t>
  </si>
  <si>
    <t>Michalovce</t>
  </si>
  <si>
    <t>Spišská Nová Ves</t>
  </si>
  <si>
    <t>Trebišov</t>
  </si>
  <si>
    <t>Počet PA január 2023</t>
  </si>
  <si>
    <t>Počet PA február 2023</t>
  </si>
  <si>
    <t>Zámok 104</t>
  </si>
  <si>
    <t>Kukučínova 162</t>
  </si>
  <si>
    <t>J. Ťatliaka 2051/8</t>
  </si>
  <si>
    <t>Komenského 2740</t>
  </si>
  <si>
    <t>Kollárova 49</t>
  </si>
  <si>
    <t>Nám. A. Bernoláka 378/7</t>
  </si>
  <si>
    <t>I. Houdeka 2351</t>
  </si>
  <si>
    <t>Medvedzie 132</t>
  </si>
  <si>
    <t>Predmestská 1614</t>
  </si>
  <si>
    <t>Štefánikova 8</t>
  </si>
  <si>
    <t>Mierová 65/4</t>
  </si>
  <si>
    <t>Mučeníkov 1246/4</t>
  </si>
  <si>
    <t>J. Curie 3760/2</t>
  </si>
  <si>
    <t>Levočská 7</t>
  </si>
  <si>
    <t>SNP 514/15</t>
  </si>
  <si>
    <t>Partizánska 1057</t>
  </si>
  <si>
    <t>Levočská 341/7</t>
  </si>
  <si>
    <t>Kukučínova 2</t>
  </si>
  <si>
    <t>Centrálna 102</t>
  </si>
  <si>
    <t>Bernolákova 92</t>
  </si>
  <si>
    <t>Hviezdoslavova 441/10</t>
  </si>
  <si>
    <t>Červenej armády 27</t>
  </si>
  <si>
    <t>Dukelských hrdinov 44</t>
  </si>
  <si>
    <t>Dolná 249/6</t>
  </si>
  <si>
    <t>Slovenská 69/56</t>
  </si>
  <si>
    <t>Košice-Západ</t>
  </si>
  <si>
    <t xml:space="preserve"> Zuzkin park 10</t>
  </si>
  <si>
    <t>Okružná 3657</t>
  </si>
  <si>
    <t>Letná 66</t>
  </si>
  <si>
    <t>Kpt. Nálepku 1057/18</t>
  </si>
  <si>
    <t>PA 12/22</t>
  </si>
  <si>
    <t>PA 1/23</t>
  </si>
  <si>
    <t>PA 2/23</t>
  </si>
  <si>
    <t>PA SPOLU</t>
  </si>
  <si>
    <t>FP na januárový počet PA (1152€/mes)</t>
  </si>
  <si>
    <t>FP na februárový počet PA (1152€/mes)</t>
  </si>
  <si>
    <t>Finančné prostriedky na PA na január až august 2023 
(1152€/mes) v €</t>
  </si>
  <si>
    <t>Finančné prostriedky na PA na január a február 2023 
(1152€/mes) v €</t>
  </si>
  <si>
    <t>z toho</t>
  </si>
  <si>
    <t>610 pred zaokrúhlením na celé €</t>
  </si>
  <si>
    <t>620 pred zaokrúhlením na celé €</t>
  </si>
  <si>
    <t>Počet PA
na február 2023</t>
  </si>
  <si>
    <t>f</t>
  </si>
  <si>
    <t>g</t>
  </si>
  <si>
    <t>h</t>
  </si>
  <si>
    <t>Finančné prostriedky na PA na január a február 2023 1152€/mes (v €)</t>
  </si>
  <si>
    <t>Počet PA
na január 2023</t>
  </si>
  <si>
    <t>CPP</t>
  </si>
  <si>
    <t>POO -  "Pedagogický asistent v CPP" Rozpis FP za január a február 2023 podľa CPP - zdroj 3P01</t>
  </si>
  <si>
    <t>POO - "Pedagogický asistent v CPP" - Rozpis FP za január a február 2023 podľa zriadovateľa, zdroj 3P01</t>
  </si>
  <si>
    <t>Regionálny úrad školskej správy v Banskej Bystrici*</t>
  </si>
  <si>
    <t>V Bratislave, 31.01.2023</t>
  </si>
  <si>
    <r>
      <rPr>
        <b/>
        <sz val="10"/>
        <rFont val="Arial"/>
        <family val="2"/>
        <charset val="238"/>
      </rPr>
      <t>*</t>
    </r>
    <r>
      <rPr>
        <sz val="10"/>
        <rFont val="Arial"/>
        <family val="2"/>
        <charset val="238"/>
      </rPr>
      <t xml:space="preserve"> bez zaokrúhlenia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</si>
</sst>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Times New Roman"/>
      <family val="1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">
    <xf numFmtId="0" fontId="0" fillId="0" borderId="0"/>
    <xf numFmtId="0" fontId="27" fillId="0" borderId="0"/>
    <xf numFmtId="0" fontId="29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30" fillId="0" borderId="0" applyNumberFormat="0" applyFill="0" applyBorder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5" applyNumberFormat="0" applyAlignment="0" applyProtection="0"/>
    <xf numFmtId="0" fontId="38" fillId="6" borderId="6" applyNumberFormat="0" applyAlignment="0" applyProtection="0"/>
    <xf numFmtId="0" fontId="39" fillId="6" borderId="5" applyNumberFormat="0" applyAlignment="0" applyProtection="0"/>
    <xf numFmtId="0" fontId="40" fillId="0" borderId="7" applyNumberFormat="0" applyFill="0" applyAlignment="0" applyProtection="0"/>
    <xf numFmtId="0" fontId="41" fillId="7" borderId="8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0" applyNumberFormat="0" applyFill="0" applyAlignment="0" applyProtection="0"/>
    <xf numFmtId="0" fontId="45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5" fillId="32" borderId="0" applyNumberFormat="0" applyBorder="0" applyAlignment="0" applyProtection="0"/>
    <xf numFmtId="0" fontId="24" fillId="0" borderId="0"/>
    <xf numFmtId="0" fontId="24" fillId="8" borderId="9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8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8" borderId="9" applyNumberFormat="0" applyFont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9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8" borderId="9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6" fillId="0" borderId="0" applyNumberFormat="0" applyFill="0" applyBorder="0" applyAlignment="0" applyProtection="0"/>
    <xf numFmtId="0" fontId="47" fillId="0" borderId="0"/>
    <xf numFmtId="0" fontId="47" fillId="0" borderId="0"/>
    <xf numFmtId="0" fontId="2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2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43" fontId="26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48" fillId="0" borderId="0"/>
    <xf numFmtId="0" fontId="1" fillId="0" borderId="0"/>
  </cellStyleXfs>
  <cellXfs count="73">
    <xf numFmtId="0" fontId="0" fillId="0" borderId="0" xfId="0"/>
    <xf numFmtId="0" fontId="0" fillId="0" borderId="0" xfId="0"/>
    <xf numFmtId="0" fontId="49" fillId="0" borderId="0" xfId="0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vertical="center" wrapText="1"/>
    </xf>
    <xf numFmtId="0" fontId="52" fillId="0" borderId="1" xfId="0" applyFont="1" applyFill="1" applyBorder="1" applyAlignment="1">
      <alignment horizontal="left" vertical="center"/>
    </xf>
    <xf numFmtId="0" fontId="52" fillId="0" borderId="1" xfId="0" applyFont="1" applyFill="1" applyBorder="1" applyAlignment="1">
      <alignment horizontal="left" vertical="center" wrapText="1"/>
    </xf>
    <xf numFmtId="3" fontId="52" fillId="0" borderId="1" xfId="0" applyNumberFormat="1" applyFont="1" applyBorder="1" applyAlignment="1">
      <alignment horizontal="center" vertical="center"/>
    </xf>
    <xf numFmtId="4" fontId="52" fillId="0" borderId="1" xfId="0" applyNumberFormat="1" applyFont="1" applyBorder="1" applyAlignment="1">
      <alignment vertical="center"/>
    </xf>
    <xf numFmtId="4" fontId="52" fillId="0" borderId="1" xfId="0" applyNumberFormat="1" applyFont="1" applyBorder="1" applyAlignment="1">
      <alignment horizontal="center" vertical="center"/>
    </xf>
    <xf numFmtId="0" fontId="52" fillId="0" borderId="1" xfId="0" applyFont="1" applyFill="1" applyBorder="1" applyAlignment="1">
      <alignment vertical="center"/>
    </xf>
    <xf numFmtId="0" fontId="52" fillId="0" borderId="1" xfId="0" applyFont="1" applyFill="1" applyBorder="1" applyAlignment="1">
      <alignment vertical="center" wrapText="1"/>
    </xf>
    <xf numFmtId="0" fontId="53" fillId="0" borderId="0" xfId="0" applyFont="1"/>
    <xf numFmtId="0" fontId="52" fillId="0" borderId="0" xfId="0" applyFont="1"/>
    <xf numFmtId="4" fontId="53" fillId="0" borderId="0" xfId="0" applyNumberFormat="1" applyFont="1"/>
    <xf numFmtId="0" fontId="51" fillId="33" borderId="1" xfId="0" applyFont="1" applyFill="1" applyBorder="1" applyAlignment="1">
      <alignment horizontal="right" vertical="center" wrapText="1"/>
    </xf>
    <xf numFmtId="3" fontId="52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52" fillId="34" borderId="1" xfId="0" applyNumberFormat="1" applyFont="1" applyFill="1" applyBorder="1" applyAlignment="1">
      <alignment horizontal="center" vertical="center"/>
    </xf>
    <xf numFmtId="3" fontId="52" fillId="35" borderId="1" xfId="0" applyNumberFormat="1" applyFont="1" applyFill="1" applyBorder="1" applyAlignment="1">
      <alignment horizontal="center" vertical="center"/>
    </xf>
    <xf numFmtId="4" fontId="52" fillId="35" borderId="1" xfId="0" applyNumberFormat="1" applyFont="1" applyFill="1" applyBorder="1" applyAlignment="1">
      <alignment horizontal="center" vertical="center"/>
    </xf>
    <xf numFmtId="3" fontId="51" fillId="34" borderId="1" xfId="0" applyNumberFormat="1" applyFont="1" applyFill="1" applyBorder="1" applyAlignment="1">
      <alignment horizontal="center" vertical="center"/>
    </xf>
    <xf numFmtId="4" fontId="51" fillId="35" borderId="1" xfId="0" applyNumberFormat="1" applyFont="1" applyFill="1" applyBorder="1" applyAlignment="1">
      <alignment horizontal="center" vertical="center"/>
    </xf>
    <xf numFmtId="0" fontId="54" fillId="37" borderId="1" xfId="0" applyFont="1" applyFill="1" applyBorder="1" applyAlignment="1">
      <alignment horizontal="center" vertical="center" wrapText="1"/>
    </xf>
    <xf numFmtId="4" fontId="51" fillId="0" borderId="1" xfId="0" applyNumberFormat="1" applyFont="1" applyBorder="1" applyAlignment="1">
      <alignment horizontal="center" vertical="center"/>
    </xf>
    <xf numFmtId="3" fontId="51" fillId="34" borderId="1" xfId="0" applyNumberFormat="1" applyFont="1" applyFill="1" applyBorder="1" applyAlignment="1">
      <alignment vertical="center"/>
    </xf>
    <xf numFmtId="3" fontId="51" fillId="33" borderId="1" xfId="0" applyNumberFormat="1" applyFont="1" applyFill="1" applyBorder="1" applyAlignment="1">
      <alignment horizontal="right" vertical="center"/>
    </xf>
    <xf numFmtId="4" fontId="51" fillId="0" borderId="1" xfId="0" applyNumberFormat="1" applyFont="1" applyBorder="1" applyAlignment="1">
      <alignment vertical="center"/>
    </xf>
    <xf numFmtId="0" fontId="52" fillId="37" borderId="1" xfId="0" applyFont="1" applyFill="1" applyBorder="1" applyAlignment="1">
      <alignment horizontal="center" vertical="center"/>
    </xf>
    <xf numFmtId="0" fontId="52" fillId="37" borderId="1" xfId="0" applyNumberFormat="1" applyFont="1" applyFill="1" applyBorder="1" applyAlignment="1">
      <alignment horizontal="center" vertical="center"/>
    </xf>
    <xf numFmtId="0" fontId="52" fillId="37" borderId="1" xfId="0" applyFont="1" applyFill="1" applyBorder="1" applyAlignment="1">
      <alignment vertical="center" wrapText="1"/>
    </xf>
    <xf numFmtId="0" fontId="52" fillId="37" borderId="1" xfId="0" applyFont="1" applyFill="1" applyBorder="1" applyAlignment="1">
      <alignment horizontal="center"/>
    </xf>
    <xf numFmtId="3" fontId="52" fillId="37" borderId="1" xfId="0" applyNumberFormat="1" applyFont="1" applyFill="1" applyBorder="1" applyAlignment="1">
      <alignment horizontal="center"/>
    </xf>
    <xf numFmtId="4" fontId="52" fillId="37" borderId="1" xfId="0" applyNumberFormat="1" applyFont="1" applyFill="1" applyBorder="1" applyAlignment="1">
      <alignment horizontal="center"/>
    </xf>
    <xf numFmtId="0" fontId="51" fillId="36" borderId="1" xfId="0" applyFont="1" applyFill="1" applyBorder="1" applyAlignment="1">
      <alignment horizontal="center" vertical="center" wrapText="1"/>
    </xf>
    <xf numFmtId="0" fontId="26" fillId="0" borderId="0" xfId="0" applyFont="1"/>
    <xf numFmtId="0" fontId="52" fillId="37" borderId="1" xfId="0" applyFont="1" applyFill="1" applyBorder="1" applyAlignment="1">
      <alignment horizontal="left" vertical="center"/>
    </xf>
    <xf numFmtId="0" fontId="52" fillId="37" borderId="1" xfId="0" applyFont="1" applyFill="1" applyBorder="1" applyAlignment="1">
      <alignment horizontal="left" vertical="center" wrapText="1"/>
    </xf>
    <xf numFmtId="3" fontId="52" fillId="37" borderId="1" xfId="0" applyNumberFormat="1" applyFont="1" applyFill="1" applyBorder="1" applyAlignment="1">
      <alignment horizontal="right" vertical="center" wrapText="1"/>
    </xf>
    <xf numFmtId="0" fontId="51" fillId="37" borderId="1" xfId="0" applyFont="1" applyFill="1" applyBorder="1" applyAlignment="1">
      <alignment horizontal="right" vertical="center" wrapText="1"/>
    </xf>
    <xf numFmtId="3" fontId="52" fillId="37" borderId="1" xfId="0" applyNumberFormat="1" applyFont="1" applyFill="1" applyBorder="1" applyAlignment="1">
      <alignment horizontal="center" vertical="center"/>
    </xf>
    <xf numFmtId="3" fontId="51" fillId="37" borderId="1" xfId="0" applyNumberFormat="1" applyFont="1" applyFill="1" applyBorder="1" applyAlignment="1">
      <alignment vertical="center"/>
    </xf>
    <xf numFmtId="4" fontId="52" fillId="37" borderId="1" xfId="0" applyNumberFormat="1" applyFont="1" applyFill="1" applyBorder="1" applyAlignment="1">
      <alignment vertical="center"/>
    </xf>
    <xf numFmtId="4" fontId="52" fillId="37" borderId="1" xfId="0" applyNumberFormat="1" applyFont="1" applyFill="1" applyBorder="1" applyAlignment="1">
      <alignment horizontal="center" vertical="center"/>
    </xf>
    <xf numFmtId="0" fontId="51" fillId="35" borderId="1" xfId="0" applyFont="1" applyFill="1" applyBorder="1" applyAlignment="1">
      <alignment horizontal="center" vertical="center" wrapText="1"/>
    </xf>
    <xf numFmtId="0" fontId="51" fillId="35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34" borderId="1" xfId="0" applyFont="1" applyFill="1" applyBorder="1" applyAlignment="1">
      <alignment horizontal="center" vertical="center" wrapText="1"/>
    </xf>
    <xf numFmtId="0" fontId="51" fillId="34" borderId="1" xfId="0" applyFont="1" applyFill="1" applyBorder="1" applyAlignment="1">
      <alignment horizontal="center" vertical="center"/>
    </xf>
    <xf numFmtId="0" fontId="50" fillId="34" borderId="11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0" fontId="50" fillId="34" borderId="13" xfId="0" applyFont="1" applyFill="1" applyBorder="1" applyAlignment="1">
      <alignment horizontal="center" vertical="center"/>
    </xf>
    <xf numFmtId="0" fontId="51" fillId="34" borderId="1" xfId="0" applyFont="1" applyFill="1" applyBorder="1" applyAlignment="1">
      <alignment horizontal="center" vertical="center" textRotation="90" wrapText="1"/>
    </xf>
    <xf numFmtId="1" fontId="51" fillId="34" borderId="1" xfId="0" applyNumberFormat="1" applyFont="1" applyFill="1" applyBorder="1" applyAlignment="1">
      <alignment horizontal="center" vertical="center" textRotation="90" wrapText="1"/>
    </xf>
    <xf numFmtId="0" fontId="51" fillId="33" borderId="1" xfId="0" applyFont="1" applyFill="1" applyBorder="1" applyAlignment="1">
      <alignment horizontal="center" vertical="center" wrapText="1"/>
    </xf>
    <xf numFmtId="0" fontId="50" fillId="36" borderId="1" xfId="0" applyFont="1" applyFill="1" applyBorder="1" applyAlignment="1">
      <alignment horizontal="center"/>
    </xf>
    <xf numFmtId="0" fontId="51" fillId="36" borderId="1" xfId="0" applyFont="1" applyFill="1" applyBorder="1" applyAlignment="1">
      <alignment horizontal="center" vertical="center" textRotation="90" wrapText="1"/>
    </xf>
    <xf numFmtId="1" fontId="51" fillId="36" borderId="1" xfId="0" applyNumberFormat="1" applyFont="1" applyFill="1" applyBorder="1" applyAlignment="1">
      <alignment horizontal="center" vertical="center" textRotation="90" wrapText="1"/>
    </xf>
    <xf numFmtId="0" fontId="51" fillId="36" borderId="1" xfId="0" applyFont="1" applyFill="1" applyBorder="1" applyAlignment="1">
      <alignment horizontal="center" vertical="center" wrapText="1"/>
    </xf>
    <xf numFmtId="0" fontId="52" fillId="36" borderId="1" xfId="0" applyFont="1" applyFill="1" applyBorder="1" applyAlignment="1">
      <alignment horizontal="center" vertical="center"/>
    </xf>
    <xf numFmtId="0" fontId="51" fillId="37" borderId="1" xfId="0" applyFont="1" applyFill="1" applyBorder="1" applyAlignment="1">
      <alignment vertical="center" wrapText="1"/>
    </xf>
    <xf numFmtId="0" fontId="51" fillId="35" borderId="14" xfId="0" applyFont="1" applyFill="1" applyBorder="1" applyAlignment="1">
      <alignment horizontal="center" vertical="center" wrapText="1"/>
    </xf>
    <xf numFmtId="0" fontId="51" fillId="35" borderId="15" xfId="0" applyFont="1" applyFill="1" applyBorder="1" applyAlignment="1">
      <alignment horizontal="center" vertical="center" wrapText="1"/>
    </xf>
    <xf numFmtId="0" fontId="51" fillId="35" borderId="16" xfId="0" applyFont="1" applyFill="1" applyBorder="1" applyAlignment="1">
      <alignment horizontal="center" vertical="center" wrapText="1"/>
    </xf>
    <xf numFmtId="0" fontId="51" fillId="36" borderId="1" xfId="0" applyFont="1" applyFill="1" applyBorder="1" applyAlignment="1">
      <alignment horizontal="center" vertical="center"/>
    </xf>
    <xf numFmtId="0" fontId="51" fillId="36" borderId="1" xfId="0" applyFont="1" applyFill="1" applyBorder="1" applyAlignment="1">
      <alignment horizontal="center" vertical="center"/>
    </xf>
    <xf numFmtId="4" fontId="51" fillId="36" borderId="1" xfId="0" applyNumberFormat="1" applyFont="1" applyFill="1" applyBorder="1" applyAlignment="1">
      <alignment horizontal="center" vertical="center"/>
    </xf>
    <xf numFmtId="1" fontId="54" fillId="37" borderId="1" xfId="0" applyNumberFormat="1" applyFont="1" applyFill="1" applyBorder="1" applyAlignment="1">
      <alignment horizontal="center" vertical="center" wrapText="1"/>
    </xf>
    <xf numFmtId="0" fontId="56" fillId="0" borderId="0" xfId="0" applyFont="1"/>
    <xf numFmtId="0" fontId="54" fillId="37" borderId="1" xfId="0" applyFont="1" applyFill="1" applyBorder="1" applyAlignment="1">
      <alignment horizontal="center" vertical="center" textRotation="255" wrapText="1"/>
    </xf>
    <xf numFmtId="1" fontId="54" fillId="37" borderId="1" xfId="0" applyNumberFormat="1" applyFont="1" applyFill="1" applyBorder="1" applyAlignment="1">
      <alignment horizontal="center" vertical="center" textRotation="255" wrapText="1"/>
    </xf>
    <xf numFmtId="0" fontId="54" fillId="0" borderId="1" xfId="0" applyFont="1" applyBorder="1" applyAlignment="1">
      <alignment horizontal="center" vertical="center" wrapText="1"/>
    </xf>
    <xf numFmtId="0" fontId="57" fillId="37" borderId="1" xfId="0" applyFont="1" applyFill="1" applyBorder="1" applyAlignment="1">
      <alignment horizontal="center" vertical="center" wrapText="1"/>
    </xf>
  </cellXfs>
  <cellStyles count="263">
    <cellStyle name="20 % - zvýraznenie1" xfId="24" builtinId="30" customBuiltin="1"/>
    <cellStyle name="20 % - zvýraznenie1 2" xfId="65" xr:uid="{00000000-0005-0000-0000-000001000000}"/>
    <cellStyle name="20 % - zvýraznenie1 2 2" xfId="198" xr:uid="{00000000-0005-0000-0000-000002000000}"/>
    <cellStyle name="20 % - zvýraznenie1 2 3" xfId="133" xr:uid="{00000000-0005-0000-0000-000003000000}"/>
    <cellStyle name="20 % - zvýraznenie1 3" xfId="79" xr:uid="{00000000-0005-0000-0000-000004000000}"/>
    <cellStyle name="20 % - zvýraznenie1 3 2" xfId="212" xr:uid="{00000000-0005-0000-0000-000005000000}"/>
    <cellStyle name="20 % - zvýraznenie1 3 3" xfId="147" xr:uid="{00000000-0005-0000-0000-000006000000}"/>
    <cellStyle name="20 % - zvýraznenie1 4" xfId="165" xr:uid="{00000000-0005-0000-0000-000007000000}"/>
    <cellStyle name="20 % - zvýraznenie2" xfId="28" builtinId="34" customBuiltin="1"/>
    <cellStyle name="20 % - zvýraznenie2 2" xfId="67" xr:uid="{00000000-0005-0000-0000-000009000000}"/>
    <cellStyle name="20 % - zvýraznenie2 2 2" xfId="200" xr:uid="{00000000-0005-0000-0000-00000A000000}"/>
    <cellStyle name="20 % - zvýraznenie2 2 3" xfId="135" xr:uid="{00000000-0005-0000-0000-00000B000000}"/>
    <cellStyle name="20 % - zvýraznenie2 3" xfId="81" xr:uid="{00000000-0005-0000-0000-00000C000000}"/>
    <cellStyle name="20 % - zvýraznenie2 3 2" xfId="214" xr:uid="{00000000-0005-0000-0000-00000D000000}"/>
    <cellStyle name="20 % - zvýraznenie2 3 3" xfId="149" xr:uid="{00000000-0005-0000-0000-00000E000000}"/>
    <cellStyle name="20 % - zvýraznenie2 4" xfId="167" xr:uid="{00000000-0005-0000-0000-00000F000000}"/>
    <cellStyle name="20 % - zvýraznenie3" xfId="32" builtinId="38" customBuiltin="1"/>
    <cellStyle name="20 % - zvýraznenie3 2" xfId="69" xr:uid="{00000000-0005-0000-0000-000011000000}"/>
    <cellStyle name="20 % - zvýraznenie3 2 2" xfId="202" xr:uid="{00000000-0005-0000-0000-000012000000}"/>
    <cellStyle name="20 % - zvýraznenie3 2 3" xfId="137" xr:uid="{00000000-0005-0000-0000-000013000000}"/>
    <cellStyle name="20 % - zvýraznenie3 3" xfId="83" xr:uid="{00000000-0005-0000-0000-000014000000}"/>
    <cellStyle name="20 % - zvýraznenie3 3 2" xfId="216" xr:uid="{00000000-0005-0000-0000-000015000000}"/>
    <cellStyle name="20 % - zvýraznenie3 3 3" xfId="151" xr:uid="{00000000-0005-0000-0000-000016000000}"/>
    <cellStyle name="20 % - zvýraznenie3 4" xfId="169" xr:uid="{00000000-0005-0000-0000-000017000000}"/>
    <cellStyle name="20 % - zvýraznenie4" xfId="36" builtinId="42" customBuiltin="1"/>
    <cellStyle name="20 % - zvýraznenie4 2" xfId="71" xr:uid="{00000000-0005-0000-0000-000019000000}"/>
    <cellStyle name="20 % - zvýraznenie4 2 2" xfId="204" xr:uid="{00000000-0005-0000-0000-00001A000000}"/>
    <cellStyle name="20 % - zvýraznenie4 2 3" xfId="139" xr:uid="{00000000-0005-0000-0000-00001B000000}"/>
    <cellStyle name="20 % - zvýraznenie4 3" xfId="85" xr:uid="{00000000-0005-0000-0000-00001C000000}"/>
    <cellStyle name="20 % - zvýraznenie4 3 2" xfId="218" xr:uid="{00000000-0005-0000-0000-00001D000000}"/>
    <cellStyle name="20 % - zvýraznenie4 3 3" xfId="153" xr:uid="{00000000-0005-0000-0000-00001E000000}"/>
    <cellStyle name="20 % - zvýraznenie4 4" xfId="171" xr:uid="{00000000-0005-0000-0000-00001F000000}"/>
    <cellStyle name="20 % - zvýraznenie5" xfId="40" builtinId="46" customBuiltin="1"/>
    <cellStyle name="20 % - zvýraznenie5 2" xfId="73" xr:uid="{00000000-0005-0000-0000-000021000000}"/>
    <cellStyle name="20 % - zvýraznenie5 2 2" xfId="206" xr:uid="{00000000-0005-0000-0000-000022000000}"/>
    <cellStyle name="20 % - zvýraznenie5 2 3" xfId="141" xr:uid="{00000000-0005-0000-0000-000023000000}"/>
    <cellStyle name="20 % - zvýraznenie5 3" xfId="87" xr:uid="{00000000-0005-0000-0000-000024000000}"/>
    <cellStyle name="20 % - zvýraznenie5 3 2" xfId="220" xr:uid="{00000000-0005-0000-0000-000025000000}"/>
    <cellStyle name="20 % - zvýraznenie5 3 3" xfId="155" xr:uid="{00000000-0005-0000-0000-000026000000}"/>
    <cellStyle name="20 % - zvýraznenie5 4" xfId="173" xr:uid="{00000000-0005-0000-0000-000027000000}"/>
    <cellStyle name="20 % - zvýraznenie6" xfId="44" builtinId="50" customBuiltin="1"/>
    <cellStyle name="20 % - zvýraznenie6 2" xfId="75" xr:uid="{00000000-0005-0000-0000-000029000000}"/>
    <cellStyle name="20 % - zvýraznenie6 2 2" xfId="208" xr:uid="{00000000-0005-0000-0000-00002A000000}"/>
    <cellStyle name="20 % - zvýraznenie6 2 3" xfId="143" xr:uid="{00000000-0005-0000-0000-00002B000000}"/>
    <cellStyle name="20 % - zvýraznenie6 3" xfId="89" xr:uid="{00000000-0005-0000-0000-00002C000000}"/>
    <cellStyle name="20 % - zvýraznenie6 3 2" xfId="222" xr:uid="{00000000-0005-0000-0000-00002D000000}"/>
    <cellStyle name="20 % - zvýraznenie6 3 3" xfId="157" xr:uid="{00000000-0005-0000-0000-00002E000000}"/>
    <cellStyle name="20 % - zvýraznenie6 4" xfId="175" xr:uid="{00000000-0005-0000-0000-00002F000000}"/>
    <cellStyle name="20% - Accent1 2" xfId="104" xr:uid="{00000000-0005-0000-0000-000030000000}"/>
    <cellStyle name="20% - Accent2 2" xfId="106" xr:uid="{00000000-0005-0000-0000-000031000000}"/>
    <cellStyle name="20% - Accent3 2" xfId="108" xr:uid="{00000000-0005-0000-0000-000032000000}"/>
    <cellStyle name="20% - Accent4 2" xfId="110" xr:uid="{00000000-0005-0000-0000-000033000000}"/>
    <cellStyle name="20% - Accent5 2" xfId="112" xr:uid="{00000000-0005-0000-0000-000034000000}"/>
    <cellStyle name="20% - Accent6 2" xfId="114" xr:uid="{00000000-0005-0000-0000-000035000000}"/>
    <cellStyle name="40 % - zvýraznenie1" xfId="25" builtinId="31" customBuiltin="1"/>
    <cellStyle name="40 % - zvýraznenie1 2" xfId="66" xr:uid="{00000000-0005-0000-0000-000037000000}"/>
    <cellStyle name="40 % - zvýraznenie1 2 2" xfId="199" xr:uid="{00000000-0005-0000-0000-000038000000}"/>
    <cellStyle name="40 % - zvýraznenie1 2 3" xfId="134" xr:uid="{00000000-0005-0000-0000-000039000000}"/>
    <cellStyle name="40 % - zvýraznenie1 3" xfId="80" xr:uid="{00000000-0005-0000-0000-00003A000000}"/>
    <cellStyle name="40 % - zvýraznenie1 3 2" xfId="213" xr:uid="{00000000-0005-0000-0000-00003B000000}"/>
    <cellStyle name="40 % - zvýraznenie1 3 3" xfId="148" xr:uid="{00000000-0005-0000-0000-00003C000000}"/>
    <cellStyle name="40 % - zvýraznenie1 4" xfId="166" xr:uid="{00000000-0005-0000-0000-00003D000000}"/>
    <cellStyle name="40 % - zvýraznenie2" xfId="29" builtinId="35" customBuiltin="1"/>
    <cellStyle name="40 % - zvýraznenie2 2" xfId="68" xr:uid="{00000000-0005-0000-0000-00003F000000}"/>
    <cellStyle name="40 % - zvýraznenie2 2 2" xfId="201" xr:uid="{00000000-0005-0000-0000-000040000000}"/>
    <cellStyle name="40 % - zvýraznenie2 2 3" xfId="136" xr:uid="{00000000-0005-0000-0000-000041000000}"/>
    <cellStyle name="40 % - zvýraznenie2 3" xfId="82" xr:uid="{00000000-0005-0000-0000-000042000000}"/>
    <cellStyle name="40 % - zvýraznenie2 3 2" xfId="215" xr:uid="{00000000-0005-0000-0000-000043000000}"/>
    <cellStyle name="40 % - zvýraznenie2 3 3" xfId="150" xr:uid="{00000000-0005-0000-0000-000044000000}"/>
    <cellStyle name="40 % - zvýraznenie2 4" xfId="168" xr:uid="{00000000-0005-0000-0000-000045000000}"/>
    <cellStyle name="40 % - zvýraznenie3" xfId="33" builtinId="39" customBuiltin="1"/>
    <cellStyle name="40 % - zvýraznenie3 2" xfId="70" xr:uid="{00000000-0005-0000-0000-000047000000}"/>
    <cellStyle name="40 % - zvýraznenie3 2 2" xfId="203" xr:uid="{00000000-0005-0000-0000-000048000000}"/>
    <cellStyle name="40 % - zvýraznenie3 2 3" xfId="138" xr:uid="{00000000-0005-0000-0000-000049000000}"/>
    <cellStyle name="40 % - zvýraznenie3 3" xfId="84" xr:uid="{00000000-0005-0000-0000-00004A000000}"/>
    <cellStyle name="40 % - zvýraznenie3 3 2" xfId="217" xr:uid="{00000000-0005-0000-0000-00004B000000}"/>
    <cellStyle name="40 % - zvýraznenie3 3 3" xfId="152" xr:uid="{00000000-0005-0000-0000-00004C000000}"/>
    <cellStyle name="40 % - zvýraznenie3 4" xfId="170" xr:uid="{00000000-0005-0000-0000-00004D000000}"/>
    <cellStyle name="40 % - zvýraznenie4" xfId="37" builtinId="43" customBuiltin="1"/>
    <cellStyle name="40 % - zvýraznenie4 2" xfId="72" xr:uid="{00000000-0005-0000-0000-00004F000000}"/>
    <cellStyle name="40 % - zvýraznenie4 2 2" xfId="205" xr:uid="{00000000-0005-0000-0000-000050000000}"/>
    <cellStyle name="40 % - zvýraznenie4 2 3" xfId="140" xr:uid="{00000000-0005-0000-0000-000051000000}"/>
    <cellStyle name="40 % - zvýraznenie4 3" xfId="86" xr:uid="{00000000-0005-0000-0000-000052000000}"/>
    <cellStyle name="40 % - zvýraznenie4 3 2" xfId="219" xr:uid="{00000000-0005-0000-0000-000053000000}"/>
    <cellStyle name="40 % - zvýraznenie4 3 3" xfId="154" xr:uid="{00000000-0005-0000-0000-000054000000}"/>
    <cellStyle name="40 % - zvýraznenie4 4" xfId="172" xr:uid="{00000000-0005-0000-0000-000055000000}"/>
    <cellStyle name="40 % - zvýraznenie5" xfId="41" builtinId="47" customBuiltin="1"/>
    <cellStyle name="40 % - zvýraznenie5 2" xfId="74" xr:uid="{00000000-0005-0000-0000-000057000000}"/>
    <cellStyle name="40 % - zvýraznenie5 2 2" xfId="207" xr:uid="{00000000-0005-0000-0000-000058000000}"/>
    <cellStyle name="40 % - zvýraznenie5 2 3" xfId="142" xr:uid="{00000000-0005-0000-0000-000059000000}"/>
    <cellStyle name="40 % - zvýraznenie5 3" xfId="88" xr:uid="{00000000-0005-0000-0000-00005A000000}"/>
    <cellStyle name="40 % - zvýraznenie5 3 2" xfId="221" xr:uid="{00000000-0005-0000-0000-00005B000000}"/>
    <cellStyle name="40 % - zvýraznenie5 3 3" xfId="156" xr:uid="{00000000-0005-0000-0000-00005C000000}"/>
    <cellStyle name="40 % - zvýraznenie5 4" xfId="174" xr:uid="{00000000-0005-0000-0000-00005D000000}"/>
    <cellStyle name="40 % - zvýraznenie6" xfId="45" builtinId="51" customBuiltin="1"/>
    <cellStyle name="40 % - zvýraznenie6 2" xfId="76" xr:uid="{00000000-0005-0000-0000-00005F000000}"/>
    <cellStyle name="40 % - zvýraznenie6 2 2" xfId="209" xr:uid="{00000000-0005-0000-0000-000060000000}"/>
    <cellStyle name="40 % - zvýraznenie6 2 3" xfId="144" xr:uid="{00000000-0005-0000-0000-000061000000}"/>
    <cellStyle name="40 % - zvýraznenie6 3" xfId="90" xr:uid="{00000000-0005-0000-0000-000062000000}"/>
    <cellStyle name="40 % - zvýraznenie6 3 2" xfId="223" xr:uid="{00000000-0005-0000-0000-000063000000}"/>
    <cellStyle name="40 % - zvýraznenie6 3 3" xfId="158" xr:uid="{00000000-0005-0000-0000-000064000000}"/>
    <cellStyle name="40 % - zvýraznenie6 4" xfId="176" xr:uid="{00000000-0005-0000-0000-000065000000}"/>
    <cellStyle name="40% - Accent1 2" xfId="105" xr:uid="{00000000-0005-0000-0000-000066000000}"/>
    <cellStyle name="40% - Accent2 2" xfId="107" xr:uid="{00000000-0005-0000-0000-000067000000}"/>
    <cellStyle name="40% - Accent3 2" xfId="109" xr:uid="{00000000-0005-0000-0000-000068000000}"/>
    <cellStyle name="40% - Accent4 2" xfId="111" xr:uid="{00000000-0005-0000-0000-000069000000}"/>
    <cellStyle name="40% - Accent5 2" xfId="113" xr:uid="{00000000-0005-0000-0000-00006A000000}"/>
    <cellStyle name="40% - Accent6 2" xfId="115" xr:uid="{00000000-0005-0000-0000-00006B000000}"/>
    <cellStyle name="60 % - zvýraznenie1" xfId="26" builtinId="32" customBuiltin="1"/>
    <cellStyle name="60 % - zvýraznenie2" xfId="30" builtinId="36" customBuiltin="1"/>
    <cellStyle name="60 % - zvýraznenie3" xfId="34" builtinId="40" customBuiltin="1"/>
    <cellStyle name="60 % - zvýraznenie4" xfId="38" builtinId="44" customBuiltin="1"/>
    <cellStyle name="60 % - zvýraznenie5" xfId="42" builtinId="48" customBuiltin="1"/>
    <cellStyle name="60 % - zvýraznenie6" xfId="46" builtinId="52" customBuiltin="1"/>
    <cellStyle name="Čiarka 2" xfId="257" xr:uid="{00000000-0005-0000-0000-000072000000}"/>
    <cellStyle name="Dobrá" xfId="12" builtinId="26" customBuiltin="1"/>
    <cellStyle name="Kontrolná bunka" xfId="19" builtinId="23" customBuiltin="1"/>
    <cellStyle name="Nadpis 1" xfId="8" builtinId="16" customBuiltin="1"/>
    <cellStyle name="Nadpis 2" xfId="9" builtinId="17" customBuiltin="1"/>
    <cellStyle name="Nadpis 3" xfId="10" builtinId="18" customBuiltin="1"/>
    <cellStyle name="Nadpis 4" xfId="11" builtinId="19" customBuiltin="1"/>
    <cellStyle name="Názov" xfId="7" builtinId="15" customBuiltin="1"/>
    <cellStyle name="Neutrálna" xfId="14" builtinId="28" customBuiltin="1"/>
    <cellStyle name="Normal 2" xfId="100" xr:uid="{00000000-0005-0000-0000-00007A000000}"/>
    <cellStyle name="Normal_2006_vypocet_normativov7" xfId="1" xr:uid="{00000000-0005-0000-0000-00007B000000}"/>
    <cellStyle name="Normálna" xfId="0" builtinId="0"/>
    <cellStyle name="Normálna 10" xfId="77" xr:uid="{00000000-0005-0000-0000-00007D000000}"/>
    <cellStyle name="Normálna 10 2" xfId="93" xr:uid="{00000000-0005-0000-0000-00007E000000}"/>
    <cellStyle name="Normálna 10 2 2" xfId="226" xr:uid="{00000000-0005-0000-0000-00007F000000}"/>
    <cellStyle name="Normálna 10 2 3" xfId="161" xr:uid="{00000000-0005-0000-0000-000080000000}"/>
    <cellStyle name="Normálna 10 3" xfId="210" xr:uid="{00000000-0005-0000-0000-000081000000}"/>
    <cellStyle name="Normálna 10 4" xfId="145" xr:uid="{00000000-0005-0000-0000-000082000000}"/>
    <cellStyle name="Normálna 10 5" xfId="234" xr:uid="{00000000-0005-0000-0000-000083000000}"/>
    <cellStyle name="Normálna 10 6" xfId="239" xr:uid="{00000000-0005-0000-0000-000084000000}"/>
    <cellStyle name="Normálna 10 7" xfId="245" xr:uid="{00000000-0005-0000-0000-000085000000}"/>
    <cellStyle name="Normálna 11" xfId="177" xr:uid="{00000000-0005-0000-0000-000086000000}"/>
    <cellStyle name="Normálna 12" xfId="163" xr:uid="{00000000-0005-0000-0000-000087000000}"/>
    <cellStyle name="Normálna 13" xfId="229" xr:uid="{00000000-0005-0000-0000-000088000000}"/>
    <cellStyle name="Normálna 14" xfId="259" xr:uid="{00000000-0005-0000-0000-000089000000}"/>
    <cellStyle name="Normálna 15" xfId="261" xr:uid="{00000000-0005-0000-0000-00008A000000}"/>
    <cellStyle name="Normálna 2" xfId="6" xr:uid="{00000000-0005-0000-0000-00008B000000}"/>
    <cellStyle name="Normálna 2 2" xfId="230" xr:uid="{00000000-0005-0000-0000-00008C000000}"/>
    <cellStyle name="Normálna 3" xfId="47" xr:uid="{00000000-0005-0000-0000-00008D000000}"/>
    <cellStyle name="Normálna 3 2" xfId="181" xr:uid="{00000000-0005-0000-0000-00008E000000}"/>
    <cellStyle name="Normálna 3 3" xfId="116" xr:uid="{00000000-0005-0000-0000-00008F000000}"/>
    <cellStyle name="Normálna 4" xfId="49" xr:uid="{00000000-0005-0000-0000-000090000000}"/>
    <cellStyle name="Normálna 4 2" xfId="58" xr:uid="{00000000-0005-0000-0000-000091000000}"/>
    <cellStyle name="Normálna 4 2 2" xfId="191" xr:uid="{00000000-0005-0000-0000-000092000000}"/>
    <cellStyle name="Normálna 4 2 3" xfId="126" xr:uid="{00000000-0005-0000-0000-000093000000}"/>
    <cellStyle name="Normálna 4 3" xfId="183" xr:uid="{00000000-0005-0000-0000-000094000000}"/>
    <cellStyle name="Normálna 4 4" xfId="118" xr:uid="{00000000-0005-0000-0000-000095000000}"/>
    <cellStyle name="Normálna 5" xfId="50" xr:uid="{00000000-0005-0000-0000-000096000000}"/>
    <cellStyle name="Normálna 5 10" xfId="246" xr:uid="{00000000-0005-0000-0000-000097000000}"/>
    <cellStyle name="Normálna 5 11" xfId="247" xr:uid="{00000000-0005-0000-0000-000098000000}"/>
    <cellStyle name="Normálna 5 12" xfId="252" xr:uid="{00000000-0005-0000-0000-000099000000}"/>
    <cellStyle name="Normálna 5 13" xfId="255" xr:uid="{00000000-0005-0000-0000-00009A000000}"/>
    <cellStyle name="Normálna 5 14" xfId="260" xr:uid="{00000000-0005-0000-0000-00009B000000}"/>
    <cellStyle name="Normálna 5 15" xfId="262" xr:uid="{00000000-0005-0000-0000-00009C000000}"/>
    <cellStyle name="Normálna 5 2" xfId="54" xr:uid="{00000000-0005-0000-0000-00009D000000}"/>
    <cellStyle name="Normálna 5 2 2" xfId="96" xr:uid="{00000000-0005-0000-0000-00009E000000}"/>
    <cellStyle name="Normálna 5 2 2 2" xfId="187" xr:uid="{00000000-0005-0000-0000-00009F000000}"/>
    <cellStyle name="Normálna 5 2 3" xfId="122" xr:uid="{00000000-0005-0000-0000-0000A0000000}"/>
    <cellStyle name="Normálna 5 3" xfId="55" xr:uid="{00000000-0005-0000-0000-0000A1000000}"/>
    <cellStyle name="Normálna 5 3 2" xfId="188" xr:uid="{00000000-0005-0000-0000-0000A2000000}"/>
    <cellStyle name="Normálna 5 3 3" xfId="123" xr:uid="{00000000-0005-0000-0000-0000A3000000}"/>
    <cellStyle name="Normálna 5 4" xfId="62" xr:uid="{00000000-0005-0000-0000-0000A4000000}"/>
    <cellStyle name="Normálna 5 4 2" xfId="195" xr:uid="{00000000-0005-0000-0000-0000A5000000}"/>
    <cellStyle name="Normálna 5 4 3" xfId="130" xr:uid="{00000000-0005-0000-0000-0000A6000000}"/>
    <cellStyle name="Normálna 5 5" xfId="94" xr:uid="{00000000-0005-0000-0000-0000A7000000}"/>
    <cellStyle name="Normálna 5 5 2" xfId="227" xr:uid="{00000000-0005-0000-0000-0000A8000000}"/>
    <cellStyle name="Normálna 5 5 3" xfId="162" xr:uid="{00000000-0005-0000-0000-0000A9000000}"/>
    <cellStyle name="Normálna 5 6" xfId="184" xr:uid="{00000000-0005-0000-0000-0000AA000000}"/>
    <cellStyle name="Normálna 5 7" xfId="119" xr:uid="{00000000-0005-0000-0000-0000AB000000}"/>
    <cellStyle name="Normálna 5 8" xfId="235" xr:uid="{00000000-0005-0000-0000-0000AC000000}"/>
    <cellStyle name="Normálna 5 9" xfId="240" xr:uid="{00000000-0005-0000-0000-0000AD000000}"/>
    <cellStyle name="Normálna 6" xfId="53" xr:uid="{00000000-0005-0000-0000-0000AE000000}"/>
    <cellStyle name="Normálna 6 10" xfId="251" xr:uid="{00000000-0005-0000-0000-0000AF000000}"/>
    <cellStyle name="Normálna 6 2" xfId="61" xr:uid="{00000000-0005-0000-0000-0000B0000000}"/>
    <cellStyle name="Normálna 6 2 2" xfId="194" xr:uid="{00000000-0005-0000-0000-0000B1000000}"/>
    <cellStyle name="Normálna 6 2 3" xfId="129" xr:uid="{00000000-0005-0000-0000-0000B2000000}"/>
    <cellStyle name="Normálna 6 3" xfId="91" xr:uid="{00000000-0005-0000-0000-0000B3000000}"/>
    <cellStyle name="Normálna 6 3 2" xfId="224" xr:uid="{00000000-0005-0000-0000-0000B4000000}"/>
    <cellStyle name="Normálna 6 3 3" xfId="159" xr:uid="{00000000-0005-0000-0000-0000B5000000}"/>
    <cellStyle name="Normálna 6 4" xfId="97" xr:uid="{00000000-0005-0000-0000-0000B6000000}"/>
    <cellStyle name="Normálna 6 4 2" xfId="186" xr:uid="{00000000-0005-0000-0000-0000B7000000}"/>
    <cellStyle name="Normálna 6 5" xfId="121" xr:uid="{00000000-0005-0000-0000-0000B8000000}"/>
    <cellStyle name="Normálna 6 6" xfId="232" xr:uid="{00000000-0005-0000-0000-0000B9000000}"/>
    <cellStyle name="Normálna 6 7" xfId="237" xr:uid="{00000000-0005-0000-0000-0000BA000000}"/>
    <cellStyle name="Normálna 6 8" xfId="243" xr:uid="{00000000-0005-0000-0000-0000BB000000}"/>
    <cellStyle name="Normálna 6 9" xfId="248" xr:uid="{00000000-0005-0000-0000-0000BC000000}"/>
    <cellStyle name="Normálna 7" xfId="56" xr:uid="{00000000-0005-0000-0000-0000BD000000}"/>
    <cellStyle name="Normálna 7 2" xfId="189" xr:uid="{00000000-0005-0000-0000-0000BE000000}"/>
    <cellStyle name="Normálna 7 3" xfId="124" xr:uid="{00000000-0005-0000-0000-0000BF000000}"/>
    <cellStyle name="Normálna 8" xfId="59" xr:uid="{00000000-0005-0000-0000-0000C0000000}"/>
    <cellStyle name="Normálna 8 2" xfId="192" xr:uid="{00000000-0005-0000-0000-0000C1000000}"/>
    <cellStyle name="Normálna 8 3" xfId="127" xr:uid="{00000000-0005-0000-0000-0000C2000000}"/>
    <cellStyle name="Normálna 9" xfId="63" xr:uid="{00000000-0005-0000-0000-0000C3000000}"/>
    <cellStyle name="Normálna 9 2" xfId="92" xr:uid="{00000000-0005-0000-0000-0000C4000000}"/>
    <cellStyle name="Normálna 9 2 2" xfId="225" xr:uid="{00000000-0005-0000-0000-0000C5000000}"/>
    <cellStyle name="Normálna 9 2 3" xfId="160" xr:uid="{00000000-0005-0000-0000-0000C6000000}"/>
    <cellStyle name="Normálna 9 3" xfId="196" xr:uid="{00000000-0005-0000-0000-0000C7000000}"/>
    <cellStyle name="Normálna 9 4" xfId="131" xr:uid="{00000000-0005-0000-0000-0000C8000000}"/>
    <cellStyle name="Normálna 9 5" xfId="233" xr:uid="{00000000-0005-0000-0000-0000C9000000}"/>
    <cellStyle name="Normálna 9 6" xfId="238" xr:uid="{00000000-0005-0000-0000-0000CA000000}"/>
    <cellStyle name="Normálna 9 7" xfId="244" xr:uid="{00000000-0005-0000-0000-0000CB000000}"/>
    <cellStyle name="Normálne 10" xfId="253" xr:uid="{00000000-0005-0000-0000-0000CC000000}"/>
    <cellStyle name="Normálne 11" xfId="254" xr:uid="{00000000-0005-0000-0000-0000CD000000}"/>
    <cellStyle name="Normálne 12" xfId="256" xr:uid="{00000000-0005-0000-0000-0000CE000000}"/>
    <cellStyle name="Normálne 13" xfId="258" xr:uid="{00000000-0005-0000-0000-0000CF000000}"/>
    <cellStyle name="normálne 2" xfId="4" xr:uid="{00000000-0005-0000-0000-0000D0000000}"/>
    <cellStyle name="normálne 2 2" xfId="51" xr:uid="{00000000-0005-0000-0000-0000D1000000}"/>
    <cellStyle name="normálne 2 2 2" xfId="57" xr:uid="{00000000-0005-0000-0000-0000D2000000}"/>
    <cellStyle name="normálne 2 2 2 2" xfId="190" xr:uid="{00000000-0005-0000-0000-0000D3000000}"/>
    <cellStyle name="normálne 2 2 2 3" xfId="125" xr:uid="{00000000-0005-0000-0000-0000D4000000}"/>
    <cellStyle name="normálne 2 2 3" xfId="60" xr:uid="{00000000-0005-0000-0000-0000D5000000}"/>
    <cellStyle name="normálne 2 2 3 2" xfId="193" xr:uid="{00000000-0005-0000-0000-0000D6000000}"/>
    <cellStyle name="normálne 2 2 3 3" xfId="128" xr:uid="{00000000-0005-0000-0000-0000D7000000}"/>
    <cellStyle name="normálne 2 2 4" xfId="98" xr:uid="{00000000-0005-0000-0000-0000D8000000}"/>
    <cellStyle name="normálne 2 2 4 2" xfId="185" xr:uid="{00000000-0005-0000-0000-0000D9000000}"/>
    <cellStyle name="normálne 2 2 5" xfId="120" xr:uid="{00000000-0005-0000-0000-0000DA000000}"/>
    <cellStyle name="normálne 2 2 6" xfId="249" xr:uid="{00000000-0005-0000-0000-0000DB000000}"/>
    <cellStyle name="normálne 2 3" xfId="179" xr:uid="{00000000-0005-0000-0000-0000DC000000}"/>
    <cellStyle name="normálne 2 4" xfId="102" xr:uid="{00000000-0005-0000-0000-0000DD000000}"/>
    <cellStyle name="normálne 3" xfId="2" xr:uid="{00000000-0005-0000-0000-0000DE000000}"/>
    <cellStyle name="normálne 3 2" xfId="178" xr:uid="{00000000-0005-0000-0000-0000DF000000}"/>
    <cellStyle name="normálne 3 3" xfId="101" xr:uid="{00000000-0005-0000-0000-0000E0000000}"/>
    <cellStyle name="normálne 4" xfId="5" xr:uid="{00000000-0005-0000-0000-0000E1000000}"/>
    <cellStyle name="normálne 4 2" xfId="180" xr:uid="{00000000-0005-0000-0000-0000E2000000}"/>
    <cellStyle name="normálne 4 3" xfId="103" xr:uid="{00000000-0005-0000-0000-0000E3000000}"/>
    <cellStyle name="Normálne 5" xfId="95" xr:uid="{00000000-0005-0000-0000-0000E4000000}"/>
    <cellStyle name="Normálne 6" xfId="99" xr:uid="{00000000-0005-0000-0000-0000E5000000}"/>
    <cellStyle name="Normálne 7" xfId="231" xr:uid="{00000000-0005-0000-0000-0000E6000000}"/>
    <cellStyle name="Normálne 8" xfId="241" xr:uid="{00000000-0005-0000-0000-0000E7000000}"/>
    <cellStyle name="Normálne 9" xfId="250" xr:uid="{00000000-0005-0000-0000-0000E8000000}"/>
    <cellStyle name="normálne_2005_vypocet_a_data_V9b" xfId="3" xr:uid="{00000000-0005-0000-0000-0000E9000000}"/>
    <cellStyle name="normální_Návrh rozpisu rozpočtu na rok 2003" xfId="52" xr:uid="{00000000-0005-0000-0000-0000EA000000}"/>
    <cellStyle name="Percentá 2" xfId="236" xr:uid="{00000000-0005-0000-0000-0000EB000000}"/>
    <cellStyle name="Percentá 3" xfId="242" xr:uid="{00000000-0005-0000-0000-0000EC000000}"/>
    <cellStyle name="Poznámka 2" xfId="48" xr:uid="{00000000-0005-0000-0000-0000ED000000}"/>
    <cellStyle name="Poznámka 2 2" xfId="182" xr:uid="{00000000-0005-0000-0000-0000EE000000}"/>
    <cellStyle name="Poznámka 2 3" xfId="117" xr:uid="{00000000-0005-0000-0000-0000EF000000}"/>
    <cellStyle name="Poznámka 3" xfId="64" xr:uid="{00000000-0005-0000-0000-0000F0000000}"/>
    <cellStyle name="Poznámka 3 2" xfId="197" xr:uid="{00000000-0005-0000-0000-0000F1000000}"/>
    <cellStyle name="Poznámka 3 3" xfId="132" xr:uid="{00000000-0005-0000-0000-0000F2000000}"/>
    <cellStyle name="Poznámka 4" xfId="78" xr:uid="{00000000-0005-0000-0000-0000F3000000}"/>
    <cellStyle name="Poznámka 4 2" xfId="211" xr:uid="{00000000-0005-0000-0000-0000F4000000}"/>
    <cellStyle name="Poznámka 4 3" xfId="146" xr:uid="{00000000-0005-0000-0000-0000F5000000}"/>
    <cellStyle name="Poznámka 5" xfId="164" xr:uid="{00000000-0005-0000-0000-0000F6000000}"/>
    <cellStyle name="Prepojená bunka" xfId="18" builtinId="24" customBuiltin="1"/>
    <cellStyle name="Spolu" xfId="22" builtinId="25" customBuiltin="1"/>
    <cellStyle name="Text upozornenia" xfId="20" builtinId="11" customBuiltin="1"/>
    <cellStyle name="Titul 2" xfId="228" xr:uid="{00000000-0005-0000-0000-0000FB000000}"/>
    <cellStyle name="Vstup" xfId="15" builtinId="20" customBuiltin="1"/>
    <cellStyle name="Výpočet" xfId="17" builtinId="22" customBuiltin="1"/>
    <cellStyle name="Výstup" xfId="16" builtinId="21" customBuiltin="1"/>
    <cellStyle name="Vysvetľujúci text" xfId="21" builtinId="53" customBuiltin="1"/>
    <cellStyle name="Zlá" xfId="13" builtinId="27" customBuiltin="1"/>
    <cellStyle name="Zvýraznenie1" xfId="23" builtinId="29" customBuiltin="1"/>
    <cellStyle name="Zvýraznenie2" xfId="27" builtinId="33" customBuiltin="1"/>
    <cellStyle name="Zvýraznenie3" xfId="31" builtinId="37" customBuiltin="1"/>
    <cellStyle name="Zvýraznenie4" xfId="35" builtinId="41" customBuiltin="1"/>
    <cellStyle name="Zvýraznenie5" xfId="39" builtinId="45" customBuiltin="1"/>
    <cellStyle name="Zvýraznenie6" xfId="43" builtinId="49" customBuiltin="1"/>
  </cellStyles>
  <dxfs count="0"/>
  <tableStyles count="0" defaultTableStyle="TableStyleMedium9" defaultPivotStyle="PivotStyleLight16"/>
  <colors>
    <mruColors>
      <color rgb="FFFFCCFF"/>
      <color rgb="FFEDF864"/>
      <color rgb="FFE6F51F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C8DE-1100-451C-9317-BC286BD5D7BC}">
  <sheetPr>
    <tabColor rgb="FF92D050"/>
  </sheetPr>
  <dimension ref="A1:Z45"/>
  <sheetViews>
    <sheetView tabSelected="1" workbookViewId="0">
      <selection activeCell="D9" sqref="D9"/>
    </sheetView>
  </sheetViews>
  <sheetFormatPr defaultRowHeight="12.75" x14ac:dyDescent="0.2"/>
  <cols>
    <col min="1" max="1" width="4.42578125" customWidth="1"/>
    <col min="2" max="2" width="4.5703125" customWidth="1"/>
    <col min="3" max="3" width="4.28515625" customWidth="1"/>
    <col min="4" max="4" width="8.42578125" customWidth="1"/>
    <col min="5" max="5" width="32" customWidth="1"/>
    <col min="6" max="6" width="13.42578125" customWidth="1"/>
    <col min="7" max="7" width="16.7109375" customWidth="1"/>
    <col min="8" max="8" width="11.85546875" hidden="1" customWidth="1"/>
    <col min="9" max="12" width="9.140625" hidden="1" customWidth="1"/>
    <col min="14" max="14" width="8.28515625" customWidth="1"/>
    <col min="15" max="15" width="11" hidden="1" customWidth="1"/>
    <col min="16" max="16" width="10.42578125" hidden="1" customWidth="1"/>
    <col min="17" max="17" width="9.140625" hidden="1" customWidth="1"/>
    <col min="18" max="18" width="9.85546875" hidden="1" customWidth="1"/>
    <col min="19" max="21" width="9.140625" hidden="1" customWidth="1"/>
    <col min="22" max="22" width="11.140625" customWidth="1"/>
    <col min="23" max="23" width="9.140625" hidden="1" customWidth="1"/>
    <col min="24" max="24" width="10.28515625" customWidth="1"/>
    <col min="25" max="25" width="9.140625" hidden="1" customWidth="1"/>
    <col min="26" max="26" width="11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"/>
      <c r="W1" s="1"/>
      <c r="X1" s="1"/>
      <c r="Y1" s="1"/>
      <c r="Z1" s="1"/>
    </row>
    <row r="2" spans="1:26" ht="15.75" x14ac:dyDescent="0.2">
      <c r="A2" s="49" t="s">
        <v>118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ht="21" customHeight="1" x14ac:dyDescent="0.2">
      <c r="A3" s="52" t="s">
        <v>8</v>
      </c>
      <c r="B3" s="52" t="s">
        <v>5</v>
      </c>
      <c r="C3" s="53" t="s">
        <v>14</v>
      </c>
      <c r="D3" s="52" t="s">
        <v>6</v>
      </c>
      <c r="E3" s="47" t="s">
        <v>7</v>
      </c>
      <c r="F3" s="47" t="s">
        <v>29</v>
      </c>
      <c r="G3" s="47" t="s">
        <v>30</v>
      </c>
      <c r="H3" s="47" t="s">
        <v>31</v>
      </c>
      <c r="I3" s="54" t="s">
        <v>100</v>
      </c>
      <c r="J3" s="54" t="s">
        <v>101</v>
      </c>
      <c r="K3" s="54" t="s">
        <v>102</v>
      </c>
      <c r="L3" s="54" t="s">
        <v>103</v>
      </c>
      <c r="M3" s="47" t="s">
        <v>68</v>
      </c>
      <c r="N3" s="47" t="s">
        <v>69</v>
      </c>
      <c r="O3" s="47" t="s">
        <v>104</v>
      </c>
      <c r="P3" s="47" t="s">
        <v>105</v>
      </c>
      <c r="Q3" s="47" t="s">
        <v>106</v>
      </c>
      <c r="R3" s="46" t="s">
        <v>24</v>
      </c>
      <c r="S3" s="47" t="s">
        <v>25</v>
      </c>
      <c r="T3" s="46" t="s">
        <v>26</v>
      </c>
      <c r="U3" s="47" t="s">
        <v>27</v>
      </c>
      <c r="V3" s="45" t="s">
        <v>107</v>
      </c>
      <c r="W3" s="45" t="s">
        <v>24</v>
      </c>
      <c r="X3" s="61" t="s">
        <v>108</v>
      </c>
      <c r="Y3" s="62"/>
      <c r="Z3" s="63"/>
    </row>
    <row r="4" spans="1:26" ht="49.5" customHeight="1" x14ac:dyDescent="0.2">
      <c r="A4" s="52"/>
      <c r="B4" s="52"/>
      <c r="C4" s="53"/>
      <c r="D4" s="52"/>
      <c r="E4" s="47"/>
      <c r="F4" s="47"/>
      <c r="G4" s="47"/>
      <c r="H4" s="47"/>
      <c r="I4" s="54"/>
      <c r="J4" s="54"/>
      <c r="K4" s="54"/>
      <c r="L4" s="54"/>
      <c r="M4" s="47"/>
      <c r="N4" s="47"/>
      <c r="O4" s="47"/>
      <c r="P4" s="47"/>
      <c r="Q4" s="47"/>
      <c r="R4" s="46"/>
      <c r="S4" s="47"/>
      <c r="T4" s="46"/>
      <c r="U4" s="47"/>
      <c r="V4" s="45"/>
      <c r="W4" s="45"/>
      <c r="X4" s="44" t="s">
        <v>25</v>
      </c>
      <c r="Y4" s="44" t="s">
        <v>26</v>
      </c>
      <c r="Z4" s="44" t="s">
        <v>27</v>
      </c>
    </row>
    <row r="5" spans="1:26" s="68" customFormat="1" x14ac:dyDescent="0.2">
      <c r="A5" s="69" t="s">
        <v>20</v>
      </c>
      <c r="B5" s="69" t="s">
        <v>19</v>
      </c>
      <c r="C5" s="70" t="s">
        <v>21</v>
      </c>
      <c r="D5" s="69" t="s">
        <v>22</v>
      </c>
      <c r="E5" s="69" t="s">
        <v>23</v>
      </c>
      <c r="F5" s="69" t="s">
        <v>112</v>
      </c>
      <c r="G5" s="71" t="s">
        <v>113</v>
      </c>
      <c r="H5" s="71" t="s">
        <v>114</v>
      </c>
      <c r="I5" s="72"/>
      <c r="J5" s="72"/>
      <c r="K5" s="72"/>
      <c r="L5" s="72"/>
      <c r="M5" s="23">
        <v>1</v>
      </c>
      <c r="N5" s="23">
        <v>2</v>
      </c>
      <c r="O5" s="23"/>
      <c r="P5" s="23"/>
      <c r="Q5" s="23"/>
      <c r="R5" s="23"/>
      <c r="S5" s="23"/>
      <c r="T5" s="23"/>
      <c r="U5" s="23"/>
      <c r="V5" s="23">
        <v>3</v>
      </c>
      <c r="W5" s="23"/>
      <c r="X5" s="23">
        <v>4</v>
      </c>
      <c r="Y5" s="23"/>
      <c r="Z5" s="23">
        <v>5</v>
      </c>
    </row>
    <row r="6" spans="1:26" ht="26.25" customHeight="1" x14ac:dyDescent="0.2">
      <c r="A6" s="3" t="s">
        <v>2</v>
      </c>
      <c r="B6" s="3" t="s">
        <v>1</v>
      </c>
      <c r="C6" s="3" t="s">
        <v>117</v>
      </c>
      <c r="D6" s="3">
        <v>54132975</v>
      </c>
      <c r="E6" s="4" t="s">
        <v>15</v>
      </c>
      <c r="F6" s="4" t="s">
        <v>39</v>
      </c>
      <c r="G6" s="6" t="s">
        <v>39</v>
      </c>
      <c r="H6" s="6" t="s">
        <v>70</v>
      </c>
      <c r="I6" s="16">
        <v>0</v>
      </c>
      <c r="J6" s="16">
        <v>7</v>
      </c>
      <c r="K6" s="16">
        <v>0</v>
      </c>
      <c r="L6" s="15">
        <f t="shared" ref="L6:L39" si="0">I6+J6+K6</f>
        <v>7</v>
      </c>
      <c r="M6" s="7">
        <f t="shared" ref="M6:M39" si="1">I6+J6</f>
        <v>7</v>
      </c>
      <c r="N6" s="7">
        <f t="shared" ref="N6:N39" si="2">M6+K6</f>
        <v>7</v>
      </c>
      <c r="O6" s="7">
        <f t="shared" ref="O6:O39" si="3">M6*8*1152</f>
        <v>64512</v>
      </c>
      <c r="P6" s="7">
        <f t="shared" ref="P6:P39" si="4">K6*7*1152</f>
        <v>0</v>
      </c>
      <c r="Q6" s="25">
        <f t="shared" ref="Q6:Q39" si="5">O6+P6</f>
        <v>64512</v>
      </c>
      <c r="R6" s="8">
        <f t="shared" ref="R6:R39" si="6">Q6/1.3495</f>
        <v>47804.37198962579</v>
      </c>
      <c r="S6" s="18">
        <f t="shared" ref="S6:S39" si="7">ROUND(R6,0)</f>
        <v>47804</v>
      </c>
      <c r="T6" s="9">
        <f t="shared" ref="T6:T39" si="8">Q6-R6</f>
        <v>16707.62801037421</v>
      </c>
      <c r="U6" s="18">
        <f t="shared" ref="U6:U39" si="9">ROUND(T6,0)</f>
        <v>16708</v>
      </c>
      <c r="V6" s="19">
        <f t="shared" ref="V6:V39" si="10">M6*1152+N6*1152</f>
        <v>16128</v>
      </c>
      <c r="W6" s="20">
        <f t="shared" ref="W6:W39" si="11">V6/1.3495</f>
        <v>11951.092997406447</v>
      </c>
      <c r="X6" s="19">
        <f t="shared" ref="X6:X39" si="12">ROUND(W6,0)</f>
        <v>11951</v>
      </c>
      <c r="Y6" s="20">
        <f t="shared" ref="Y6:Y39" si="13">V6-W6</f>
        <v>4176.9070025935525</v>
      </c>
      <c r="Z6" s="19">
        <f t="shared" ref="Z6:Z39" si="14">ROUND(Y6,0)</f>
        <v>4177</v>
      </c>
    </row>
    <row r="7" spans="1:26" ht="21" customHeight="1" x14ac:dyDescent="0.2">
      <c r="A7" s="3" t="s">
        <v>2</v>
      </c>
      <c r="B7" s="3" t="s">
        <v>1</v>
      </c>
      <c r="C7" s="3" t="s">
        <v>117</v>
      </c>
      <c r="D7" s="3">
        <v>54132975</v>
      </c>
      <c r="E7" s="4" t="s">
        <v>15</v>
      </c>
      <c r="F7" s="4" t="s">
        <v>40</v>
      </c>
      <c r="G7" s="6" t="s">
        <v>40</v>
      </c>
      <c r="H7" s="6" t="s">
        <v>71</v>
      </c>
      <c r="I7" s="16">
        <v>0</v>
      </c>
      <c r="J7" s="16">
        <v>6</v>
      </c>
      <c r="K7" s="16">
        <v>2</v>
      </c>
      <c r="L7" s="15">
        <f t="shared" si="0"/>
        <v>8</v>
      </c>
      <c r="M7" s="7">
        <f t="shared" si="1"/>
        <v>6</v>
      </c>
      <c r="N7" s="7">
        <f t="shared" si="2"/>
        <v>8</v>
      </c>
      <c r="O7" s="7">
        <f t="shared" si="3"/>
        <v>55296</v>
      </c>
      <c r="P7" s="7">
        <f t="shared" si="4"/>
        <v>16128</v>
      </c>
      <c r="Q7" s="25">
        <f t="shared" si="5"/>
        <v>71424</v>
      </c>
      <c r="R7" s="8">
        <f t="shared" si="6"/>
        <v>52926.268988514268</v>
      </c>
      <c r="S7" s="18">
        <f t="shared" si="7"/>
        <v>52926</v>
      </c>
      <c r="T7" s="9">
        <f t="shared" si="8"/>
        <v>18497.731011485732</v>
      </c>
      <c r="U7" s="18">
        <f t="shared" si="9"/>
        <v>18498</v>
      </c>
      <c r="V7" s="19">
        <f t="shared" si="10"/>
        <v>16128</v>
      </c>
      <c r="W7" s="20">
        <f t="shared" si="11"/>
        <v>11951.092997406447</v>
      </c>
      <c r="X7" s="19">
        <f t="shared" si="12"/>
        <v>11951</v>
      </c>
      <c r="Y7" s="20">
        <f t="shared" si="13"/>
        <v>4176.9070025935525</v>
      </c>
      <c r="Z7" s="19">
        <f t="shared" si="14"/>
        <v>4177</v>
      </c>
    </row>
    <row r="8" spans="1:26" ht="26.25" customHeight="1" x14ac:dyDescent="0.2">
      <c r="A8" s="3" t="s">
        <v>2</v>
      </c>
      <c r="B8" s="3" t="s">
        <v>1</v>
      </c>
      <c r="C8" s="3" t="s">
        <v>117</v>
      </c>
      <c r="D8" s="3">
        <v>54132975</v>
      </c>
      <c r="E8" s="4" t="s">
        <v>15</v>
      </c>
      <c r="F8" s="4" t="s">
        <v>41</v>
      </c>
      <c r="G8" s="6" t="s">
        <v>41</v>
      </c>
      <c r="H8" s="6" t="s">
        <v>72</v>
      </c>
      <c r="I8" s="16">
        <v>0</v>
      </c>
      <c r="J8" s="16">
        <v>4</v>
      </c>
      <c r="K8" s="16">
        <v>0</v>
      </c>
      <c r="L8" s="15">
        <f t="shared" si="0"/>
        <v>4</v>
      </c>
      <c r="M8" s="7">
        <f t="shared" si="1"/>
        <v>4</v>
      </c>
      <c r="N8" s="7">
        <f t="shared" si="2"/>
        <v>4</v>
      </c>
      <c r="O8" s="7">
        <f t="shared" si="3"/>
        <v>36864</v>
      </c>
      <c r="P8" s="7">
        <f t="shared" si="4"/>
        <v>0</v>
      </c>
      <c r="Q8" s="25">
        <f t="shared" si="5"/>
        <v>36864</v>
      </c>
      <c r="R8" s="8">
        <f t="shared" si="6"/>
        <v>27316.78399407188</v>
      </c>
      <c r="S8" s="18">
        <f t="shared" si="7"/>
        <v>27317</v>
      </c>
      <c r="T8" s="9">
        <f t="shared" si="8"/>
        <v>9547.2160059281196</v>
      </c>
      <c r="U8" s="18">
        <f t="shared" si="9"/>
        <v>9547</v>
      </c>
      <c r="V8" s="19">
        <f t="shared" si="10"/>
        <v>9216</v>
      </c>
      <c r="W8" s="20">
        <f t="shared" si="11"/>
        <v>6829.1959985179701</v>
      </c>
      <c r="X8" s="19">
        <f t="shared" si="12"/>
        <v>6829</v>
      </c>
      <c r="Y8" s="20">
        <f t="shared" si="13"/>
        <v>2386.8040014820299</v>
      </c>
      <c r="Z8" s="19">
        <f t="shared" si="14"/>
        <v>2387</v>
      </c>
    </row>
    <row r="9" spans="1:26" ht="24.75" customHeight="1" x14ac:dyDescent="0.2">
      <c r="A9" s="3" t="s">
        <v>2</v>
      </c>
      <c r="B9" s="3" t="s">
        <v>1</v>
      </c>
      <c r="C9" s="3" t="s">
        <v>117</v>
      </c>
      <c r="D9" s="3">
        <v>54132975</v>
      </c>
      <c r="E9" s="4" t="s">
        <v>15</v>
      </c>
      <c r="F9" s="4" t="s">
        <v>42</v>
      </c>
      <c r="G9" s="6" t="s">
        <v>42</v>
      </c>
      <c r="H9" s="6" t="s">
        <v>73</v>
      </c>
      <c r="I9" s="16">
        <v>0</v>
      </c>
      <c r="J9" s="16">
        <v>4</v>
      </c>
      <c r="K9" s="16">
        <v>0</v>
      </c>
      <c r="L9" s="15">
        <f t="shared" si="0"/>
        <v>4</v>
      </c>
      <c r="M9" s="7">
        <f t="shared" si="1"/>
        <v>4</v>
      </c>
      <c r="N9" s="7">
        <f t="shared" si="2"/>
        <v>4</v>
      </c>
      <c r="O9" s="7">
        <f t="shared" si="3"/>
        <v>36864</v>
      </c>
      <c r="P9" s="7">
        <f t="shared" si="4"/>
        <v>0</v>
      </c>
      <c r="Q9" s="25">
        <f t="shared" si="5"/>
        <v>36864</v>
      </c>
      <c r="R9" s="8">
        <f t="shared" si="6"/>
        <v>27316.78399407188</v>
      </c>
      <c r="S9" s="18">
        <f t="shared" si="7"/>
        <v>27317</v>
      </c>
      <c r="T9" s="9">
        <f t="shared" si="8"/>
        <v>9547.2160059281196</v>
      </c>
      <c r="U9" s="18">
        <f t="shared" si="9"/>
        <v>9547</v>
      </c>
      <c r="V9" s="19">
        <f t="shared" si="10"/>
        <v>9216</v>
      </c>
      <c r="W9" s="20">
        <f t="shared" si="11"/>
        <v>6829.1959985179701</v>
      </c>
      <c r="X9" s="19">
        <f t="shared" si="12"/>
        <v>6829</v>
      </c>
      <c r="Y9" s="20">
        <f t="shared" si="13"/>
        <v>2386.8040014820299</v>
      </c>
      <c r="Z9" s="19">
        <f t="shared" si="14"/>
        <v>2387</v>
      </c>
    </row>
    <row r="10" spans="1:26" ht="22.5" customHeight="1" x14ac:dyDescent="0.2">
      <c r="A10" s="3" t="s">
        <v>2</v>
      </c>
      <c r="B10" s="3" t="s">
        <v>1</v>
      </c>
      <c r="C10" s="3" t="s">
        <v>117</v>
      </c>
      <c r="D10" s="3">
        <v>54132975</v>
      </c>
      <c r="E10" s="4" t="s">
        <v>15</v>
      </c>
      <c r="F10" s="4" t="s">
        <v>3</v>
      </c>
      <c r="G10" s="5" t="s">
        <v>3</v>
      </c>
      <c r="H10" s="6" t="s">
        <v>32</v>
      </c>
      <c r="I10" s="16">
        <v>1</v>
      </c>
      <c r="J10" s="16">
        <v>10</v>
      </c>
      <c r="K10" s="16">
        <v>0</v>
      </c>
      <c r="L10" s="15">
        <f t="shared" si="0"/>
        <v>11</v>
      </c>
      <c r="M10" s="7">
        <f t="shared" si="1"/>
        <v>11</v>
      </c>
      <c r="N10" s="7">
        <f t="shared" si="2"/>
        <v>11</v>
      </c>
      <c r="O10" s="7">
        <f t="shared" si="3"/>
        <v>101376</v>
      </c>
      <c r="P10" s="7">
        <f t="shared" si="4"/>
        <v>0</v>
      </c>
      <c r="Q10" s="25">
        <f t="shared" si="5"/>
        <v>101376</v>
      </c>
      <c r="R10" s="8">
        <f t="shared" si="6"/>
        <v>75121.155983697667</v>
      </c>
      <c r="S10" s="18">
        <f t="shared" si="7"/>
        <v>75121</v>
      </c>
      <c r="T10" s="9">
        <f t="shared" si="8"/>
        <v>26254.844016302333</v>
      </c>
      <c r="U10" s="18">
        <f t="shared" si="9"/>
        <v>26255</v>
      </c>
      <c r="V10" s="19">
        <f t="shared" si="10"/>
        <v>25344</v>
      </c>
      <c r="W10" s="20">
        <f t="shared" si="11"/>
        <v>18780.288995924417</v>
      </c>
      <c r="X10" s="19">
        <f t="shared" si="12"/>
        <v>18780</v>
      </c>
      <c r="Y10" s="20">
        <f t="shared" si="13"/>
        <v>6563.7110040755833</v>
      </c>
      <c r="Z10" s="19">
        <f t="shared" si="14"/>
        <v>6564</v>
      </c>
    </row>
    <row r="11" spans="1:26" ht="27" customHeight="1" x14ac:dyDescent="0.2">
      <c r="A11" s="3" t="s">
        <v>2</v>
      </c>
      <c r="B11" s="3" t="s">
        <v>1</v>
      </c>
      <c r="C11" s="3" t="s">
        <v>117</v>
      </c>
      <c r="D11" s="3">
        <v>54132975</v>
      </c>
      <c r="E11" s="4" t="s">
        <v>15</v>
      </c>
      <c r="F11" s="4" t="s">
        <v>43</v>
      </c>
      <c r="G11" s="5" t="s">
        <v>43</v>
      </c>
      <c r="H11" s="6" t="s">
        <v>74</v>
      </c>
      <c r="I11" s="16">
        <v>0</v>
      </c>
      <c r="J11" s="16">
        <v>9</v>
      </c>
      <c r="K11" s="16">
        <v>3</v>
      </c>
      <c r="L11" s="15">
        <f t="shared" si="0"/>
        <v>12</v>
      </c>
      <c r="M11" s="7">
        <f t="shared" si="1"/>
        <v>9</v>
      </c>
      <c r="N11" s="7">
        <f t="shared" si="2"/>
        <v>12</v>
      </c>
      <c r="O11" s="7">
        <f t="shared" si="3"/>
        <v>82944</v>
      </c>
      <c r="P11" s="7">
        <f t="shared" si="4"/>
        <v>24192</v>
      </c>
      <c r="Q11" s="25">
        <f t="shared" si="5"/>
        <v>107136</v>
      </c>
      <c r="R11" s="8">
        <f t="shared" si="6"/>
        <v>79389.403482771406</v>
      </c>
      <c r="S11" s="18">
        <f t="shared" si="7"/>
        <v>79389</v>
      </c>
      <c r="T11" s="9">
        <f t="shared" si="8"/>
        <v>27746.596517228594</v>
      </c>
      <c r="U11" s="18">
        <f t="shared" si="9"/>
        <v>27747</v>
      </c>
      <c r="V11" s="19">
        <f t="shared" si="10"/>
        <v>24192</v>
      </c>
      <c r="W11" s="20">
        <f t="shared" si="11"/>
        <v>17926.63949610967</v>
      </c>
      <c r="X11" s="19">
        <f t="shared" si="12"/>
        <v>17927</v>
      </c>
      <c r="Y11" s="20">
        <f t="shared" si="13"/>
        <v>6265.3605038903297</v>
      </c>
      <c r="Z11" s="19">
        <f t="shared" si="14"/>
        <v>6265</v>
      </c>
    </row>
    <row r="12" spans="1:26" ht="18.75" customHeight="1" x14ac:dyDescent="0.2">
      <c r="A12" s="3" t="s">
        <v>2</v>
      </c>
      <c r="B12" s="3" t="s">
        <v>1</v>
      </c>
      <c r="C12" s="3" t="s">
        <v>117</v>
      </c>
      <c r="D12" s="3">
        <v>54132975</v>
      </c>
      <c r="E12" s="4" t="s">
        <v>15</v>
      </c>
      <c r="F12" s="4" t="s">
        <v>44</v>
      </c>
      <c r="G12" s="5" t="s">
        <v>44</v>
      </c>
      <c r="H12" s="6" t="s">
        <v>75</v>
      </c>
      <c r="I12" s="16">
        <v>0</v>
      </c>
      <c r="J12" s="16">
        <v>4</v>
      </c>
      <c r="K12" s="16">
        <v>3</v>
      </c>
      <c r="L12" s="15">
        <f t="shared" si="0"/>
        <v>7</v>
      </c>
      <c r="M12" s="7">
        <f t="shared" si="1"/>
        <v>4</v>
      </c>
      <c r="N12" s="7">
        <f t="shared" si="2"/>
        <v>7</v>
      </c>
      <c r="O12" s="7">
        <f t="shared" si="3"/>
        <v>36864</v>
      </c>
      <c r="P12" s="7">
        <f t="shared" si="4"/>
        <v>24192</v>
      </c>
      <c r="Q12" s="25">
        <f t="shared" si="5"/>
        <v>61056</v>
      </c>
      <c r="R12" s="8">
        <f t="shared" si="6"/>
        <v>45243.423490181551</v>
      </c>
      <c r="S12" s="18">
        <f t="shared" si="7"/>
        <v>45243</v>
      </c>
      <c r="T12" s="9">
        <f t="shared" si="8"/>
        <v>15812.576509818449</v>
      </c>
      <c r="U12" s="18">
        <f t="shared" si="9"/>
        <v>15813</v>
      </c>
      <c r="V12" s="19">
        <f t="shared" si="10"/>
        <v>12672</v>
      </c>
      <c r="W12" s="20">
        <f t="shared" si="11"/>
        <v>9390.1444979622083</v>
      </c>
      <c r="X12" s="19">
        <f t="shared" si="12"/>
        <v>9390</v>
      </c>
      <c r="Y12" s="20">
        <f t="shared" si="13"/>
        <v>3281.8555020377917</v>
      </c>
      <c r="Z12" s="19">
        <f t="shared" si="14"/>
        <v>3282</v>
      </c>
    </row>
    <row r="13" spans="1:26" ht="21" customHeight="1" x14ac:dyDescent="0.2">
      <c r="A13" s="3" t="s">
        <v>2</v>
      </c>
      <c r="B13" s="3" t="s">
        <v>1</v>
      </c>
      <c r="C13" s="3" t="s">
        <v>117</v>
      </c>
      <c r="D13" s="3">
        <v>54132975</v>
      </c>
      <c r="E13" s="4" t="s">
        <v>15</v>
      </c>
      <c r="F13" s="4" t="s">
        <v>45</v>
      </c>
      <c r="G13" s="5" t="s">
        <v>45</v>
      </c>
      <c r="H13" s="6" t="s">
        <v>76</v>
      </c>
      <c r="I13" s="16">
        <v>0</v>
      </c>
      <c r="J13" s="16">
        <v>5</v>
      </c>
      <c r="K13" s="16">
        <v>0</v>
      </c>
      <c r="L13" s="15">
        <f t="shared" si="0"/>
        <v>5</v>
      </c>
      <c r="M13" s="7">
        <f t="shared" si="1"/>
        <v>5</v>
      </c>
      <c r="N13" s="7">
        <f t="shared" si="2"/>
        <v>5</v>
      </c>
      <c r="O13" s="7">
        <f t="shared" si="3"/>
        <v>46080</v>
      </c>
      <c r="P13" s="7">
        <f t="shared" si="4"/>
        <v>0</v>
      </c>
      <c r="Q13" s="25">
        <f t="shared" si="5"/>
        <v>46080</v>
      </c>
      <c r="R13" s="8">
        <f t="shared" si="6"/>
        <v>34145.979992589848</v>
      </c>
      <c r="S13" s="18">
        <f t="shared" si="7"/>
        <v>34146</v>
      </c>
      <c r="T13" s="9">
        <f t="shared" si="8"/>
        <v>11934.020007410152</v>
      </c>
      <c r="U13" s="18">
        <f t="shared" si="9"/>
        <v>11934</v>
      </c>
      <c r="V13" s="19">
        <f t="shared" si="10"/>
        <v>11520</v>
      </c>
      <c r="W13" s="20">
        <f t="shared" si="11"/>
        <v>8536.494998147462</v>
      </c>
      <c r="X13" s="19">
        <f t="shared" si="12"/>
        <v>8536</v>
      </c>
      <c r="Y13" s="20">
        <f t="shared" si="13"/>
        <v>2983.505001852538</v>
      </c>
      <c r="Z13" s="19">
        <f t="shared" si="14"/>
        <v>2984</v>
      </c>
    </row>
    <row r="14" spans="1:26" ht="19.5" customHeight="1" x14ac:dyDescent="0.2">
      <c r="A14" s="3" t="s">
        <v>2</v>
      </c>
      <c r="B14" s="3" t="s">
        <v>1</v>
      </c>
      <c r="C14" s="3" t="s">
        <v>117</v>
      </c>
      <c r="D14" s="3">
        <v>54132975</v>
      </c>
      <c r="E14" s="4" t="s">
        <v>15</v>
      </c>
      <c r="F14" s="4" t="s">
        <v>46</v>
      </c>
      <c r="G14" s="5" t="s">
        <v>46</v>
      </c>
      <c r="H14" s="6" t="s">
        <v>77</v>
      </c>
      <c r="I14" s="16">
        <v>0</v>
      </c>
      <c r="J14" s="16">
        <v>5</v>
      </c>
      <c r="K14" s="16">
        <v>0</v>
      </c>
      <c r="L14" s="15">
        <f t="shared" si="0"/>
        <v>5</v>
      </c>
      <c r="M14" s="7">
        <f t="shared" si="1"/>
        <v>5</v>
      </c>
      <c r="N14" s="7">
        <f t="shared" si="2"/>
        <v>5</v>
      </c>
      <c r="O14" s="7">
        <f t="shared" si="3"/>
        <v>46080</v>
      </c>
      <c r="P14" s="7">
        <f t="shared" si="4"/>
        <v>0</v>
      </c>
      <c r="Q14" s="25">
        <f t="shared" si="5"/>
        <v>46080</v>
      </c>
      <c r="R14" s="8">
        <f t="shared" si="6"/>
        <v>34145.979992589848</v>
      </c>
      <c r="S14" s="18">
        <f t="shared" si="7"/>
        <v>34146</v>
      </c>
      <c r="T14" s="9">
        <f t="shared" si="8"/>
        <v>11934.020007410152</v>
      </c>
      <c r="U14" s="18">
        <f t="shared" si="9"/>
        <v>11934</v>
      </c>
      <c r="V14" s="19">
        <f t="shared" si="10"/>
        <v>11520</v>
      </c>
      <c r="W14" s="20">
        <f t="shared" si="11"/>
        <v>8536.494998147462</v>
      </c>
      <c r="X14" s="19">
        <f t="shared" si="12"/>
        <v>8536</v>
      </c>
      <c r="Y14" s="20">
        <f t="shared" si="13"/>
        <v>2983.505001852538</v>
      </c>
      <c r="Z14" s="19">
        <f t="shared" si="14"/>
        <v>2984</v>
      </c>
    </row>
    <row r="15" spans="1:26" ht="21" customHeight="1" x14ac:dyDescent="0.2">
      <c r="A15" s="3" t="s">
        <v>2</v>
      </c>
      <c r="B15" s="3" t="s">
        <v>1</v>
      </c>
      <c r="C15" s="3" t="s">
        <v>117</v>
      </c>
      <c r="D15" s="3">
        <v>54132975</v>
      </c>
      <c r="E15" s="4" t="s">
        <v>15</v>
      </c>
      <c r="F15" s="4" t="s">
        <v>47</v>
      </c>
      <c r="G15" s="5" t="s">
        <v>47</v>
      </c>
      <c r="H15" s="6" t="s">
        <v>78</v>
      </c>
      <c r="I15" s="16">
        <v>0</v>
      </c>
      <c r="J15" s="16">
        <v>7</v>
      </c>
      <c r="K15" s="16">
        <v>2</v>
      </c>
      <c r="L15" s="15">
        <f t="shared" si="0"/>
        <v>9</v>
      </c>
      <c r="M15" s="7">
        <f t="shared" si="1"/>
        <v>7</v>
      </c>
      <c r="N15" s="7">
        <f t="shared" si="2"/>
        <v>9</v>
      </c>
      <c r="O15" s="7">
        <f t="shared" si="3"/>
        <v>64512</v>
      </c>
      <c r="P15" s="7">
        <f t="shared" si="4"/>
        <v>16128</v>
      </c>
      <c r="Q15" s="25">
        <f t="shared" si="5"/>
        <v>80640</v>
      </c>
      <c r="R15" s="8">
        <f t="shared" si="6"/>
        <v>59755.464987032239</v>
      </c>
      <c r="S15" s="18">
        <f t="shared" si="7"/>
        <v>59755</v>
      </c>
      <c r="T15" s="9">
        <f t="shared" si="8"/>
        <v>20884.535012967761</v>
      </c>
      <c r="U15" s="18">
        <f t="shared" si="9"/>
        <v>20885</v>
      </c>
      <c r="V15" s="19">
        <f t="shared" si="10"/>
        <v>18432</v>
      </c>
      <c r="W15" s="20">
        <f t="shared" si="11"/>
        <v>13658.39199703594</v>
      </c>
      <c r="X15" s="19">
        <f t="shared" si="12"/>
        <v>13658</v>
      </c>
      <c r="Y15" s="20">
        <f t="shared" si="13"/>
        <v>4773.6080029640598</v>
      </c>
      <c r="Z15" s="19">
        <f t="shared" si="14"/>
        <v>4774</v>
      </c>
    </row>
    <row r="16" spans="1:26" ht="24" customHeight="1" x14ac:dyDescent="0.2">
      <c r="A16" s="28" t="s">
        <v>0</v>
      </c>
      <c r="B16" s="28" t="s">
        <v>1</v>
      </c>
      <c r="C16" s="28" t="s">
        <v>117</v>
      </c>
      <c r="D16" s="28">
        <v>54139937</v>
      </c>
      <c r="E16" s="60" t="s">
        <v>120</v>
      </c>
      <c r="F16" s="30" t="s">
        <v>48</v>
      </c>
      <c r="G16" s="36" t="s">
        <v>48</v>
      </c>
      <c r="H16" s="37" t="s">
        <v>90</v>
      </c>
      <c r="I16" s="38">
        <v>0</v>
      </c>
      <c r="J16" s="38">
        <v>0</v>
      </c>
      <c r="K16" s="38">
        <v>12</v>
      </c>
      <c r="L16" s="39">
        <f t="shared" si="0"/>
        <v>12</v>
      </c>
      <c r="M16" s="40">
        <f t="shared" si="1"/>
        <v>0</v>
      </c>
      <c r="N16" s="40">
        <f t="shared" si="2"/>
        <v>12</v>
      </c>
      <c r="O16" s="40">
        <f t="shared" si="3"/>
        <v>0</v>
      </c>
      <c r="P16" s="40">
        <f t="shared" si="4"/>
        <v>96768</v>
      </c>
      <c r="Q16" s="41">
        <f t="shared" si="5"/>
        <v>96768</v>
      </c>
      <c r="R16" s="42">
        <f t="shared" si="6"/>
        <v>71706.557984438681</v>
      </c>
      <c r="S16" s="40">
        <f t="shared" si="7"/>
        <v>71707</v>
      </c>
      <c r="T16" s="43">
        <f t="shared" si="8"/>
        <v>25061.442015561319</v>
      </c>
      <c r="U16" s="40">
        <f t="shared" si="9"/>
        <v>25061</v>
      </c>
      <c r="V16" s="20">
        <v>13588.67</v>
      </c>
      <c r="W16" s="20">
        <f t="shared" si="11"/>
        <v>10069.410892923306</v>
      </c>
      <c r="X16" s="20">
        <v>10069.41</v>
      </c>
      <c r="Y16" s="20">
        <f t="shared" si="13"/>
        <v>3519.2591070766939</v>
      </c>
      <c r="Z16" s="20">
        <v>3519.26</v>
      </c>
    </row>
    <row r="17" spans="1:26" ht="22.5" customHeight="1" x14ac:dyDescent="0.2">
      <c r="A17" s="3" t="s">
        <v>0</v>
      </c>
      <c r="B17" s="3" t="s">
        <v>1</v>
      </c>
      <c r="C17" s="3" t="s">
        <v>117</v>
      </c>
      <c r="D17" s="3">
        <v>54139937</v>
      </c>
      <c r="E17" s="4" t="s">
        <v>16</v>
      </c>
      <c r="F17" s="4" t="s">
        <v>49</v>
      </c>
      <c r="G17" s="5" t="s">
        <v>49</v>
      </c>
      <c r="H17" s="6" t="s">
        <v>91</v>
      </c>
      <c r="I17" s="16">
        <v>0</v>
      </c>
      <c r="J17" s="16">
        <v>0</v>
      </c>
      <c r="K17" s="16">
        <v>8</v>
      </c>
      <c r="L17" s="15">
        <f t="shared" si="0"/>
        <v>8</v>
      </c>
      <c r="M17" s="7">
        <f t="shared" si="1"/>
        <v>0</v>
      </c>
      <c r="N17" s="7">
        <f t="shared" si="2"/>
        <v>8</v>
      </c>
      <c r="O17" s="7">
        <f t="shared" si="3"/>
        <v>0</v>
      </c>
      <c r="P17" s="7">
        <f t="shared" si="4"/>
        <v>64512</v>
      </c>
      <c r="Q17" s="25">
        <f t="shared" si="5"/>
        <v>64512</v>
      </c>
      <c r="R17" s="8">
        <f t="shared" si="6"/>
        <v>47804.37198962579</v>
      </c>
      <c r="S17" s="18">
        <f t="shared" si="7"/>
        <v>47804</v>
      </c>
      <c r="T17" s="9">
        <f t="shared" si="8"/>
        <v>16707.62801037421</v>
      </c>
      <c r="U17" s="18">
        <f t="shared" si="9"/>
        <v>16708</v>
      </c>
      <c r="V17" s="19">
        <f t="shared" si="10"/>
        <v>9216</v>
      </c>
      <c r="W17" s="20">
        <f t="shared" si="11"/>
        <v>6829.1959985179701</v>
      </c>
      <c r="X17" s="19">
        <f t="shared" si="12"/>
        <v>6829</v>
      </c>
      <c r="Y17" s="20">
        <f t="shared" si="13"/>
        <v>2386.8040014820299</v>
      </c>
      <c r="Z17" s="19">
        <f t="shared" si="14"/>
        <v>2387</v>
      </c>
    </row>
    <row r="18" spans="1:26" ht="21.75" customHeight="1" x14ac:dyDescent="0.2">
      <c r="A18" s="3" t="s">
        <v>0</v>
      </c>
      <c r="B18" s="3" t="s">
        <v>1</v>
      </c>
      <c r="C18" s="3" t="s">
        <v>117</v>
      </c>
      <c r="D18" s="3">
        <v>54139937</v>
      </c>
      <c r="E18" s="4" t="s">
        <v>16</v>
      </c>
      <c r="F18" s="4" t="s">
        <v>50</v>
      </c>
      <c r="G18" s="5" t="s">
        <v>50</v>
      </c>
      <c r="H18" s="6" t="s">
        <v>92</v>
      </c>
      <c r="I18" s="16">
        <v>0</v>
      </c>
      <c r="J18" s="16">
        <v>0</v>
      </c>
      <c r="K18" s="16">
        <v>8</v>
      </c>
      <c r="L18" s="15">
        <f t="shared" si="0"/>
        <v>8</v>
      </c>
      <c r="M18" s="7">
        <f t="shared" si="1"/>
        <v>0</v>
      </c>
      <c r="N18" s="7">
        <f t="shared" si="2"/>
        <v>8</v>
      </c>
      <c r="O18" s="7">
        <f t="shared" si="3"/>
        <v>0</v>
      </c>
      <c r="P18" s="7">
        <f t="shared" si="4"/>
        <v>64512</v>
      </c>
      <c r="Q18" s="25">
        <f t="shared" si="5"/>
        <v>64512</v>
      </c>
      <c r="R18" s="8">
        <f t="shared" si="6"/>
        <v>47804.37198962579</v>
      </c>
      <c r="S18" s="18">
        <f t="shared" si="7"/>
        <v>47804</v>
      </c>
      <c r="T18" s="9">
        <f t="shared" si="8"/>
        <v>16707.62801037421</v>
      </c>
      <c r="U18" s="18">
        <f t="shared" si="9"/>
        <v>16708</v>
      </c>
      <c r="V18" s="19">
        <f t="shared" si="10"/>
        <v>9216</v>
      </c>
      <c r="W18" s="20">
        <f t="shared" si="11"/>
        <v>6829.1959985179701</v>
      </c>
      <c r="X18" s="19">
        <f t="shared" si="12"/>
        <v>6829</v>
      </c>
      <c r="Y18" s="20">
        <f t="shared" si="13"/>
        <v>2386.8040014820299</v>
      </c>
      <c r="Z18" s="19">
        <f t="shared" si="14"/>
        <v>2387</v>
      </c>
    </row>
    <row r="19" spans="1:26" ht="24.75" customHeight="1" x14ac:dyDescent="0.2">
      <c r="A19" s="3" t="s">
        <v>0</v>
      </c>
      <c r="B19" s="3" t="s">
        <v>1</v>
      </c>
      <c r="C19" s="3" t="s">
        <v>117</v>
      </c>
      <c r="D19" s="3">
        <v>54139937</v>
      </c>
      <c r="E19" s="4" t="s">
        <v>16</v>
      </c>
      <c r="F19" s="4" t="s">
        <v>51</v>
      </c>
      <c r="G19" s="5" t="s">
        <v>51</v>
      </c>
      <c r="H19" s="6" t="s">
        <v>93</v>
      </c>
      <c r="I19" s="16">
        <v>0</v>
      </c>
      <c r="J19" s="16">
        <v>0</v>
      </c>
      <c r="K19" s="16">
        <v>8</v>
      </c>
      <c r="L19" s="15">
        <f t="shared" si="0"/>
        <v>8</v>
      </c>
      <c r="M19" s="7">
        <f t="shared" si="1"/>
        <v>0</v>
      </c>
      <c r="N19" s="7">
        <f t="shared" si="2"/>
        <v>8</v>
      </c>
      <c r="O19" s="7">
        <f t="shared" si="3"/>
        <v>0</v>
      </c>
      <c r="P19" s="7">
        <f t="shared" si="4"/>
        <v>64512</v>
      </c>
      <c r="Q19" s="25">
        <f t="shared" si="5"/>
        <v>64512</v>
      </c>
      <c r="R19" s="8">
        <f t="shared" si="6"/>
        <v>47804.37198962579</v>
      </c>
      <c r="S19" s="18">
        <f t="shared" si="7"/>
        <v>47804</v>
      </c>
      <c r="T19" s="9">
        <f t="shared" si="8"/>
        <v>16707.62801037421</v>
      </c>
      <c r="U19" s="18">
        <f t="shared" si="9"/>
        <v>16708</v>
      </c>
      <c r="V19" s="19">
        <f t="shared" si="10"/>
        <v>9216</v>
      </c>
      <c r="W19" s="20">
        <f t="shared" si="11"/>
        <v>6829.1959985179701</v>
      </c>
      <c r="X19" s="19">
        <f t="shared" si="12"/>
        <v>6829</v>
      </c>
      <c r="Y19" s="20">
        <f t="shared" si="13"/>
        <v>2386.8040014820299</v>
      </c>
      <c r="Z19" s="19">
        <f t="shared" si="14"/>
        <v>2387</v>
      </c>
    </row>
    <row r="20" spans="1:26" s="1" customFormat="1" ht="25.5" customHeight="1" x14ac:dyDescent="0.2">
      <c r="A20" s="3" t="s">
        <v>9</v>
      </c>
      <c r="B20" s="3" t="s">
        <v>1</v>
      </c>
      <c r="C20" s="3" t="s">
        <v>117</v>
      </c>
      <c r="D20" s="3">
        <v>54131472</v>
      </c>
      <c r="E20" s="4" t="s">
        <v>17</v>
      </c>
      <c r="F20" s="4" t="s">
        <v>52</v>
      </c>
      <c r="G20" s="5" t="s">
        <v>52</v>
      </c>
      <c r="H20" s="6" t="s">
        <v>79</v>
      </c>
      <c r="I20" s="16">
        <v>0</v>
      </c>
      <c r="J20" s="16">
        <v>8</v>
      </c>
      <c r="K20" s="16">
        <v>0</v>
      </c>
      <c r="L20" s="15">
        <f t="shared" si="0"/>
        <v>8</v>
      </c>
      <c r="M20" s="7">
        <f t="shared" si="1"/>
        <v>8</v>
      </c>
      <c r="N20" s="7">
        <f t="shared" si="2"/>
        <v>8</v>
      </c>
      <c r="O20" s="7">
        <f t="shared" si="3"/>
        <v>73728</v>
      </c>
      <c r="P20" s="7">
        <f t="shared" si="4"/>
        <v>0</v>
      </c>
      <c r="Q20" s="25">
        <f t="shared" si="5"/>
        <v>73728</v>
      </c>
      <c r="R20" s="8">
        <f t="shared" si="6"/>
        <v>54633.567988143761</v>
      </c>
      <c r="S20" s="18">
        <f t="shared" si="7"/>
        <v>54634</v>
      </c>
      <c r="T20" s="9">
        <f t="shared" si="8"/>
        <v>19094.432011856239</v>
      </c>
      <c r="U20" s="18">
        <f t="shared" si="9"/>
        <v>19094</v>
      </c>
      <c r="V20" s="19">
        <f t="shared" si="10"/>
        <v>18432</v>
      </c>
      <c r="W20" s="20">
        <f t="shared" si="11"/>
        <v>13658.39199703594</v>
      </c>
      <c r="X20" s="19">
        <f t="shared" si="12"/>
        <v>13658</v>
      </c>
      <c r="Y20" s="20">
        <f t="shared" si="13"/>
        <v>4773.6080029640598</v>
      </c>
      <c r="Z20" s="19">
        <f t="shared" si="14"/>
        <v>4774</v>
      </c>
    </row>
    <row r="21" spans="1:26" s="1" customFormat="1" ht="26.25" customHeight="1" x14ac:dyDescent="0.2">
      <c r="A21" s="3" t="s">
        <v>9</v>
      </c>
      <c r="B21" s="3" t="s">
        <v>1</v>
      </c>
      <c r="C21" s="3" t="s">
        <v>117</v>
      </c>
      <c r="D21" s="3">
        <v>54131472</v>
      </c>
      <c r="E21" s="4" t="s">
        <v>17</v>
      </c>
      <c r="F21" s="4" t="s">
        <v>53</v>
      </c>
      <c r="G21" s="5" t="s">
        <v>53</v>
      </c>
      <c r="H21" s="6" t="s">
        <v>80</v>
      </c>
      <c r="I21" s="16">
        <v>0</v>
      </c>
      <c r="J21" s="16">
        <v>6</v>
      </c>
      <c r="K21" s="16">
        <v>0</v>
      </c>
      <c r="L21" s="15">
        <f t="shared" si="0"/>
        <v>6</v>
      </c>
      <c r="M21" s="7">
        <f t="shared" si="1"/>
        <v>6</v>
      </c>
      <c r="N21" s="7">
        <f t="shared" si="2"/>
        <v>6</v>
      </c>
      <c r="O21" s="7">
        <f t="shared" si="3"/>
        <v>55296</v>
      </c>
      <c r="P21" s="7">
        <f t="shared" si="4"/>
        <v>0</v>
      </c>
      <c r="Q21" s="25">
        <f t="shared" si="5"/>
        <v>55296</v>
      </c>
      <c r="R21" s="8">
        <f t="shared" si="6"/>
        <v>40975.175991107819</v>
      </c>
      <c r="S21" s="18">
        <f t="shared" si="7"/>
        <v>40975</v>
      </c>
      <c r="T21" s="9">
        <f t="shared" si="8"/>
        <v>14320.824008892181</v>
      </c>
      <c r="U21" s="18">
        <f t="shared" si="9"/>
        <v>14321</v>
      </c>
      <c r="V21" s="19">
        <f t="shared" si="10"/>
        <v>13824</v>
      </c>
      <c r="W21" s="20">
        <f t="shared" si="11"/>
        <v>10243.793997776955</v>
      </c>
      <c r="X21" s="19">
        <f t="shared" si="12"/>
        <v>10244</v>
      </c>
      <c r="Y21" s="20">
        <f t="shared" si="13"/>
        <v>3580.2060022230453</v>
      </c>
      <c r="Z21" s="19">
        <f t="shared" si="14"/>
        <v>3580</v>
      </c>
    </row>
    <row r="22" spans="1:26" s="1" customFormat="1" ht="22.5" customHeight="1" x14ac:dyDescent="0.2">
      <c r="A22" s="3" t="s">
        <v>9</v>
      </c>
      <c r="B22" s="3" t="s">
        <v>1</v>
      </c>
      <c r="C22" s="3" t="s">
        <v>117</v>
      </c>
      <c r="D22" s="3">
        <v>54131472</v>
      </c>
      <c r="E22" s="4" t="s">
        <v>17</v>
      </c>
      <c r="F22" s="4" t="s">
        <v>54</v>
      </c>
      <c r="G22" s="5" t="s">
        <v>54</v>
      </c>
      <c r="H22" s="6" t="s">
        <v>81</v>
      </c>
      <c r="I22" s="16">
        <v>0</v>
      </c>
      <c r="J22" s="16">
        <v>4</v>
      </c>
      <c r="K22" s="16">
        <v>0</v>
      </c>
      <c r="L22" s="15">
        <f t="shared" si="0"/>
        <v>4</v>
      </c>
      <c r="M22" s="7">
        <f t="shared" si="1"/>
        <v>4</v>
      </c>
      <c r="N22" s="7">
        <f t="shared" si="2"/>
        <v>4</v>
      </c>
      <c r="O22" s="7">
        <f t="shared" si="3"/>
        <v>36864</v>
      </c>
      <c r="P22" s="7">
        <f t="shared" si="4"/>
        <v>0</v>
      </c>
      <c r="Q22" s="25">
        <f t="shared" si="5"/>
        <v>36864</v>
      </c>
      <c r="R22" s="8">
        <f t="shared" si="6"/>
        <v>27316.78399407188</v>
      </c>
      <c r="S22" s="18">
        <f t="shared" si="7"/>
        <v>27317</v>
      </c>
      <c r="T22" s="9">
        <f t="shared" si="8"/>
        <v>9547.2160059281196</v>
      </c>
      <c r="U22" s="18">
        <f t="shared" si="9"/>
        <v>9547</v>
      </c>
      <c r="V22" s="19">
        <f t="shared" si="10"/>
        <v>9216</v>
      </c>
      <c r="W22" s="20">
        <f t="shared" si="11"/>
        <v>6829.1959985179701</v>
      </c>
      <c r="X22" s="19">
        <f t="shared" si="12"/>
        <v>6829</v>
      </c>
      <c r="Y22" s="20">
        <f t="shared" si="13"/>
        <v>2386.8040014820299</v>
      </c>
      <c r="Z22" s="19">
        <f t="shared" si="14"/>
        <v>2387</v>
      </c>
    </row>
    <row r="23" spans="1:26" s="1" customFormat="1" ht="24.75" customHeight="1" x14ac:dyDescent="0.2">
      <c r="A23" s="3" t="s">
        <v>9</v>
      </c>
      <c r="B23" s="3" t="s">
        <v>1</v>
      </c>
      <c r="C23" s="3" t="s">
        <v>117</v>
      </c>
      <c r="D23" s="3">
        <v>54131472</v>
      </c>
      <c r="E23" s="4" t="s">
        <v>17</v>
      </c>
      <c r="F23" s="4" t="s">
        <v>12</v>
      </c>
      <c r="G23" s="5" t="s">
        <v>12</v>
      </c>
      <c r="H23" s="6" t="s">
        <v>33</v>
      </c>
      <c r="I23" s="16">
        <v>8</v>
      </c>
      <c r="J23" s="16">
        <v>0</v>
      </c>
      <c r="K23" s="16">
        <v>0</v>
      </c>
      <c r="L23" s="15">
        <f t="shared" si="0"/>
        <v>8</v>
      </c>
      <c r="M23" s="7">
        <f t="shared" si="1"/>
        <v>8</v>
      </c>
      <c r="N23" s="7">
        <f t="shared" si="2"/>
        <v>8</v>
      </c>
      <c r="O23" s="7">
        <f t="shared" si="3"/>
        <v>73728</v>
      </c>
      <c r="P23" s="7">
        <f t="shared" si="4"/>
        <v>0</v>
      </c>
      <c r="Q23" s="25">
        <f t="shared" si="5"/>
        <v>73728</v>
      </c>
      <c r="R23" s="8">
        <f t="shared" si="6"/>
        <v>54633.567988143761</v>
      </c>
      <c r="S23" s="18">
        <f t="shared" si="7"/>
        <v>54634</v>
      </c>
      <c r="T23" s="9">
        <f t="shared" si="8"/>
        <v>19094.432011856239</v>
      </c>
      <c r="U23" s="18">
        <f t="shared" si="9"/>
        <v>19094</v>
      </c>
      <c r="V23" s="19">
        <f t="shared" si="10"/>
        <v>18432</v>
      </c>
      <c r="W23" s="20">
        <f t="shared" si="11"/>
        <v>13658.39199703594</v>
      </c>
      <c r="X23" s="19">
        <f t="shared" si="12"/>
        <v>13658</v>
      </c>
      <c r="Y23" s="20">
        <f t="shared" si="13"/>
        <v>4773.6080029640598</v>
      </c>
      <c r="Z23" s="19">
        <f t="shared" si="14"/>
        <v>4774</v>
      </c>
    </row>
    <row r="24" spans="1:26" s="1" customFormat="1" ht="24.75" customHeight="1" x14ac:dyDescent="0.2">
      <c r="A24" s="3" t="s">
        <v>9</v>
      </c>
      <c r="B24" s="3" t="s">
        <v>1</v>
      </c>
      <c r="C24" s="3" t="s">
        <v>117</v>
      </c>
      <c r="D24" s="3">
        <v>54131472</v>
      </c>
      <c r="E24" s="4" t="s">
        <v>17</v>
      </c>
      <c r="F24" s="4" t="s">
        <v>55</v>
      </c>
      <c r="G24" s="5" t="s">
        <v>55</v>
      </c>
      <c r="H24" s="6" t="s">
        <v>82</v>
      </c>
      <c r="I24" s="16">
        <v>0</v>
      </c>
      <c r="J24" s="16">
        <v>9</v>
      </c>
      <c r="K24" s="16">
        <v>0</v>
      </c>
      <c r="L24" s="15">
        <f t="shared" si="0"/>
        <v>9</v>
      </c>
      <c r="M24" s="7">
        <f t="shared" si="1"/>
        <v>9</v>
      </c>
      <c r="N24" s="7">
        <f t="shared" si="2"/>
        <v>9</v>
      </c>
      <c r="O24" s="7">
        <f t="shared" si="3"/>
        <v>82944</v>
      </c>
      <c r="P24" s="7">
        <f t="shared" si="4"/>
        <v>0</v>
      </c>
      <c r="Q24" s="25">
        <f t="shared" si="5"/>
        <v>82944</v>
      </c>
      <c r="R24" s="8">
        <f t="shared" si="6"/>
        <v>61462.763986661732</v>
      </c>
      <c r="S24" s="18">
        <f t="shared" si="7"/>
        <v>61463</v>
      </c>
      <c r="T24" s="9">
        <f t="shared" si="8"/>
        <v>21481.236013338268</v>
      </c>
      <c r="U24" s="18">
        <f t="shared" si="9"/>
        <v>21481</v>
      </c>
      <c r="V24" s="19">
        <f t="shared" si="10"/>
        <v>20736</v>
      </c>
      <c r="W24" s="20">
        <f t="shared" si="11"/>
        <v>15365.690996665433</v>
      </c>
      <c r="X24" s="19">
        <f t="shared" si="12"/>
        <v>15366</v>
      </c>
      <c r="Y24" s="20">
        <f t="shared" si="13"/>
        <v>5370.309003334567</v>
      </c>
      <c r="Z24" s="19">
        <f t="shared" si="14"/>
        <v>5370</v>
      </c>
    </row>
    <row r="25" spans="1:26" s="1" customFormat="1" ht="26.25" customHeight="1" x14ac:dyDescent="0.2">
      <c r="A25" s="3" t="s">
        <v>9</v>
      </c>
      <c r="B25" s="3" t="s">
        <v>1</v>
      </c>
      <c r="C25" s="3" t="s">
        <v>117</v>
      </c>
      <c r="D25" s="3">
        <v>54131472</v>
      </c>
      <c r="E25" s="4" t="s">
        <v>17</v>
      </c>
      <c r="F25" s="4" t="s">
        <v>56</v>
      </c>
      <c r="G25" s="5" t="s">
        <v>56</v>
      </c>
      <c r="H25" s="6" t="s">
        <v>83</v>
      </c>
      <c r="I25" s="16">
        <v>0</v>
      </c>
      <c r="J25" s="16">
        <v>12</v>
      </c>
      <c r="K25" s="16">
        <v>0</v>
      </c>
      <c r="L25" s="15">
        <f t="shared" si="0"/>
        <v>12</v>
      </c>
      <c r="M25" s="7">
        <f t="shared" si="1"/>
        <v>12</v>
      </c>
      <c r="N25" s="7">
        <f t="shared" si="2"/>
        <v>12</v>
      </c>
      <c r="O25" s="7">
        <f t="shared" si="3"/>
        <v>110592</v>
      </c>
      <c r="P25" s="7">
        <f t="shared" si="4"/>
        <v>0</v>
      </c>
      <c r="Q25" s="25">
        <f t="shared" si="5"/>
        <v>110592</v>
      </c>
      <c r="R25" s="8">
        <f t="shared" si="6"/>
        <v>81950.351982215638</v>
      </c>
      <c r="S25" s="18">
        <f t="shared" si="7"/>
        <v>81950</v>
      </c>
      <c r="T25" s="9">
        <f t="shared" si="8"/>
        <v>28641.648017784362</v>
      </c>
      <c r="U25" s="18">
        <f t="shared" si="9"/>
        <v>28642</v>
      </c>
      <c r="V25" s="19">
        <f t="shared" si="10"/>
        <v>27648</v>
      </c>
      <c r="W25" s="20">
        <f t="shared" si="11"/>
        <v>20487.587995553909</v>
      </c>
      <c r="X25" s="19">
        <f t="shared" si="12"/>
        <v>20488</v>
      </c>
      <c r="Y25" s="20">
        <f t="shared" si="13"/>
        <v>7160.4120044460906</v>
      </c>
      <c r="Z25" s="19">
        <f t="shared" si="14"/>
        <v>7160</v>
      </c>
    </row>
    <row r="26" spans="1:26" s="1" customFormat="1" ht="25.5" customHeight="1" x14ac:dyDescent="0.2">
      <c r="A26" s="3" t="s">
        <v>9</v>
      </c>
      <c r="B26" s="3" t="s">
        <v>1</v>
      </c>
      <c r="C26" s="3" t="s">
        <v>117</v>
      </c>
      <c r="D26" s="3">
        <v>54131472</v>
      </c>
      <c r="E26" s="4" t="s">
        <v>17</v>
      </c>
      <c r="F26" s="4" t="s">
        <v>57</v>
      </c>
      <c r="G26" s="5" t="s">
        <v>57</v>
      </c>
      <c r="H26" s="6" t="s">
        <v>84</v>
      </c>
      <c r="I26" s="16">
        <v>0</v>
      </c>
      <c r="J26" s="16">
        <v>9</v>
      </c>
      <c r="K26" s="16">
        <v>0</v>
      </c>
      <c r="L26" s="15">
        <f t="shared" si="0"/>
        <v>9</v>
      </c>
      <c r="M26" s="7">
        <f t="shared" si="1"/>
        <v>9</v>
      </c>
      <c r="N26" s="7">
        <f t="shared" si="2"/>
        <v>9</v>
      </c>
      <c r="O26" s="7">
        <f t="shared" si="3"/>
        <v>82944</v>
      </c>
      <c r="P26" s="7">
        <f t="shared" si="4"/>
        <v>0</v>
      </c>
      <c r="Q26" s="25">
        <f t="shared" si="5"/>
        <v>82944</v>
      </c>
      <c r="R26" s="8">
        <f t="shared" si="6"/>
        <v>61462.763986661732</v>
      </c>
      <c r="S26" s="18">
        <f t="shared" si="7"/>
        <v>61463</v>
      </c>
      <c r="T26" s="9">
        <f t="shared" si="8"/>
        <v>21481.236013338268</v>
      </c>
      <c r="U26" s="18">
        <f t="shared" si="9"/>
        <v>21481</v>
      </c>
      <c r="V26" s="19">
        <f t="shared" si="10"/>
        <v>20736</v>
      </c>
      <c r="W26" s="20">
        <f t="shared" si="11"/>
        <v>15365.690996665433</v>
      </c>
      <c r="X26" s="19">
        <f t="shared" si="12"/>
        <v>15366</v>
      </c>
      <c r="Y26" s="20">
        <f t="shared" si="13"/>
        <v>5370.309003334567</v>
      </c>
      <c r="Z26" s="19">
        <f t="shared" si="14"/>
        <v>5370</v>
      </c>
    </row>
    <row r="27" spans="1:26" s="1" customFormat="1" ht="24" customHeight="1" x14ac:dyDescent="0.2">
      <c r="A27" s="3" t="s">
        <v>9</v>
      </c>
      <c r="B27" s="3" t="s">
        <v>1</v>
      </c>
      <c r="C27" s="3" t="s">
        <v>117</v>
      </c>
      <c r="D27" s="3">
        <v>54131472</v>
      </c>
      <c r="E27" s="4" t="s">
        <v>17</v>
      </c>
      <c r="F27" s="4" t="s">
        <v>58</v>
      </c>
      <c r="G27" s="5" t="s">
        <v>58</v>
      </c>
      <c r="H27" s="6" t="s">
        <v>85</v>
      </c>
      <c r="I27" s="16">
        <v>0</v>
      </c>
      <c r="J27" s="16">
        <v>8</v>
      </c>
      <c r="K27" s="16">
        <v>0</v>
      </c>
      <c r="L27" s="15">
        <f t="shared" si="0"/>
        <v>8</v>
      </c>
      <c r="M27" s="7">
        <f t="shared" si="1"/>
        <v>8</v>
      </c>
      <c r="N27" s="7">
        <f t="shared" si="2"/>
        <v>8</v>
      </c>
      <c r="O27" s="7">
        <f t="shared" si="3"/>
        <v>73728</v>
      </c>
      <c r="P27" s="7">
        <f t="shared" si="4"/>
        <v>0</v>
      </c>
      <c r="Q27" s="25">
        <f t="shared" si="5"/>
        <v>73728</v>
      </c>
      <c r="R27" s="8">
        <f t="shared" si="6"/>
        <v>54633.567988143761</v>
      </c>
      <c r="S27" s="18">
        <f t="shared" si="7"/>
        <v>54634</v>
      </c>
      <c r="T27" s="9">
        <f t="shared" si="8"/>
        <v>19094.432011856239</v>
      </c>
      <c r="U27" s="18">
        <f t="shared" si="9"/>
        <v>19094</v>
      </c>
      <c r="V27" s="19">
        <f t="shared" si="10"/>
        <v>18432</v>
      </c>
      <c r="W27" s="20">
        <f t="shared" si="11"/>
        <v>13658.39199703594</v>
      </c>
      <c r="X27" s="19">
        <f t="shared" si="12"/>
        <v>13658</v>
      </c>
      <c r="Y27" s="20">
        <f t="shared" si="13"/>
        <v>4773.6080029640598</v>
      </c>
      <c r="Z27" s="19">
        <f t="shared" si="14"/>
        <v>4774</v>
      </c>
    </row>
    <row r="28" spans="1:26" s="1" customFormat="1" ht="22.5" customHeight="1" x14ac:dyDescent="0.2">
      <c r="A28" s="3" t="s">
        <v>9</v>
      </c>
      <c r="B28" s="3" t="s">
        <v>1</v>
      </c>
      <c r="C28" s="3" t="s">
        <v>117</v>
      </c>
      <c r="D28" s="3">
        <v>54131472</v>
      </c>
      <c r="E28" s="4" t="s">
        <v>17</v>
      </c>
      <c r="F28" s="4" t="s">
        <v>59</v>
      </c>
      <c r="G28" s="5" t="s">
        <v>59</v>
      </c>
      <c r="H28" s="6" t="s">
        <v>86</v>
      </c>
      <c r="I28" s="16">
        <v>0</v>
      </c>
      <c r="J28" s="16">
        <v>8</v>
      </c>
      <c r="K28" s="16">
        <v>0</v>
      </c>
      <c r="L28" s="15">
        <f t="shared" si="0"/>
        <v>8</v>
      </c>
      <c r="M28" s="7">
        <f t="shared" si="1"/>
        <v>8</v>
      </c>
      <c r="N28" s="7">
        <f t="shared" si="2"/>
        <v>8</v>
      </c>
      <c r="O28" s="7">
        <f t="shared" si="3"/>
        <v>73728</v>
      </c>
      <c r="P28" s="7">
        <f t="shared" si="4"/>
        <v>0</v>
      </c>
      <c r="Q28" s="25">
        <f t="shared" si="5"/>
        <v>73728</v>
      </c>
      <c r="R28" s="8">
        <f t="shared" si="6"/>
        <v>54633.567988143761</v>
      </c>
      <c r="S28" s="18">
        <f t="shared" si="7"/>
        <v>54634</v>
      </c>
      <c r="T28" s="9">
        <f t="shared" si="8"/>
        <v>19094.432011856239</v>
      </c>
      <c r="U28" s="18">
        <f t="shared" si="9"/>
        <v>19094</v>
      </c>
      <c r="V28" s="19">
        <f t="shared" si="10"/>
        <v>18432</v>
      </c>
      <c r="W28" s="20">
        <f t="shared" si="11"/>
        <v>13658.39199703594</v>
      </c>
      <c r="X28" s="19">
        <f t="shared" si="12"/>
        <v>13658</v>
      </c>
      <c r="Y28" s="20">
        <f t="shared" si="13"/>
        <v>4773.6080029640598</v>
      </c>
      <c r="Z28" s="19">
        <f t="shared" si="14"/>
        <v>4774</v>
      </c>
    </row>
    <row r="29" spans="1:26" s="1" customFormat="1" ht="27.75" customHeight="1" x14ac:dyDescent="0.2">
      <c r="A29" s="3" t="s">
        <v>9</v>
      </c>
      <c r="B29" s="3" t="s">
        <v>1</v>
      </c>
      <c r="C29" s="3" t="s">
        <v>117</v>
      </c>
      <c r="D29" s="3">
        <v>54131472</v>
      </c>
      <c r="E29" s="4" t="s">
        <v>17</v>
      </c>
      <c r="F29" s="4" t="s">
        <v>60</v>
      </c>
      <c r="G29" s="5" t="s">
        <v>60</v>
      </c>
      <c r="H29" s="6" t="s">
        <v>87</v>
      </c>
      <c r="I29" s="16">
        <v>0</v>
      </c>
      <c r="J29" s="16">
        <v>10</v>
      </c>
      <c r="K29" s="16">
        <v>0</v>
      </c>
      <c r="L29" s="15">
        <f t="shared" si="0"/>
        <v>10</v>
      </c>
      <c r="M29" s="7">
        <f t="shared" si="1"/>
        <v>10</v>
      </c>
      <c r="N29" s="7">
        <f t="shared" si="2"/>
        <v>10</v>
      </c>
      <c r="O29" s="7">
        <f t="shared" si="3"/>
        <v>92160</v>
      </c>
      <c r="P29" s="7">
        <f t="shared" si="4"/>
        <v>0</v>
      </c>
      <c r="Q29" s="25">
        <f t="shared" si="5"/>
        <v>92160</v>
      </c>
      <c r="R29" s="8">
        <f t="shared" si="6"/>
        <v>68291.959985179696</v>
      </c>
      <c r="S29" s="18">
        <f t="shared" si="7"/>
        <v>68292</v>
      </c>
      <c r="T29" s="9">
        <f t="shared" si="8"/>
        <v>23868.040014820304</v>
      </c>
      <c r="U29" s="18">
        <f t="shared" si="9"/>
        <v>23868</v>
      </c>
      <c r="V29" s="19">
        <f t="shared" si="10"/>
        <v>23040</v>
      </c>
      <c r="W29" s="20">
        <f t="shared" si="11"/>
        <v>17072.989996294924</v>
      </c>
      <c r="X29" s="19">
        <f t="shared" si="12"/>
        <v>17073</v>
      </c>
      <c r="Y29" s="20">
        <f t="shared" si="13"/>
        <v>5967.0100037050761</v>
      </c>
      <c r="Z29" s="19">
        <f t="shared" si="14"/>
        <v>5967</v>
      </c>
    </row>
    <row r="30" spans="1:26" s="1" customFormat="1" ht="24" customHeight="1" x14ac:dyDescent="0.2">
      <c r="A30" s="3" t="s">
        <v>9</v>
      </c>
      <c r="B30" s="3" t="s">
        <v>1</v>
      </c>
      <c r="C30" s="3" t="s">
        <v>117</v>
      </c>
      <c r="D30" s="3">
        <v>54131472</v>
      </c>
      <c r="E30" s="4" t="s">
        <v>17</v>
      </c>
      <c r="F30" s="4" t="s">
        <v>61</v>
      </c>
      <c r="G30" s="5" t="s">
        <v>61</v>
      </c>
      <c r="H30" s="6" t="s">
        <v>88</v>
      </c>
      <c r="I30" s="16">
        <v>0</v>
      </c>
      <c r="J30" s="16">
        <v>8</v>
      </c>
      <c r="K30" s="16">
        <v>0</v>
      </c>
      <c r="L30" s="15">
        <f t="shared" si="0"/>
        <v>8</v>
      </c>
      <c r="M30" s="7">
        <f t="shared" si="1"/>
        <v>8</v>
      </c>
      <c r="N30" s="7">
        <f t="shared" si="2"/>
        <v>8</v>
      </c>
      <c r="O30" s="7">
        <f t="shared" si="3"/>
        <v>73728</v>
      </c>
      <c r="P30" s="7">
        <f t="shared" si="4"/>
        <v>0</v>
      </c>
      <c r="Q30" s="25">
        <f t="shared" si="5"/>
        <v>73728</v>
      </c>
      <c r="R30" s="8">
        <f t="shared" si="6"/>
        <v>54633.567988143761</v>
      </c>
      <c r="S30" s="18">
        <f t="shared" si="7"/>
        <v>54634</v>
      </c>
      <c r="T30" s="9">
        <f t="shared" si="8"/>
        <v>19094.432011856239</v>
      </c>
      <c r="U30" s="18">
        <f t="shared" si="9"/>
        <v>19094</v>
      </c>
      <c r="V30" s="19">
        <f t="shared" si="10"/>
        <v>18432</v>
      </c>
      <c r="W30" s="20">
        <f t="shared" si="11"/>
        <v>13658.39199703594</v>
      </c>
      <c r="X30" s="19">
        <f t="shared" si="12"/>
        <v>13658</v>
      </c>
      <c r="Y30" s="20">
        <f t="shared" si="13"/>
        <v>4773.6080029640598</v>
      </c>
      <c r="Z30" s="19">
        <f t="shared" si="14"/>
        <v>4774</v>
      </c>
    </row>
    <row r="31" spans="1:26" s="1" customFormat="1" ht="25.5" customHeight="1" x14ac:dyDescent="0.2">
      <c r="A31" s="3" t="s">
        <v>9</v>
      </c>
      <c r="B31" s="3" t="s">
        <v>1</v>
      </c>
      <c r="C31" s="3" t="s">
        <v>117</v>
      </c>
      <c r="D31" s="3">
        <v>54131472</v>
      </c>
      <c r="E31" s="4" t="s">
        <v>17</v>
      </c>
      <c r="F31" s="4" t="s">
        <v>62</v>
      </c>
      <c r="G31" s="5" t="s">
        <v>62</v>
      </c>
      <c r="H31" s="6" t="s">
        <v>89</v>
      </c>
      <c r="I31" s="16">
        <v>0</v>
      </c>
      <c r="J31" s="16">
        <v>10</v>
      </c>
      <c r="K31" s="16">
        <v>0</v>
      </c>
      <c r="L31" s="15">
        <f t="shared" si="0"/>
        <v>10</v>
      </c>
      <c r="M31" s="7">
        <f t="shared" si="1"/>
        <v>10</v>
      </c>
      <c r="N31" s="7">
        <f t="shared" si="2"/>
        <v>10</v>
      </c>
      <c r="O31" s="7">
        <f t="shared" si="3"/>
        <v>92160</v>
      </c>
      <c r="P31" s="7">
        <f t="shared" si="4"/>
        <v>0</v>
      </c>
      <c r="Q31" s="25">
        <f t="shared" si="5"/>
        <v>92160</v>
      </c>
      <c r="R31" s="8">
        <f t="shared" si="6"/>
        <v>68291.959985179696</v>
      </c>
      <c r="S31" s="18">
        <f t="shared" si="7"/>
        <v>68292</v>
      </c>
      <c r="T31" s="9">
        <f t="shared" si="8"/>
        <v>23868.040014820304</v>
      </c>
      <c r="U31" s="18">
        <f t="shared" si="9"/>
        <v>23868</v>
      </c>
      <c r="V31" s="19">
        <f t="shared" si="10"/>
        <v>23040</v>
      </c>
      <c r="W31" s="20">
        <f t="shared" si="11"/>
        <v>17072.989996294924</v>
      </c>
      <c r="X31" s="19">
        <f t="shared" si="12"/>
        <v>17073</v>
      </c>
      <c r="Y31" s="20">
        <f t="shared" si="13"/>
        <v>5967.0100037050761</v>
      </c>
      <c r="Z31" s="19">
        <f t="shared" si="14"/>
        <v>5967</v>
      </c>
    </row>
    <row r="32" spans="1:26" ht="21" customHeight="1" x14ac:dyDescent="0.2">
      <c r="A32" s="3" t="s">
        <v>10</v>
      </c>
      <c r="B32" s="3" t="s">
        <v>1</v>
      </c>
      <c r="C32" s="3" t="s">
        <v>117</v>
      </c>
      <c r="D32" s="3">
        <v>54131430</v>
      </c>
      <c r="E32" s="4" t="s">
        <v>18</v>
      </c>
      <c r="F32" s="4" t="s">
        <v>63</v>
      </c>
      <c r="G32" s="5" t="s">
        <v>63</v>
      </c>
      <c r="H32" s="6" t="s">
        <v>94</v>
      </c>
      <c r="I32" s="16">
        <v>0</v>
      </c>
      <c r="J32" s="16">
        <v>0</v>
      </c>
      <c r="K32" s="16">
        <v>4</v>
      </c>
      <c r="L32" s="15">
        <f t="shared" si="0"/>
        <v>4</v>
      </c>
      <c r="M32" s="7">
        <f t="shared" si="1"/>
        <v>0</v>
      </c>
      <c r="N32" s="7">
        <f t="shared" si="2"/>
        <v>4</v>
      </c>
      <c r="O32" s="7">
        <f t="shared" si="3"/>
        <v>0</v>
      </c>
      <c r="P32" s="7">
        <f t="shared" si="4"/>
        <v>32256</v>
      </c>
      <c r="Q32" s="25">
        <f t="shared" si="5"/>
        <v>32256</v>
      </c>
      <c r="R32" s="8">
        <f t="shared" si="6"/>
        <v>23902.185994812895</v>
      </c>
      <c r="S32" s="18">
        <f t="shared" si="7"/>
        <v>23902</v>
      </c>
      <c r="T32" s="9">
        <f t="shared" si="8"/>
        <v>8353.8140051871051</v>
      </c>
      <c r="U32" s="18">
        <f t="shared" si="9"/>
        <v>8354</v>
      </c>
      <c r="V32" s="19">
        <f t="shared" si="10"/>
        <v>4608</v>
      </c>
      <c r="W32" s="20">
        <f t="shared" si="11"/>
        <v>3414.5979992589851</v>
      </c>
      <c r="X32" s="19">
        <f t="shared" si="12"/>
        <v>3415</v>
      </c>
      <c r="Y32" s="20">
        <f t="shared" si="13"/>
        <v>1193.4020007410149</v>
      </c>
      <c r="Z32" s="19">
        <f t="shared" si="14"/>
        <v>1193</v>
      </c>
    </row>
    <row r="33" spans="1:26" ht="23.25" customHeight="1" x14ac:dyDescent="0.2">
      <c r="A33" s="3" t="s">
        <v>10</v>
      </c>
      <c r="B33" s="3" t="s">
        <v>1</v>
      </c>
      <c r="C33" s="3" t="s">
        <v>117</v>
      </c>
      <c r="D33" s="3">
        <v>54131430</v>
      </c>
      <c r="E33" s="4" t="s">
        <v>18</v>
      </c>
      <c r="F33" s="4" t="s">
        <v>11</v>
      </c>
      <c r="G33" s="10" t="s">
        <v>34</v>
      </c>
      <c r="H33" s="11" t="s">
        <v>35</v>
      </c>
      <c r="I33" s="16">
        <v>3</v>
      </c>
      <c r="J33" s="16">
        <v>2</v>
      </c>
      <c r="K33" s="16">
        <v>3</v>
      </c>
      <c r="L33" s="15">
        <f t="shared" si="0"/>
        <v>8</v>
      </c>
      <c r="M33" s="7">
        <f t="shared" si="1"/>
        <v>5</v>
      </c>
      <c r="N33" s="7">
        <f t="shared" si="2"/>
        <v>8</v>
      </c>
      <c r="O33" s="7">
        <f t="shared" si="3"/>
        <v>46080</v>
      </c>
      <c r="P33" s="7">
        <f t="shared" si="4"/>
        <v>24192</v>
      </c>
      <c r="Q33" s="25">
        <f t="shared" si="5"/>
        <v>70272</v>
      </c>
      <c r="R33" s="8">
        <f t="shared" si="6"/>
        <v>52072.619488699522</v>
      </c>
      <c r="S33" s="18">
        <f t="shared" si="7"/>
        <v>52073</v>
      </c>
      <c r="T33" s="9">
        <f t="shared" si="8"/>
        <v>18199.380511300478</v>
      </c>
      <c r="U33" s="18">
        <f t="shared" si="9"/>
        <v>18199</v>
      </c>
      <c r="V33" s="19">
        <f t="shared" si="10"/>
        <v>14976</v>
      </c>
      <c r="W33" s="20">
        <f t="shared" si="11"/>
        <v>11097.443497591701</v>
      </c>
      <c r="X33" s="19">
        <f t="shared" si="12"/>
        <v>11097</v>
      </c>
      <c r="Y33" s="20">
        <f t="shared" si="13"/>
        <v>3878.5565024082989</v>
      </c>
      <c r="Z33" s="19">
        <f t="shared" si="14"/>
        <v>3879</v>
      </c>
    </row>
    <row r="34" spans="1:26" ht="20.25" customHeight="1" x14ac:dyDescent="0.2">
      <c r="A34" s="3" t="s">
        <v>10</v>
      </c>
      <c r="B34" s="3" t="s">
        <v>1</v>
      </c>
      <c r="C34" s="3" t="s">
        <v>117</v>
      </c>
      <c r="D34" s="3">
        <v>54131430</v>
      </c>
      <c r="E34" s="4" t="s">
        <v>18</v>
      </c>
      <c r="F34" s="4" t="s">
        <v>13</v>
      </c>
      <c r="G34" s="11" t="s">
        <v>36</v>
      </c>
      <c r="H34" s="11" t="s">
        <v>37</v>
      </c>
      <c r="I34" s="16">
        <v>1</v>
      </c>
      <c r="J34" s="16">
        <v>0</v>
      </c>
      <c r="K34" s="16">
        <v>11</v>
      </c>
      <c r="L34" s="15">
        <f t="shared" si="0"/>
        <v>12</v>
      </c>
      <c r="M34" s="7">
        <f t="shared" si="1"/>
        <v>1</v>
      </c>
      <c r="N34" s="7">
        <f t="shared" si="2"/>
        <v>12</v>
      </c>
      <c r="O34" s="7">
        <f t="shared" si="3"/>
        <v>9216</v>
      </c>
      <c r="P34" s="7">
        <f t="shared" si="4"/>
        <v>88704</v>
      </c>
      <c r="Q34" s="25">
        <f t="shared" si="5"/>
        <v>97920</v>
      </c>
      <c r="R34" s="8">
        <f t="shared" si="6"/>
        <v>72560.207484253435</v>
      </c>
      <c r="S34" s="18">
        <f t="shared" si="7"/>
        <v>72560</v>
      </c>
      <c r="T34" s="9">
        <f t="shared" si="8"/>
        <v>25359.792515746565</v>
      </c>
      <c r="U34" s="18">
        <f t="shared" si="9"/>
        <v>25360</v>
      </c>
      <c r="V34" s="19">
        <f t="shared" si="10"/>
        <v>14976</v>
      </c>
      <c r="W34" s="20">
        <f t="shared" si="11"/>
        <v>11097.443497591701</v>
      </c>
      <c r="X34" s="19">
        <f t="shared" si="12"/>
        <v>11097</v>
      </c>
      <c r="Y34" s="20">
        <f t="shared" si="13"/>
        <v>3878.5565024082989</v>
      </c>
      <c r="Z34" s="19">
        <f t="shared" si="14"/>
        <v>3879</v>
      </c>
    </row>
    <row r="35" spans="1:26" ht="20.25" customHeight="1" x14ac:dyDescent="0.2">
      <c r="A35" s="3" t="s">
        <v>10</v>
      </c>
      <c r="B35" s="3" t="s">
        <v>1</v>
      </c>
      <c r="C35" s="3" t="s">
        <v>117</v>
      </c>
      <c r="D35" s="3">
        <v>54131430</v>
      </c>
      <c r="E35" s="4" t="s">
        <v>18</v>
      </c>
      <c r="F35" s="4" t="s">
        <v>64</v>
      </c>
      <c r="G35" s="11" t="s">
        <v>95</v>
      </c>
      <c r="H35" s="11" t="s">
        <v>96</v>
      </c>
      <c r="I35" s="16">
        <v>0</v>
      </c>
      <c r="J35" s="16">
        <v>0</v>
      </c>
      <c r="K35" s="16">
        <v>6</v>
      </c>
      <c r="L35" s="15">
        <f t="shared" si="0"/>
        <v>6</v>
      </c>
      <c r="M35" s="7">
        <f t="shared" si="1"/>
        <v>0</v>
      </c>
      <c r="N35" s="7">
        <f t="shared" si="2"/>
        <v>6</v>
      </c>
      <c r="O35" s="7">
        <f t="shared" si="3"/>
        <v>0</v>
      </c>
      <c r="P35" s="7">
        <f t="shared" si="4"/>
        <v>48384</v>
      </c>
      <c r="Q35" s="25">
        <f t="shared" si="5"/>
        <v>48384</v>
      </c>
      <c r="R35" s="8">
        <f t="shared" si="6"/>
        <v>35853.278992219341</v>
      </c>
      <c r="S35" s="18">
        <f t="shared" si="7"/>
        <v>35853</v>
      </c>
      <c r="T35" s="9">
        <f t="shared" si="8"/>
        <v>12530.721007780659</v>
      </c>
      <c r="U35" s="18">
        <f t="shared" si="9"/>
        <v>12531</v>
      </c>
      <c r="V35" s="19">
        <f t="shared" si="10"/>
        <v>6912</v>
      </c>
      <c r="W35" s="20">
        <f t="shared" si="11"/>
        <v>5121.8969988884774</v>
      </c>
      <c r="X35" s="19">
        <f t="shared" si="12"/>
        <v>5122</v>
      </c>
      <c r="Y35" s="20">
        <f t="shared" si="13"/>
        <v>1790.1030011115226</v>
      </c>
      <c r="Z35" s="19">
        <f t="shared" si="14"/>
        <v>1790</v>
      </c>
    </row>
    <row r="36" spans="1:26" ht="19.5" customHeight="1" x14ac:dyDescent="0.2">
      <c r="A36" s="3" t="s">
        <v>10</v>
      </c>
      <c r="B36" s="3" t="s">
        <v>1</v>
      </c>
      <c r="C36" s="3" t="s">
        <v>117</v>
      </c>
      <c r="D36" s="3">
        <v>54131430</v>
      </c>
      <c r="E36" s="4" t="s">
        <v>18</v>
      </c>
      <c r="F36" s="4" t="s">
        <v>65</v>
      </c>
      <c r="G36" s="11" t="s">
        <v>65</v>
      </c>
      <c r="H36" s="11" t="s">
        <v>97</v>
      </c>
      <c r="I36" s="16">
        <v>0</v>
      </c>
      <c r="J36" s="16">
        <v>0</v>
      </c>
      <c r="K36" s="16">
        <v>12</v>
      </c>
      <c r="L36" s="15">
        <f t="shared" si="0"/>
        <v>12</v>
      </c>
      <c r="M36" s="7">
        <f t="shared" si="1"/>
        <v>0</v>
      </c>
      <c r="N36" s="7">
        <f t="shared" si="2"/>
        <v>12</v>
      </c>
      <c r="O36" s="7">
        <f t="shared" si="3"/>
        <v>0</v>
      </c>
      <c r="P36" s="7">
        <f t="shared" si="4"/>
        <v>96768</v>
      </c>
      <c r="Q36" s="25">
        <f t="shared" si="5"/>
        <v>96768</v>
      </c>
      <c r="R36" s="8">
        <f t="shared" si="6"/>
        <v>71706.557984438681</v>
      </c>
      <c r="S36" s="18">
        <f t="shared" si="7"/>
        <v>71707</v>
      </c>
      <c r="T36" s="9">
        <f t="shared" si="8"/>
        <v>25061.442015561319</v>
      </c>
      <c r="U36" s="18">
        <f t="shared" si="9"/>
        <v>25061</v>
      </c>
      <c r="V36" s="19">
        <f t="shared" si="10"/>
        <v>13824</v>
      </c>
      <c r="W36" s="20">
        <f t="shared" si="11"/>
        <v>10243.793997776955</v>
      </c>
      <c r="X36" s="19">
        <f t="shared" si="12"/>
        <v>10244</v>
      </c>
      <c r="Y36" s="20">
        <f t="shared" si="13"/>
        <v>3580.2060022230453</v>
      </c>
      <c r="Z36" s="19">
        <f t="shared" si="14"/>
        <v>3580</v>
      </c>
    </row>
    <row r="37" spans="1:26" ht="23.25" customHeight="1" x14ac:dyDescent="0.2">
      <c r="A37" s="3" t="s">
        <v>10</v>
      </c>
      <c r="B37" s="3" t="s">
        <v>1</v>
      </c>
      <c r="C37" s="3" t="s">
        <v>117</v>
      </c>
      <c r="D37" s="3">
        <v>54131430</v>
      </c>
      <c r="E37" s="4" t="s">
        <v>18</v>
      </c>
      <c r="F37" s="4" t="s">
        <v>4</v>
      </c>
      <c r="G37" s="10" t="s">
        <v>4</v>
      </c>
      <c r="H37" s="11" t="s">
        <v>38</v>
      </c>
      <c r="I37" s="16">
        <v>12</v>
      </c>
      <c r="J37" s="16">
        <v>2</v>
      </c>
      <c r="K37" s="16">
        <v>0</v>
      </c>
      <c r="L37" s="15">
        <f t="shared" si="0"/>
        <v>14</v>
      </c>
      <c r="M37" s="7">
        <f t="shared" si="1"/>
        <v>14</v>
      </c>
      <c r="N37" s="7">
        <f t="shared" si="2"/>
        <v>14</v>
      </c>
      <c r="O37" s="7">
        <f t="shared" si="3"/>
        <v>129024</v>
      </c>
      <c r="P37" s="7">
        <f t="shared" si="4"/>
        <v>0</v>
      </c>
      <c r="Q37" s="25">
        <f t="shared" si="5"/>
        <v>129024</v>
      </c>
      <c r="R37" s="8">
        <f t="shared" si="6"/>
        <v>95608.74397925158</v>
      </c>
      <c r="S37" s="18">
        <f t="shared" si="7"/>
        <v>95609</v>
      </c>
      <c r="T37" s="9">
        <f t="shared" si="8"/>
        <v>33415.25602074842</v>
      </c>
      <c r="U37" s="18">
        <f t="shared" si="9"/>
        <v>33415</v>
      </c>
      <c r="V37" s="19">
        <f t="shared" si="10"/>
        <v>32256</v>
      </c>
      <c r="W37" s="20">
        <f t="shared" si="11"/>
        <v>23902.185994812895</v>
      </c>
      <c r="X37" s="19">
        <f t="shared" si="12"/>
        <v>23902</v>
      </c>
      <c r="Y37" s="20">
        <f t="shared" si="13"/>
        <v>8353.8140051871051</v>
      </c>
      <c r="Z37" s="19">
        <f t="shared" si="14"/>
        <v>8354</v>
      </c>
    </row>
    <row r="38" spans="1:26" ht="24" customHeight="1" x14ac:dyDescent="0.2">
      <c r="A38" s="3" t="s">
        <v>10</v>
      </c>
      <c r="B38" s="3" t="s">
        <v>1</v>
      </c>
      <c r="C38" s="3" t="s">
        <v>117</v>
      </c>
      <c r="D38" s="3">
        <v>54131430</v>
      </c>
      <c r="E38" s="4" t="s">
        <v>18</v>
      </c>
      <c r="F38" s="4" t="s">
        <v>66</v>
      </c>
      <c r="G38" s="10" t="s">
        <v>66</v>
      </c>
      <c r="H38" s="11" t="s">
        <v>98</v>
      </c>
      <c r="I38" s="16">
        <v>0</v>
      </c>
      <c r="J38" s="16">
        <v>0</v>
      </c>
      <c r="K38" s="16">
        <v>8</v>
      </c>
      <c r="L38" s="15">
        <f t="shared" si="0"/>
        <v>8</v>
      </c>
      <c r="M38" s="7">
        <f t="shared" si="1"/>
        <v>0</v>
      </c>
      <c r="N38" s="7">
        <f t="shared" si="2"/>
        <v>8</v>
      </c>
      <c r="O38" s="7">
        <f t="shared" si="3"/>
        <v>0</v>
      </c>
      <c r="P38" s="7">
        <f t="shared" si="4"/>
        <v>64512</v>
      </c>
      <c r="Q38" s="25">
        <f t="shared" si="5"/>
        <v>64512</v>
      </c>
      <c r="R38" s="8">
        <f t="shared" si="6"/>
        <v>47804.37198962579</v>
      </c>
      <c r="S38" s="18">
        <f t="shared" si="7"/>
        <v>47804</v>
      </c>
      <c r="T38" s="9">
        <f t="shared" si="8"/>
        <v>16707.62801037421</v>
      </c>
      <c r="U38" s="18">
        <f t="shared" si="9"/>
        <v>16708</v>
      </c>
      <c r="V38" s="19">
        <f t="shared" si="10"/>
        <v>9216</v>
      </c>
      <c r="W38" s="20">
        <f t="shared" si="11"/>
        <v>6829.1959985179701</v>
      </c>
      <c r="X38" s="19">
        <f t="shared" si="12"/>
        <v>6829</v>
      </c>
      <c r="Y38" s="20">
        <f t="shared" si="13"/>
        <v>2386.8040014820299</v>
      </c>
      <c r="Z38" s="19">
        <f t="shared" si="14"/>
        <v>2387</v>
      </c>
    </row>
    <row r="39" spans="1:26" ht="22.5" customHeight="1" x14ac:dyDescent="0.2">
      <c r="A39" s="3" t="s">
        <v>10</v>
      </c>
      <c r="B39" s="3" t="s">
        <v>1</v>
      </c>
      <c r="C39" s="3" t="s">
        <v>117</v>
      </c>
      <c r="D39" s="3">
        <v>54131430</v>
      </c>
      <c r="E39" s="4" t="s">
        <v>18</v>
      </c>
      <c r="F39" s="4" t="s">
        <v>67</v>
      </c>
      <c r="G39" s="10" t="s">
        <v>67</v>
      </c>
      <c r="H39" s="11" t="s">
        <v>99</v>
      </c>
      <c r="I39" s="16">
        <v>0</v>
      </c>
      <c r="J39" s="16">
        <v>0</v>
      </c>
      <c r="K39" s="16">
        <v>8</v>
      </c>
      <c r="L39" s="15">
        <f t="shared" si="0"/>
        <v>8</v>
      </c>
      <c r="M39" s="7">
        <f t="shared" si="1"/>
        <v>0</v>
      </c>
      <c r="N39" s="7">
        <f t="shared" si="2"/>
        <v>8</v>
      </c>
      <c r="O39" s="7">
        <f t="shared" si="3"/>
        <v>0</v>
      </c>
      <c r="P39" s="7">
        <f t="shared" si="4"/>
        <v>64512</v>
      </c>
      <c r="Q39" s="25">
        <f t="shared" si="5"/>
        <v>64512</v>
      </c>
      <c r="R39" s="8">
        <f t="shared" si="6"/>
        <v>47804.37198962579</v>
      </c>
      <c r="S39" s="18">
        <f t="shared" si="7"/>
        <v>47804</v>
      </c>
      <c r="T39" s="9">
        <f t="shared" si="8"/>
        <v>16707.62801037421</v>
      </c>
      <c r="U39" s="18">
        <f t="shared" si="9"/>
        <v>16708</v>
      </c>
      <c r="V39" s="19">
        <f t="shared" si="10"/>
        <v>9216</v>
      </c>
      <c r="W39" s="20">
        <f t="shared" si="11"/>
        <v>6829.1959985179701</v>
      </c>
      <c r="X39" s="19">
        <f t="shared" si="12"/>
        <v>6829</v>
      </c>
      <c r="Y39" s="20">
        <f t="shared" si="13"/>
        <v>2386.8040014820299</v>
      </c>
      <c r="Z39" s="19">
        <f t="shared" si="14"/>
        <v>2387</v>
      </c>
    </row>
    <row r="40" spans="1:26" ht="18" customHeight="1" x14ac:dyDescent="0.2">
      <c r="A40" s="48" t="s">
        <v>28</v>
      </c>
      <c r="B40" s="48"/>
      <c r="C40" s="48"/>
      <c r="D40" s="48"/>
      <c r="E40" s="48"/>
      <c r="F40" s="48"/>
      <c r="G40" s="48"/>
      <c r="H40" s="48"/>
      <c r="I40" s="26">
        <f>SUM(I6:I39)</f>
        <v>25</v>
      </c>
      <c r="J40" s="26">
        <f>SUM(J6:J39)</f>
        <v>157</v>
      </c>
      <c r="K40" s="26">
        <f>SUM(K6:K39)</f>
        <v>98</v>
      </c>
      <c r="L40" s="26">
        <f>SUM(L6:L39)</f>
        <v>280</v>
      </c>
      <c r="M40" s="21">
        <f>SUM(M6:M39)</f>
        <v>182</v>
      </c>
      <c r="N40" s="21">
        <f t="shared" ref="N40" si="15">M40+K40</f>
        <v>280</v>
      </c>
      <c r="O40" s="21">
        <f t="shared" ref="O40:Z40" si="16">SUM(O6:O39)</f>
        <v>1677312</v>
      </c>
      <c r="P40" s="21">
        <f t="shared" si="16"/>
        <v>790272</v>
      </c>
      <c r="Q40" s="25">
        <f t="shared" si="16"/>
        <v>2467584</v>
      </c>
      <c r="R40" s="27">
        <f t="shared" si="16"/>
        <v>1828517.2286031863</v>
      </c>
      <c r="S40" s="21">
        <f t="shared" si="16"/>
        <v>1828517</v>
      </c>
      <c r="T40" s="24">
        <f t="shared" si="16"/>
        <v>639066.77139681345</v>
      </c>
      <c r="U40" s="21">
        <f t="shared" si="16"/>
        <v>639067</v>
      </c>
      <c r="V40" s="22">
        <f t="shared" si="16"/>
        <v>531988.67000000004</v>
      </c>
      <c r="W40" s="22">
        <f t="shared" si="16"/>
        <v>394211.68580955896</v>
      </c>
      <c r="X40" s="22">
        <f t="shared" si="16"/>
        <v>394207.41000000003</v>
      </c>
      <c r="Y40" s="22">
        <f t="shared" si="16"/>
        <v>137776.98419044085</v>
      </c>
      <c r="Z40" s="22">
        <f t="shared" si="16"/>
        <v>137781.26</v>
      </c>
    </row>
    <row r="41" spans="1:26" ht="15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"/>
      <c r="W41" s="1"/>
      <c r="X41" s="1"/>
      <c r="Y41" s="1"/>
      <c r="Z41" s="2"/>
    </row>
    <row r="42" spans="1:26" x14ac:dyDescent="0.2">
      <c r="A42" s="13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4"/>
      <c r="U42" s="12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5" spans="1:26" x14ac:dyDescent="0.2">
      <c r="A45" s="35" t="s">
        <v>122</v>
      </c>
    </row>
  </sheetData>
  <mergeCells count="26"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  <mergeCell ref="U3:U4"/>
    <mergeCell ref="J3:J4"/>
    <mergeCell ref="K3:K4"/>
    <mergeCell ref="L3:L4"/>
    <mergeCell ref="M3:M4"/>
    <mergeCell ref="N3:N4"/>
    <mergeCell ref="O3:O4"/>
    <mergeCell ref="A40:H40"/>
    <mergeCell ref="P3:P4"/>
    <mergeCell ref="Q3:Q4"/>
    <mergeCell ref="R3:R4"/>
    <mergeCell ref="S3:S4"/>
    <mergeCell ref="V3:V4"/>
    <mergeCell ref="W3:W4"/>
    <mergeCell ref="X3:Z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B836-C31F-4A2B-A74E-D06DE87B6734}">
  <sheetPr>
    <tabColor rgb="FF00B0F0"/>
  </sheetPr>
  <dimension ref="A1:L15"/>
  <sheetViews>
    <sheetView workbookViewId="0">
      <selection activeCell="D19" sqref="D19"/>
    </sheetView>
  </sheetViews>
  <sheetFormatPr defaultRowHeight="12.75" x14ac:dyDescent="0.2"/>
  <cols>
    <col min="5" max="5" width="31.5703125" customWidth="1"/>
    <col min="8" max="8" width="10" customWidth="1"/>
    <col min="9" max="9" width="9.140625" hidden="1" customWidth="1"/>
    <col min="11" max="11" width="9.140625" hidden="1" customWidth="1"/>
    <col min="12" max="12" width="9.140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55" t="s">
        <v>119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x14ac:dyDescent="0.2">
      <c r="A3" s="56" t="s">
        <v>8</v>
      </c>
      <c r="B3" s="56" t="s">
        <v>5</v>
      </c>
      <c r="C3" s="57" t="s">
        <v>14</v>
      </c>
      <c r="D3" s="56" t="s">
        <v>6</v>
      </c>
      <c r="E3" s="58" t="s">
        <v>7</v>
      </c>
      <c r="F3" s="58" t="s">
        <v>116</v>
      </c>
      <c r="G3" s="58" t="s">
        <v>111</v>
      </c>
      <c r="H3" s="58" t="s">
        <v>115</v>
      </c>
      <c r="I3" s="34"/>
      <c r="J3" s="59" t="s">
        <v>108</v>
      </c>
      <c r="K3" s="59"/>
      <c r="L3" s="59"/>
    </row>
    <row r="4" spans="1:12" ht="71.25" customHeight="1" x14ac:dyDescent="0.2">
      <c r="A4" s="56"/>
      <c r="B4" s="56"/>
      <c r="C4" s="57"/>
      <c r="D4" s="56"/>
      <c r="E4" s="58"/>
      <c r="F4" s="58"/>
      <c r="G4" s="58"/>
      <c r="H4" s="58"/>
      <c r="I4" s="34" t="s">
        <v>109</v>
      </c>
      <c r="J4" s="34" t="s">
        <v>25</v>
      </c>
      <c r="K4" s="34" t="s">
        <v>110</v>
      </c>
      <c r="L4" s="34" t="s">
        <v>27</v>
      </c>
    </row>
    <row r="5" spans="1:12" s="68" customFormat="1" ht="9.75" customHeight="1" x14ac:dyDescent="0.2">
      <c r="A5" s="23" t="s">
        <v>20</v>
      </c>
      <c r="B5" s="23" t="s">
        <v>19</v>
      </c>
      <c r="C5" s="67" t="s">
        <v>21</v>
      </c>
      <c r="D5" s="23" t="s">
        <v>22</v>
      </c>
      <c r="E5" s="23" t="s">
        <v>23</v>
      </c>
      <c r="F5" s="23">
        <v>1</v>
      </c>
      <c r="G5" s="23">
        <v>2</v>
      </c>
      <c r="H5" s="23">
        <v>3</v>
      </c>
      <c r="I5" s="23">
        <v>4</v>
      </c>
      <c r="J5" s="23">
        <v>5</v>
      </c>
      <c r="K5" s="23">
        <v>6</v>
      </c>
      <c r="L5" s="23">
        <v>7</v>
      </c>
    </row>
    <row r="6" spans="1:12" ht="22.5" customHeight="1" x14ac:dyDescent="0.2">
      <c r="A6" s="28" t="s">
        <v>2</v>
      </c>
      <c r="B6" s="28" t="s">
        <v>1</v>
      </c>
      <c r="C6" s="29" t="s">
        <v>117</v>
      </c>
      <c r="D6" s="28">
        <v>54132975</v>
      </c>
      <c r="E6" s="30" t="s">
        <v>15</v>
      </c>
      <c r="F6" s="31">
        <v>62</v>
      </c>
      <c r="G6" s="31">
        <v>72</v>
      </c>
      <c r="H6" s="32">
        <f t="shared" ref="H6:H8" si="0">F6*1152+G6*1152</f>
        <v>154368</v>
      </c>
      <c r="I6" s="33">
        <f t="shared" ref="I6:I9" si="1">H6/1.3495</f>
        <v>114389.032975176</v>
      </c>
      <c r="J6" s="32">
        <v>114387</v>
      </c>
      <c r="K6" s="33">
        <f t="shared" ref="K6:K9" si="2">H6-J6</f>
        <v>39981</v>
      </c>
      <c r="L6" s="32">
        <f t="shared" ref="L6:L9" si="3">ROUND(K6,0)</f>
        <v>39981</v>
      </c>
    </row>
    <row r="7" spans="1:12" ht="24" customHeight="1" x14ac:dyDescent="0.2">
      <c r="A7" s="28" t="s">
        <v>0</v>
      </c>
      <c r="B7" s="28" t="s">
        <v>1</v>
      </c>
      <c r="C7" s="29" t="s">
        <v>117</v>
      </c>
      <c r="D7" s="28">
        <v>54139937</v>
      </c>
      <c r="E7" s="30" t="s">
        <v>120</v>
      </c>
      <c r="F7" s="31">
        <v>16</v>
      </c>
      <c r="G7" s="31">
        <v>100</v>
      </c>
      <c r="H7" s="33">
        <v>41236.67</v>
      </c>
      <c r="I7" s="33">
        <f t="shared" si="1"/>
        <v>30556.998888477214</v>
      </c>
      <c r="J7" s="33">
        <v>30556.41</v>
      </c>
      <c r="K7" s="33">
        <f>H7-J7</f>
        <v>10680.259999999998</v>
      </c>
      <c r="L7" s="33">
        <v>10680.26</v>
      </c>
    </row>
    <row r="8" spans="1:12" s="1" customFormat="1" ht="24" customHeight="1" x14ac:dyDescent="0.2">
      <c r="A8" s="28" t="s">
        <v>9</v>
      </c>
      <c r="B8" s="28" t="s">
        <v>1</v>
      </c>
      <c r="C8" s="29" t="s">
        <v>117</v>
      </c>
      <c r="D8" s="28">
        <v>54131472</v>
      </c>
      <c r="E8" s="30" t="s">
        <v>17</v>
      </c>
      <c r="F8" s="31">
        <v>100</v>
      </c>
      <c r="G8" s="31">
        <v>100</v>
      </c>
      <c r="H8" s="32">
        <f t="shared" si="0"/>
        <v>230400</v>
      </c>
      <c r="I8" s="33">
        <f t="shared" si="1"/>
        <v>170729.89996294925</v>
      </c>
      <c r="J8" s="32">
        <v>170729</v>
      </c>
      <c r="K8" s="33">
        <f t="shared" si="2"/>
        <v>59671</v>
      </c>
      <c r="L8" s="32">
        <f t="shared" si="3"/>
        <v>59671</v>
      </c>
    </row>
    <row r="9" spans="1:12" ht="21" customHeight="1" x14ac:dyDescent="0.2">
      <c r="A9" s="28" t="s">
        <v>10</v>
      </c>
      <c r="B9" s="28" t="s">
        <v>1</v>
      </c>
      <c r="C9" s="29" t="s">
        <v>117</v>
      </c>
      <c r="D9" s="28">
        <v>54131430</v>
      </c>
      <c r="E9" s="30" t="s">
        <v>18</v>
      </c>
      <c r="F9" s="31">
        <v>20</v>
      </c>
      <c r="G9" s="31">
        <v>72</v>
      </c>
      <c r="H9" s="32">
        <f>F9*1152+G9*1152</f>
        <v>105984</v>
      </c>
      <c r="I9" s="33">
        <f t="shared" si="1"/>
        <v>78535.753982956652</v>
      </c>
      <c r="J9" s="32">
        <v>78535</v>
      </c>
      <c r="K9" s="32">
        <f t="shared" si="2"/>
        <v>27449</v>
      </c>
      <c r="L9" s="32">
        <f t="shared" si="3"/>
        <v>27449</v>
      </c>
    </row>
    <row r="10" spans="1:12" ht="21.75" customHeight="1" x14ac:dyDescent="0.2">
      <c r="A10" s="64" t="s">
        <v>28</v>
      </c>
      <c r="B10" s="64"/>
      <c r="C10" s="64"/>
      <c r="D10" s="64"/>
      <c r="E10" s="64"/>
      <c r="F10" s="65">
        <f t="shared" ref="F10:L10" si="4">SUM(F6:F9)</f>
        <v>198</v>
      </c>
      <c r="G10" s="65">
        <f t="shared" si="4"/>
        <v>344</v>
      </c>
      <c r="H10" s="66">
        <f t="shared" si="4"/>
        <v>531988.66999999993</v>
      </c>
      <c r="I10" s="66">
        <f t="shared" si="4"/>
        <v>394211.68580955907</v>
      </c>
      <c r="J10" s="66">
        <f t="shared" si="4"/>
        <v>394207.41000000003</v>
      </c>
      <c r="K10" s="66">
        <f t="shared" si="4"/>
        <v>137781.26</v>
      </c>
      <c r="L10" s="66">
        <f t="shared" si="4"/>
        <v>137781.26</v>
      </c>
    </row>
    <row r="11" spans="1:12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3" t="s">
        <v>121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5" spans="1:12" x14ac:dyDescent="0.2">
      <c r="A15" s="35" t="s">
        <v>122</v>
      </c>
      <c r="B15" s="35"/>
    </row>
  </sheetData>
  <mergeCells count="11">
    <mergeCell ref="A10:E10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J3:L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PA - 3P01</vt:lpstr>
      <vt:lpstr>PA - podľa zriaď. 3P01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Veres Klara</dc:creator>
  <cp:lastModifiedBy>Holíková Mária</cp:lastModifiedBy>
  <cp:lastPrinted>2023-01-31T13:40:03Z</cp:lastPrinted>
  <dcterms:created xsi:type="dcterms:W3CDTF">2008-11-05T07:30:49Z</dcterms:created>
  <dcterms:modified xsi:type="dcterms:W3CDTF">2023-02-06T12:03:06Z</dcterms:modified>
</cp:coreProperties>
</file>