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.lompartova\Documents\LOMPARTOVA 2020\Tabuľky na WEB havárie\"/>
    </mc:Choice>
  </mc:AlternateContent>
  <bookViews>
    <workbookView xWindow="0" yWindow="0" windowWidth="28800" windowHeight="14100"/>
  </bookViews>
  <sheets>
    <sheet name="KV HIM" sheetId="4" r:id="rId1"/>
    <sheet name="KV rekonštrukcie" sheetId="3" r:id="rId2"/>
  </sheets>
  <definedNames>
    <definedName name="_xlnm._FilterDatabase" localSheetId="0" hidden="1">'KV HIM'!$A$4:$H$88</definedName>
    <definedName name="_xlnm._FilterDatabase" localSheetId="1" hidden="1">'KV rekonštrukcie'!$A$4:$AME$43</definedName>
    <definedName name="_xlnm.Print_Titles" localSheetId="0">'KV HIM'!$4:$4</definedName>
    <definedName name="_xlnm.Print_Titles" localSheetId="1">'KV rekonštrukcie'!$4:$4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4" l="1"/>
  <c r="F29" i="3"/>
  <c r="F18" i="3" l="1"/>
  <c r="F9" i="3"/>
  <c r="F24" i="3"/>
  <c r="F68" i="4"/>
  <c r="F66" i="4"/>
  <c r="F63" i="4"/>
  <c r="F62" i="4"/>
  <c r="F60" i="4"/>
  <c r="F59" i="4"/>
  <c r="F27" i="4"/>
  <c r="F26" i="4"/>
  <c r="F25" i="4"/>
  <c r="F44" i="4"/>
  <c r="F87" i="4"/>
  <c r="F52" i="4"/>
  <c r="F33" i="4"/>
  <c r="F32" i="4"/>
  <c r="F23" i="4"/>
  <c r="F17" i="4"/>
  <c r="F16" i="4"/>
  <c r="F57" i="4"/>
  <c r="F56" i="4"/>
  <c r="F54" i="4"/>
  <c r="F53" i="4"/>
</calcChain>
</file>

<file path=xl/sharedStrings.xml><?xml version="1.0" encoding="utf-8"?>
<sst xmlns="http://schemas.openxmlformats.org/spreadsheetml/2006/main" count="772" uniqueCount="259">
  <si>
    <t>Kraj sídla zriaď.</t>
  </si>
  <si>
    <t>Zriaďovateľ</t>
  </si>
  <si>
    <t>Škola</t>
  </si>
  <si>
    <t>Ulica</t>
  </si>
  <si>
    <t>Obec</t>
  </si>
  <si>
    <t>Dôvod</t>
  </si>
  <si>
    <t>Poznámka</t>
  </si>
  <si>
    <t>ZA</t>
  </si>
  <si>
    <t>Okresný úrad Žilina</t>
  </si>
  <si>
    <t xml:space="preserve">Spojená škola internátna </t>
  </si>
  <si>
    <t xml:space="preserve">Mila Urbana 160/45 </t>
  </si>
  <si>
    <t>Námestovo</t>
  </si>
  <si>
    <t>Projektová dokumentácia</t>
  </si>
  <si>
    <t>BA</t>
  </si>
  <si>
    <t>Okresný úrad Bratislava</t>
  </si>
  <si>
    <t>Spojená škola</t>
  </si>
  <si>
    <t>Trnavská 2</t>
  </si>
  <si>
    <t>Senec</t>
  </si>
  <si>
    <t>Žiadosť o poskytnutie financií na vypracovanie projektu k vybudovaniu prístavby</t>
  </si>
  <si>
    <t>Odborné učilište</t>
  </si>
  <si>
    <t>Dúbravská cesta 1</t>
  </si>
  <si>
    <t>Bratislava-Karlova Ves</t>
  </si>
  <si>
    <t>Zakúpenie osobného motorového vozidla.</t>
  </si>
  <si>
    <t>Diagnostické centrum</t>
  </si>
  <si>
    <t>Slovinská 1</t>
  </si>
  <si>
    <t>Bratislava-Ružinov</t>
  </si>
  <si>
    <t>Nákup motorového vozidla.</t>
  </si>
  <si>
    <t>Diagnostické centrum pre mládež</t>
  </si>
  <si>
    <t>Trstínska 2</t>
  </si>
  <si>
    <t>Bratislava-Záhorská Bystr</t>
  </si>
  <si>
    <t>Reedukačné centrum</t>
  </si>
  <si>
    <t>Sološnica 3</t>
  </si>
  <si>
    <t>Sološnica</t>
  </si>
  <si>
    <t>TV</t>
  </si>
  <si>
    <t>Okresný úrad Trnava</t>
  </si>
  <si>
    <t>Čajkovského 50</t>
  </si>
  <si>
    <t>Trnava</t>
  </si>
  <si>
    <t>Nákup konvektomatu</t>
  </si>
  <si>
    <t>TC</t>
  </si>
  <si>
    <t>Okresný úrad Trenčín</t>
  </si>
  <si>
    <t>Špeciálna základná škola</t>
  </si>
  <si>
    <t>Radlinského 1605/16</t>
  </si>
  <si>
    <t>Bánovce nad Bebravou</t>
  </si>
  <si>
    <t>Rek.soc.zariadení a priestorov pre nástrojovňu cvičebne</t>
  </si>
  <si>
    <t>Odborné učilište internátne</t>
  </si>
  <si>
    <t>Hviezdoslavova 668</t>
  </si>
  <si>
    <t>Ladce</t>
  </si>
  <si>
    <t>Rekonštrukcia budovy-murársko maliarsky blok-proj.dok.</t>
  </si>
  <si>
    <t>Rekonštr.budovy - zámoč.dielňa,bývalá kotolňa - proj.dok.</t>
  </si>
  <si>
    <t>Spojená škola internátna</t>
  </si>
  <si>
    <t>M. R. Štefánika 323/1</t>
  </si>
  <si>
    <t>Trenčianska Teplá</t>
  </si>
  <si>
    <t>Stavebná prístavba školskej kuchyne - projekt</t>
  </si>
  <si>
    <t>NR</t>
  </si>
  <si>
    <t>Okresný úrad Nitra</t>
  </si>
  <si>
    <t>J. Kráľa 39</t>
  </si>
  <si>
    <t>Zlaté Moravce</t>
  </si>
  <si>
    <t>Rekonštrukcia strechy, zateplenie - SŠ J. Kráľa 39 ZM</t>
  </si>
  <si>
    <t>Mila Urbana 160/45</t>
  </si>
  <si>
    <t>Vybudovanie parkoviska</t>
  </si>
  <si>
    <t>Janka Alexyho 1942</t>
  </si>
  <si>
    <t>Liptovský Mikuláš</t>
  </si>
  <si>
    <t>Elektrický kotol</t>
  </si>
  <si>
    <t>BB</t>
  </si>
  <si>
    <t>Okresný úrad Banská Bystrica</t>
  </si>
  <si>
    <t>Základná škola pre žiakov so sluchovým postihnutím internátna Viliama Gaňu</t>
  </si>
  <si>
    <t>Českoslov.armády 183/1</t>
  </si>
  <si>
    <t>Kremnica</t>
  </si>
  <si>
    <t>Nákup motorového vozidla</t>
  </si>
  <si>
    <t>Karola Supa 48</t>
  </si>
  <si>
    <t>Lučenec</t>
  </si>
  <si>
    <t>Nákup osobného motorového vozidla</t>
  </si>
  <si>
    <t>Mierová 49</t>
  </si>
  <si>
    <t>Tornaľa</t>
  </si>
  <si>
    <t xml:space="preserve">Rekonštrukcia kotolne, výmena kotlov </t>
  </si>
  <si>
    <t>Sládkovičova 24</t>
  </si>
  <si>
    <t>Žarnovica</t>
  </si>
  <si>
    <t>Havarijný stav fasády(zateplenie) a výplní otvorov</t>
  </si>
  <si>
    <t>PO</t>
  </si>
  <si>
    <t>Okresný úrad Prešov</t>
  </si>
  <si>
    <t>Spojená škola Pavla Sabadoša internátna</t>
  </si>
  <si>
    <t>Duklianska 2</t>
  </si>
  <si>
    <t>Prešov</t>
  </si>
  <si>
    <t>Nákup univerzálného robota</t>
  </si>
  <si>
    <t>Palárikova 1602/1</t>
  </si>
  <si>
    <t>Snina</t>
  </si>
  <si>
    <t>Prístavba na rozšírenie ŠJ a účební pre ŠZŠI-II.etapa</t>
  </si>
  <si>
    <t>Duchnovičova 479</t>
  </si>
  <si>
    <t>Medzilaborce</t>
  </si>
  <si>
    <t>Nákup automobilu</t>
  </si>
  <si>
    <t>Pod papierňou 2671</t>
  </si>
  <si>
    <t>Bardejov</t>
  </si>
  <si>
    <t>Šrobárova 20</t>
  </si>
  <si>
    <t>Poprad</t>
  </si>
  <si>
    <t>KE</t>
  </si>
  <si>
    <t>Okresný úrad Košice</t>
  </si>
  <si>
    <t>Gymnázium Milana Rastislava Štefánika</t>
  </si>
  <si>
    <t>Nám. L. Novomeského 4</t>
  </si>
  <si>
    <t>Košice-Staré Mesto</t>
  </si>
  <si>
    <t>nákup multifunkčného ohrievacieho zariadenia</t>
  </si>
  <si>
    <t>Školská 158</t>
  </si>
  <si>
    <t>Bačkov</t>
  </si>
  <si>
    <t>nákup elektrického konvektomatu</t>
  </si>
  <si>
    <t>nákup umývačky riadu</t>
  </si>
  <si>
    <t>Spojená škola internátna pre deti a žiakov so sluchovým postihnutím</t>
  </si>
  <si>
    <t>Hrdličkova 17</t>
  </si>
  <si>
    <t>Bratislava-Nové Mesto</t>
  </si>
  <si>
    <t>Zakúpenie umývačky riadu a ohrievacích pultov</t>
  </si>
  <si>
    <t>Základná škola s materskou školou pre deti a žiakov so sluchovým postihnutím internátna</t>
  </si>
  <si>
    <t>Drotárska cesta 48</t>
  </si>
  <si>
    <t>Bratislava-Staré Mesto</t>
  </si>
  <si>
    <t>Rekonštrukcia vzduchotechniky v osvetlenia v kuchyni.</t>
  </si>
  <si>
    <t>Liečebno výchovné sanatórium</t>
  </si>
  <si>
    <t>Čakany 7</t>
  </si>
  <si>
    <t>Čakany</t>
  </si>
  <si>
    <t>Modernizácia ihriska</t>
  </si>
  <si>
    <t>Zámok 1</t>
  </si>
  <si>
    <t>Hlohovec</t>
  </si>
  <si>
    <t>Zatekajúca strecha</t>
  </si>
  <si>
    <t>Školská 66</t>
  </si>
  <si>
    <t>Trenčín</t>
  </si>
  <si>
    <t>Rekonštrukcia soc.zariadení internátu časť A</t>
  </si>
  <si>
    <t>Rekonštrukcia soc.zariadení internátu časť B</t>
  </si>
  <si>
    <t>Rekonštrukcia rozvodov,výmena plynového kotla</t>
  </si>
  <si>
    <t>Stredná odborná škola dopravná</t>
  </si>
  <si>
    <t>Rekonštrukcia sociálnych zariadení školy</t>
  </si>
  <si>
    <t xml:space="preserve">Špeciálna základná škola s vyučovacím jazykom maďarským - Speciális Alapiskola </t>
  </si>
  <si>
    <t xml:space="preserve">Komárňanská 42 </t>
  </si>
  <si>
    <t>Hurbanovo</t>
  </si>
  <si>
    <t>Rek. a moder. kotolne ŠZŠ - elok. prac. Nesvady</t>
  </si>
  <si>
    <t>Novohradská 3</t>
  </si>
  <si>
    <t>Zakúpenie elektrickej panvice.</t>
  </si>
  <si>
    <t>Zakúpenie konvektomatu.</t>
  </si>
  <si>
    <t>Svrčia 6</t>
  </si>
  <si>
    <t>Zakúpenie umývačky riadu a príslušenstva.</t>
  </si>
  <si>
    <t>Gymnázium</t>
  </si>
  <si>
    <t>Metodova 2</t>
  </si>
  <si>
    <t>Výmena opotrebovaného prístrojového vybavenia-Plynový varný kotol 80l</t>
  </si>
  <si>
    <t>Výmena opotrebovaného prístrojového vybavenia - Krájač zeleniny Hällde BIG 200</t>
  </si>
  <si>
    <t>Výmena opotrebovaaného prístrojového vybavenia - Univerzálny robot GM 60</t>
  </si>
  <si>
    <t>Robot univerzálny do ŠJ pri RC</t>
  </si>
  <si>
    <t>Brezová 1</t>
  </si>
  <si>
    <t>Senica</t>
  </si>
  <si>
    <t>Zakúpenie konvektomatu</t>
  </si>
  <si>
    <t>Kombinovaný sporák 1 ks</t>
  </si>
  <si>
    <t>Nákup umývačky riadu</t>
  </si>
  <si>
    <t>Ľudovíta Stárka 12</t>
  </si>
  <si>
    <t>Úzka 2</t>
  </si>
  <si>
    <t>Prievidza</t>
  </si>
  <si>
    <t>Nákup varného elektrického kotla</t>
  </si>
  <si>
    <t>Nákup univerzálneho robota</t>
  </si>
  <si>
    <t>Chalmovská 679/1</t>
  </si>
  <si>
    <t>Bystričany</t>
  </si>
  <si>
    <t xml:space="preserve">Nákup elektrickej pece </t>
  </si>
  <si>
    <t>Nám. sv.Ladislava 1791/14</t>
  </si>
  <si>
    <t>Mojmírovce</t>
  </si>
  <si>
    <t>Nákup konvektomatu s príslušenstvom</t>
  </si>
  <si>
    <t>Nová Ves nad Žitavou 249</t>
  </si>
  <si>
    <t>Nová Ves nad Žitavou</t>
  </si>
  <si>
    <t>Nákup odsávača pary do školskej kuchyne</t>
  </si>
  <si>
    <t>Párovská 1</t>
  </si>
  <si>
    <t>Nitra</t>
  </si>
  <si>
    <t>Nákup elektrického konvektomatu</t>
  </si>
  <si>
    <t>Prílepská 6</t>
  </si>
  <si>
    <t>Nákup elektrickej rúry</t>
  </si>
  <si>
    <t>Konvektomat</t>
  </si>
  <si>
    <t>J. Jančeka 32</t>
  </si>
  <si>
    <t>Ružomberok</t>
  </si>
  <si>
    <t>Univerzálny robot</t>
  </si>
  <si>
    <t>Skalka 36</t>
  </si>
  <si>
    <t>Lietavská Lúčka</t>
  </si>
  <si>
    <t xml:space="preserve">Konvektomat </t>
  </si>
  <si>
    <t>Umývačka riadu</t>
  </si>
  <si>
    <t>Elektrický sporák</t>
  </si>
  <si>
    <t>Elektrická pec dvojrúrová</t>
  </si>
  <si>
    <t>Elektrický sporák s rúrou</t>
  </si>
  <si>
    <t>Ďumbierska 15</t>
  </si>
  <si>
    <t>Banská Bystrica</t>
  </si>
  <si>
    <t>Nákup konvektomatu ŠJ</t>
  </si>
  <si>
    <t>Československej armády 183/1</t>
  </si>
  <si>
    <t>Stredná odborná škola pre žiakov so sluchovým postihnutím internátna</t>
  </si>
  <si>
    <t>Kutnohorská 675/20</t>
  </si>
  <si>
    <t>Nákup plynovej smažiacej panvice</t>
  </si>
  <si>
    <t>Nákup-Univerzálny robot s príslušenstvom</t>
  </si>
  <si>
    <t>Gymnázium Mikuláša Kováča</t>
  </si>
  <si>
    <t>Mládežnícka 51</t>
  </si>
  <si>
    <t>S. Kollára 51</t>
  </si>
  <si>
    <t>Čerenčany</t>
  </si>
  <si>
    <t>Nákup - Univerzálny robot s príslušenstvom</t>
  </si>
  <si>
    <t>Masarykova 11175/20C</t>
  </si>
  <si>
    <t>Nákup elektrickej trojrúry</t>
  </si>
  <si>
    <t>Nákup plynovej multifunkčnej smažiacej panvice</t>
  </si>
  <si>
    <t>M. R. Štefánika 140</t>
  </si>
  <si>
    <t>Vranov nad Topľou</t>
  </si>
  <si>
    <t>Nákup škrabky na zemiaky</t>
  </si>
  <si>
    <t>Nákup voľne stojacej panvice</t>
  </si>
  <si>
    <t>Levočská 24</t>
  </si>
  <si>
    <t>Stará Ľubovňa</t>
  </si>
  <si>
    <t>Nákup varného kotla</t>
  </si>
  <si>
    <t>Nákup elektrického sporáku s rúrou</t>
  </si>
  <si>
    <t>Nám. Štefana Kluberta 1</t>
  </si>
  <si>
    <t>Levoča</t>
  </si>
  <si>
    <t>Nákup umývacej zostavy</t>
  </si>
  <si>
    <t>nákup trojkomorovej elektrickej pece</t>
  </si>
  <si>
    <t>nákup plynového sporáka</t>
  </si>
  <si>
    <t>Školská 12</t>
  </si>
  <si>
    <t>Michalovce</t>
  </si>
  <si>
    <t>nákup konvektomatu</t>
  </si>
  <si>
    <t>Park mládeže 5</t>
  </si>
  <si>
    <t>Košice-Sever</t>
  </si>
  <si>
    <t>nákup elektrickej panvice</t>
  </si>
  <si>
    <t>Opatovská cesta 101</t>
  </si>
  <si>
    <t>Košice-Vyšné Opátske</t>
  </si>
  <si>
    <t>nákup plynovej smažiacej panvice</t>
  </si>
  <si>
    <t>Poľná 1</t>
  </si>
  <si>
    <t>Trebišov</t>
  </si>
  <si>
    <t>nákup elektrického sporáka talového s elektr. rúrou</t>
  </si>
  <si>
    <t>Bankov 15</t>
  </si>
  <si>
    <t>nákup plynového kotla s okrúhlym duplikátorom</t>
  </si>
  <si>
    <t>Zeleného stromu 8</t>
  </si>
  <si>
    <t>Rožňava</t>
  </si>
  <si>
    <t>Abovská 244/18</t>
  </si>
  <si>
    <t>Ždaňa</t>
  </si>
  <si>
    <t>nákup elektrického sporáka</t>
  </si>
  <si>
    <t>nákup univerzálneho kuchynského robota s krájačom zeleniny</t>
  </si>
  <si>
    <t>Vlastenecké nám. 1</t>
  </si>
  <si>
    <t>Bratislava-Petržalka</t>
  </si>
  <si>
    <t>Zakúpenie nového služobného motorového vozidla</t>
  </si>
  <si>
    <t>Veľké Leváre 1106</t>
  </si>
  <si>
    <t>Veľké Leváre</t>
  </si>
  <si>
    <t>Kúpa služobného motorového 9 miestneho vozidla</t>
  </si>
  <si>
    <t>Palárikova 1/A</t>
  </si>
  <si>
    <t>Nákup osobného automobilu</t>
  </si>
  <si>
    <t>Nákup viacmiestneho mot. vozidla</t>
  </si>
  <si>
    <t>Nám. kpt. Nálepku 613</t>
  </si>
  <si>
    <t>Vráble</t>
  </si>
  <si>
    <t>Haličská cesta 80</t>
  </si>
  <si>
    <t>Nákup 9-miestného osobného motorového automobilu</t>
  </si>
  <si>
    <t>Biele Vody 267</t>
  </si>
  <si>
    <t>Mlynky</t>
  </si>
  <si>
    <t>nákup osobného motorového vozidla</t>
  </si>
  <si>
    <t>Obnova a modernizácia ŠZŠ</t>
  </si>
  <si>
    <t>Zoznam škôl,  ktorým boli pridelené finančné prostriedky v zmysle § 7 ods. 9 písm. a)  (Nákup strojov, prístrojov, zariadení, techniky, náradia a osobných automobilov) zákona č. 597/2003 Z. z.  
 (len pre školy v zriaďovateľskej pôsobnosti okresného úradu v sídle kraja) - rok 2020 - kapitálové výdavky</t>
  </si>
  <si>
    <t>Výška pridelených finančných prostriedkov v € (konečný upravený rozpočet)</t>
  </si>
  <si>
    <t>Zoznam škôl, ktorým boli pridelené finančné prostriedky v zmysle  § 7 ods. 9 písm. b) (Výstavba, prístavba, modernizácia a rekonštrukcia školských objektov) zákona č. 597/2003 Z. z. 
 (len v zriaďovateľskej pôsobnosti okresného úradu v sídle kraja) -  rok 2020 - kapitálové výdavky</t>
  </si>
  <si>
    <t xml:space="preserve">Výška pridelených finančných prostriedkov v € (konečný upravený rozpočet) </t>
  </si>
  <si>
    <t>Výstavba multifunkčného ihriska</t>
  </si>
  <si>
    <t>pridelené z MV SR</t>
  </si>
  <si>
    <t xml:space="preserve">Základná škola  </t>
  </si>
  <si>
    <t>Richnava 189</t>
  </si>
  <si>
    <t>Richnava</t>
  </si>
  <si>
    <t>Výstavba kontajnerovej školy</t>
  </si>
  <si>
    <t>Nákup plynového sporáku so 6 horákmi a elektrickou rúrou</t>
  </si>
  <si>
    <t>Kvartál</t>
  </si>
  <si>
    <t>1Q</t>
  </si>
  <si>
    <t>3Q</t>
  </si>
  <si>
    <t>4Q</t>
  </si>
  <si>
    <t>Výstavba, prístavba, rekonštrukcie a modernizácie spolu</t>
  </si>
  <si>
    <t>Nákup hmotného investičného majetku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</si>
</sst>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B05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6" fillId="0" borderId="0" xfId="0" applyFont="1"/>
    <xf numFmtId="3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right" wrapText="1"/>
    </xf>
    <xf numFmtId="0" fontId="7" fillId="0" borderId="0" xfId="0" applyFont="1"/>
    <xf numFmtId="3" fontId="4" fillId="4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4" fillId="0" borderId="1" xfId="0" applyNumberFormat="1" applyFont="1" applyFill="1" applyBorder="1" applyAlignment="1">
      <alignment horizontal="right" wrapText="1"/>
    </xf>
    <xf numFmtId="3" fontId="4" fillId="5" borderId="1" xfId="0" applyNumberFormat="1" applyFont="1" applyFill="1" applyBorder="1" applyAlignment="1">
      <alignment horizontal="right" wrapText="1"/>
    </xf>
    <xf numFmtId="3" fontId="5" fillId="5" borderId="1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3" fontId="3" fillId="6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3" fontId="3" fillId="7" borderId="1" xfId="0" applyNumberFormat="1" applyFont="1" applyFill="1" applyBorder="1" applyAlignment="1">
      <alignment horizontal="right" wrapText="1"/>
    </xf>
    <xf numFmtId="0" fontId="0" fillId="7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FFFF66"/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tabSelected="1" topLeftCell="A73" zoomScale="80" zoomScaleNormal="80" workbookViewId="0">
      <selection activeCell="F69" sqref="F69:F87"/>
    </sheetView>
  </sheetViews>
  <sheetFormatPr defaultRowHeight="14.4" x14ac:dyDescent="0.3"/>
  <cols>
    <col min="1" max="1" width="11" customWidth="1"/>
    <col min="2" max="2" width="31.6640625" customWidth="1"/>
    <col min="3" max="3" width="39.77734375" customWidth="1"/>
    <col min="4" max="4" width="27.88671875" customWidth="1"/>
    <col min="5" max="5" width="24.44140625" customWidth="1"/>
    <col min="6" max="6" width="24.5546875" customWidth="1"/>
    <col min="7" max="7" width="52.88671875" bestFit="1" customWidth="1"/>
    <col min="8" max="8" width="10.6640625" customWidth="1"/>
  </cols>
  <sheetData>
    <row r="1" spans="1:8" ht="58.5" customHeight="1" x14ac:dyDescent="0.35">
      <c r="A1" s="16" t="s">
        <v>242</v>
      </c>
      <c r="B1" s="16"/>
      <c r="C1" s="16"/>
      <c r="D1" s="16"/>
      <c r="E1" s="16"/>
      <c r="F1" s="16"/>
      <c r="G1" s="16"/>
    </row>
    <row r="4" spans="1:8" ht="88.5" customHeight="1" x14ac:dyDescent="0.3">
      <c r="A4" s="26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8" t="s">
        <v>243</v>
      </c>
      <c r="G4" s="27" t="s">
        <v>5</v>
      </c>
      <c r="H4" s="27" t="s">
        <v>253</v>
      </c>
    </row>
    <row r="5" spans="1:8" s="1" customFormat="1" ht="33" customHeight="1" x14ac:dyDescent="0.3">
      <c r="A5" s="4" t="s">
        <v>13</v>
      </c>
      <c r="B5" s="5" t="s">
        <v>14</v>
      </c>
      <c r="C5" s="3" t="s">
        <v>19</v>
      </c>
      <c r="D5" s="3" t="s">
        <v>20</v>
      </c>
      <c r="E5" s="3" t="s">
        <v>21</v>
      </c>
      <c r="F5" s="2">
        <v>16000</v>
      </c>
      <c r="G5" s="3" t="s">
        <v>22</v>
      </c>
      <c r="H5" s="22" t="s">
        <v>254</v>
      </c>
    </row>
    <row r="6" spans="1:8" s="1" customFormat="1" ht="33" customHeight="1" x14ac:dyDescent="0.3">
      <c r="A6" s="4" t="s">
        <v>13</v>
      </c>
      <c r="B6" s="5" t="s">
        <v>14</v>
      </c>
      <c r="C6" s="3" t="s">
        <v>23</v>
      </c>
      <c r="D6" s="3" t="s">
        <v>24</v>
      </c>
      <c r="E6" s="3" t="s">
        <v>25</v>
      </c>
      <c r="F6" s="2">
        <v>14690</v>
      </c>
      <c r="G6" s="3" t="s">
        <v>26</v>
      </c>
      <c r="H6" s="22" t="s">
        <v>254</v>
      </c>
    </row>
    <row r="7" spans="1:8" s="1" customFormat="1" ht="33" customHeight="1" x14ac:dyDescent="0.3">
      <c r="A7" s="4" t="s">
        <v>13</v>
      </c>
      <c r="B7" s="5" t="s">
        <v>14</v>
      </c>
      <c r="C7" s="3" t="s">
        <v>27</v>
      </c>
      <c r="D7" s="3" t="s">
        <v>28</v>
      </c>
      <c r="E7" s="3" t="s">
        <v>29</v>
      </c>
      <c r="F7" s="2">
        <v>12735</v>
      </c>
      <c r="G7" s="3" t="s">
        <v>22</v>
      </c>
      <c r="H7" s="22" t="s">
        <v>254</v>
      </c>
    </row>
    <row r="8" spans="1:8" s="1" customFormat="1" ht="33" customHeight="1" x14ac:dyDescent="0.3">
      <c r="A8" s="4" t="s">
        <v>13</v>
      </c>
      <c r="B8" s="5" t="s">
        <v>14</v>
      </c>
      <c r="C8" s="3" t="s">
        <v>30</v>
      </c>
      <c r="D8" s="3" t="s">
        <v>31</v>
      </c>
      <c r="E8" s="3" t="s">
        <v>32</v>
      </c>
      <c r="F8" s="2">
        <v>19950</v>
      </c>
      <c r="G8" s="3" t="s">
        <v>22</v>
      </c>
      <c r="H8" s="22" t="s">
        <v>254</v>
      </c>
    </row>
    <row r="9" spans="1:8" s="1" customFormat="1" ht="33" customHeight="1" x14ac:dyDescent="0.3">
      <c r="A9" s="4" t="s">
        <v>13</v>
      </c>
      <c r="B9" s="5" t="s">
        <v>14</v>
      </c>
      <c r="C9" s="3" t="s">
        <v>104</v>
      </c>
      <c r="D9" s="3" t="s">
        <v>105</v>
      </c>
      <c r="E9" s="3" t="s">
        <v>106</v>
      </c>
      <c r="F9" s="2">
        <v>5510</v>
      </c>
      <c r="G9" s="3" t="s">
        <v>107</v>
      </c>
      <c r="H9" s="22" t="s">
        <v>254</v>
      </c>
    </row>
    <row r="10" spans="1:8" s="1" customFormat="1" ht="33" customHeight="1" x14ac:dyDescent="0.3">
      <c r="A10" s="4" t="s">
        <v>13</v>
      </c>
      <c r="B10" s="5" t="s">
        <v>14</v>
      </c>
      <c r="C10" s="3" t="s">
        <v>15</v>
      </c>
      <c r="D10" s="3" t="s">
        <v>130</v>
      </c>
      <c r="E10" s="3" t="s">
        <v>25</v>
      </c>
      <c r="F10" s="2">
        <v>10320</v>
      </c>
      <c r="G10" s="3" t="s">
        <v>131</v>
      </c>
      <c r="H10" s="22" t="s">
        <v>256</v>
      </c>
    </row>
    <row r="11" spans="1:8" s="1" customFormat="1" ht="34.799999999999997" customHeight="1" x14ac:dyDescent="0.3">
      <c r="A11" s="4" t="s">
        <v>13</v>
      </c>
      <c r="B11" s="5" t="s">
        <v>14</v>
      </c>
      <c r="C11" s="3" t="s">
        <v>15</v>
      </c>
      <c r="D11" s="3" t="s">
        <v>130</v>
      </c>
      <c r="E11" s="3" t="s">
        <v>25</v>
      </c>
      <c r="F11" s="2">
        <v>14760</v>
      </c>
      <c r="G11" s="3" t="s">
        <v>132</v>
      </c>
      <c r="H11" s="22" t="s">
        <v>256</v>
      </c>
    </row>
    <row r="12" spans="1:8" s="1" customFormat="1" ht="33" customHeight="1" x14ac:dyDescent="0.3">
      <c r="A12" s="4" t="s">
        <v>13</v>
      </c>
      <c r="B12" s="5" t="s">
        <v>14</v>
      </c>
      <c r="C12" s="3" t="s">
        <v>49</v>
      </c>
      <c r="D12" s="3" t="s">
        <v>133</v>
      </c>
      <c r="E12" s="3" t="s">
        <v>21</v>
      </c>
      <c r="F12" s="2">
        <v>4168</v>
      </c>
      <c r="G12" s="3" t="s">
        <v>134</v>
      </c>
      <c r="H12" s="22" t="s">
        <v>256</v>
      </c>
    </row>
    <row r="13" spans="1:8" s="1" customFormat="1" ht="33" customHeight="1" x14ac:dyDescent="0.3">
      <c r="A13" s="4" t="s">
        <v>13</v>
      </c>
      <c r="B13" s="5" t="s">
        <v>14</v>
      </c>
      <c r="C13" s="3" t="s">
        <v>135</v>
      </c>
      <c r="D13" s="3" t="s">
        <v>136</v>
      </c>
      <c r="E13" s="3" t="s">
        <v>25</v>
      </c>
      <c r="F13" s="2">
        <v>2490</v>
      </c>
      <c r="G13" s="3" t="s">
        <v>137</v>
      </c>
      <c r="H13" s="22" t="s">
        <v>256</v>
      </c>
    </row>
    <row r="14" spans="1:8" s="1" customFormat="1" ht="33" customHeight="1" x14ac:dyDescent="0.3">
      <c r="A14" s="4" t="s">
        <v>13</v>
      </c>
      <c r="B14" s="5" t="s">
        <v>14</v>
      </c>
      <c r="C14" s="3" t="s">
        <v>135</v>
      </c>
      <c r="D14" s="3" t="s">
        <v>136</v>
      </c>
      <c r="E14" s="3" t="s">
        <v>25</v>
      </c>
      <c r="F14" s="2">
        <v>2260</v>
      </c>
      <c r="G14" s="3" t="s">
        <v>138</v>
      </c>
      <c r="H14" s="22" t="s">
        <v>256</v>
      </c>
    </row>
    <row r="15" spans="1:8" s="1" customFormat="1" ht="33" customHeight="1" x14ac:dyDescent="0.3">
      <c r="A15" s="6" t="s">
        <v>13</v>
      </c>
      <c r="B15" s="7" t="s">
        <v>14</v>
      </c>
      <c r="C15" s="8" t="s">
        <v>135</v>
      </c>
      <c r="D15" s="8" t="s">
        <v>136</v>
      </c>
      <c r="E15" s="8" t="s">
        <v>25</v>
      </c>
      <c r="F15" s="9">
        <v>2690</v>
      </c>
      <c r="G15" s="8" t="s">
        <v>139</v>
      </c>
      <c r="H15" s="22" t="s">
        <v>256</v>
      </c>
    </row>
    <row r="16" spans="1:8" s="1" customFormat="1" ht="33" customHeight="1" x14ac:dyDescent="0.3">
      <c r="A16" s="4" t="s">
        <v>13</v>
      </c>
      <c r="B16" s="5" t="s">
        <v>14</v>
      </c>
      <c r="C16" s="3" t="s">
        <v>49</v>
      </c>
      <c r="D16" s="3" t="s">
        <v>225</v>
      </c>
      <c r="E16" s="3" t="s">
        <v>226</v>
      </c>
      <c r="F16" s="2">
        <f>11950</f>
        <v>11950</v>
      </c>
      <c r="G16" s="3" t="s">
        <v>227</v>
      </c>
      <c r="H16" s="22" t="s">
        <v>256</v>
      </c>
    </row>
    <row r="17" spans="1:8" s="1" customFormat="1" ht="33" customHeight="1" x14ac:dyDescent="0.3">
      <c r="A17" s="6" t="s">
        <v>13</v>
      </c>
      <c r="B17" s="7" t="s">
        <v>14</v>
      </c>
      <c r="C17" s="8" t="s">
        <v>30</v>
      </c>
      <c r="D17" s="8" t="s">
        <v>228</v>
      </c>
      <c r="E17" s="8" t="s">
        <v>229</v>
      </c>
      <c r="F17" s="9">
        <f>24588</f>
        <v>24588</v>
      </c>
      <c r="G17" s="8" t="s">
        <v>230</v>
      </c>
      <c r="H17" s="22" t="s">
        <v>256</v>
      </c>
    </row>
    <row r="18" spans="1:8" ht="30.75" customHeight="1" x14ac:dyDescent="0.3">
      <c r="A18" s="4" t="s">
        <v>33</v>
      </c>
      <c r="B18" s="5" t="s">
        <v>34</v>
      </c>
      <c r="C18" s="3" t="s">
        <v>15</v>
      </c>
      <c r="D18" s="3" t="s">
        <v>35</v>
      </c>
      <c r="E18" s="3" t="s">
        <v>36</v>
      </c>
      <c r="F18" s="2">
        <v>9142</v>
      </c>
      <c r="G18" s="3" t="s">
        <v>37</v>
      </c>
      <c r="H18" s="22" t="s">
        <v>254</v>
      </c>
    </row>
    <row r="19" spans="1:8" ht="28.2" customHeight="1" x14ac:dyDescent="0.3">
      <c r="A19" s="4" t="s">
        <v>33</v>
      </c>
      <c r="B19" s="5" t="s">
        <v>34</v>
      </c>
      <c r="C19" s="3" t="s">
        <v>30</v>
      </c>
      <c r="D19" s="3" t="s">
        <v>116</v>
      </c>
      <c r="E19" s="3" t="s">
        <v>117</v>
      </c>
      <c r="F19" s="2">
        <v>7500</v>
      </c>
      <c r="G19" s="3" t="s">
        <v>140</v>
      </c>
      <c r="H19" s="22" t="s">
        <v>256</v>
      </c>
    </row>
    <row r="20" spans="1:8" ht="31.5" customHeight="1" x14ac:dyDescent="0.3">
      <c r="A20" s="4" t="s">
        <v>33</v>
      </c>
      <c r="B20" s="5" t="s">
        <v>34</v>
      </c>
      <c r="C20" s="3" t="s">
        <v>15</v>
      </c>
      <c r="D20" s="3" t="s">
        <v>141</v>
      </c>
      <c r="E20" s="3" t="s">
        <v>142</v>
      </c>
      <c r="F20" s="2">
        <v>7756</v>
      </c>
      <c r="G20" s="3" t="s">
        <v>143</v>
      </c>
      <c r="H20" s="22" t="s">
        <v>256</v>
      </c>
    </row>
    <row r="21" spans="1:8" ht="31.5" customHeight="1" x14ac:dyDescent="0.3">
      <c r="A21" s="4" t="s">
        <v>33</v>
      </c>
      <c r="B21" s="5" t="s">
        <v>34</v>
      </c>
      <c r="C21" s="3" t="s">
        <v>15</v>
      </c>
      <c r="D21" s="3" t="s">
        <v>141</v>
      </c>
      <c r="E21" s="3" t="s">
        <v>142</v>
      </c>
      <c r="F21" s="2">
        <v>2990</v>
      </c>
      <c r="G21" s="3" t="s">
        <v>144</v>
      </c>
      <c r="H21" s="22" t="s">
        <v>256</v>
      </c>
    </row>
    <row r="22" spans="1:8" ht="31.5" customHeight="1" x14ac:dyDescent="0.3">
      <c r="A22" s="4" t="s">
        <v>33</v>
      </c>
      <c r="B22" s="5" t="s">
        <v>34</v>
      </c>
      <c r="C22" s="3" t="s">
        <v>112</v>
      </c>
      <c r="D22" s="3" t="s">
        <v>113</v>
      </c>
      <c r="E22" s="3" t="s">
        <v>114</v>
      </c>
      <c r="F22" s="2">
        <v>2580</v>
      </c>
      <c r="G22" s="3" t="s">
        <v>145</v>
      </c>
      <c r="H22" s="22" t="s">
        <v>256</v>
      </c>
    </row>
    <row r="23" spans="1:8" ht="31.5" customHeight="1" x14ac:dyDescent="0.3">
      <c r="A23" s="4" t="s">
        <v>33</v>
      </c>
      <c r="B23" s="5" t="s">
        <v>34</v>
      </c>
      <c r="C23" s="3" t="s">
        <v>15</v>
      </c>
      <c r="D23" s="3" t="s">
        <v>231</v>
      </c>
      <c r="E23" s="3" t="s">
        <v>117</v>
      </c>
      <c r="F23" s="2">
        <f>15890</f>
        <v>15890</v>
      </c>
      <c r="G23" s="3" t="s">
        <v>232</v>
      </c>
      <c r="H23" s="22" t="s">
        <v>256</v>
      </c>
    </row>
    <row r="24" spans="1:8" ht="27.75" customHeight="1" x14ac:dyDescent="0.3">
      <c r="A24" s="4" t="s">
        <v>38</v>
      </c>
      <c r="B24" s="5" t="s">
        <v>39</v>
      </c>
      <c r="C24" s="3" t="s">
        <v>49</v>
      </c>
      <c r="D24" s="3" t="s">
        <v>146</v>
      </c>
      <c r="E24" s="3" t="s">
        <v>120</v>
      </c>
      <c r="F24" s="2">
        <v>7122</v>
      </c>
      <c r="G24" s="3" t="s">
        <v>37</v>
      </c>
      <c r="H24" s="22" t="s">
        <v>256</v>
      </c>
    </row>
    <row r="25" spans="1:8" ht="27.75" customHeight="1" x14ac:dyDescent="0.3">
      <c r="A25" s="4" t="s">
        <v>38</v>
      </c>
      <c r="B25" s="5" t="s">
        <v>39</v>
      </c>
      <c r="C25" s="3" t="s">
        <v>49</v>
      </c>
      <c r="D25" s="3" t="s">
        <v>147</v>
      </c>
      <c r="E25" s="3" t="s">
        <v>148</v>
      </c>
      <c r="F25" s="14">
        <f>3200+862</f>
        <v>4062</v>
      </c>
      <c r="G25" s="3" t="s">
        <v>149</v>
      </c>
      <c r="H25" s="22" t="s">
        <v>256</v>
      </c>
    </row>
    <row r="26" spans="1:8" ht="26.4" customHeight="1" x14ac:dyDescent="0.3">
      <c r="A26" s="6" t="s">
        <v>38</v>
      </c>
      <c r="B26" s="7" t="s">
        <v>39</v>
      </c>
      <c r="C26" s="8" t="s">
        <v>49</v>
      </c>
      <c r="D26" s="8" t="s">
        <v>147</v>
      </c>
      <c r="E26" s="8" t="s">
        <v>148</v>
      </c>
      <c r="F26" s="15">
        <f>5300-865</f>
        <v>4435</v>
      </c>
      <c r="G26" s="8" t="s">
        <v>150</v>
      </c>
      <c r="H26" s="22" t="s">
        <v>256</v>
      </c>
    </row>
    <row r="27" spans="1:8" ht="33" customHeight="1" x14ac:dyDescent="0.3">
      <c r="A27" s="4" t="s">
        <v>38</v>
      </c>
      <c r="B27" s="5" t="s">
        <v>39</v>
      </c>
      <c r="C27" s="3" t="s">
        <v>30</v>
      </c>
      <c r="D27" s="3" t="s">
        <v>151</v>
      </c>
      <c r="E27" s="3" t="s">
        <v>152</v>
      </c>
      <c r="F27" s="14">
        <f>2400-15</f>
        <v>2385</v>
      </c>
      <c r="G27" s="3" t="s">
        <v>153</v>
      </c>
      <c r="H27" s="22" t="s">
        <v>256</v>
      </c>
    </row>
    <row r="28" spans="1:8" ht="31.5" customHeight="1" x14ac:dyDescent="0.3">
      <c r="A28" s="4" t="s">
        <v>53</v>
      </c>
      <c r="B28" s="5" t="s">
        <v>54</v>
      </c>
      <c r="C28" s="3" t="s">
        <v>44</v>
      </c>
      <c r="D28" s="3" t="s">
        <v>154</v>
      </c>
      <c r="E28" s="3" t="s">
        <v>155</v>
      </c>
      <c r="F28" s="2">
        <v>6059</v>
      </c>
      <c r="G28" s="3" t="s">
        <v>156</v>
      </c>
      <c r="H28" s="22" t="s">
        <v>256</v>
      </c>
    </row>
    <row r="29" spans="1:8" ht="31.5" customHeight="1" x14ac:dyDescent="0.3">
      <c r="A29" s="4" t="s">
        <v>53</v>
      </c>
      <c r="B29" s="5" t="s">
        <v>54</v>
      </c>
      <c r="C29" s="3" t="s">
        <v>44</v>
      </c>
      <c r="D29" s="3" t="s">
        <v>157</v>
      </c>
      <c r="E29" s="3" t="s">
        <v>158</v>
      </c>
      <c r="F29" s="2">
        <v>3386</v>
      </c>
      <c r="G29" s="3" t="s">
        <v>159</v>
      </c>
      <c r="H29" s="22" t="s">
        <v>256</v>
      </c>
    </row>
    <row r="30" spans="1:8" ht="33" customHeight="1" x14ac:dyDescent="0.3">
      <c r="A30" s="4" t="s">
        <v>53</v>
      </c>
      <c r="B30" s="5" t="s">
        <v>54</v>
      </c>
      <c r="C30" s="3" t="s">
        <v>135</v>
      </c>
      <c r="D30" s="3" t="s">
        <v>160</v>
      </c>
      <c r="E30" s="3" t="s">
        <v>161</v>
      </c>
      <c r="F30" s="2">
        <v>15210</v>
      </c>
      <c r="G30" s="3" t="s">
        <v>162</v>
      </c>
      <c r="H30" s="22" t="s">
        <v>256</v>
      </c>
    </row>
    <row r="31" spans="1:8" ht="28.2" customHeight="1" x14ac:dyDescent="0.3">
      <c r="A31" s="4" t="s">
        <v>53</v>
      </c>
      <c r="B31" s="5" t="s">
        <v>54</v>
      </c>
      <c r="C31" s="3" t="s">
        <v>30</v>
      </c>
      <c r="D31" s="3" t="s">
        <v>163</v>
      </c>
      <c r="E31" s="3" t="s">
        <v>56</v>
      </c>
      <c r="F31" s="2">
        <v>2830</v>
      </c>
      <c r="G31" s="3" t="s">
        <v>164</v>
      </c>
      <c r="H31" s="22" t="s">
        <v>256</v>
      </c>
    </row>
    <row r="32" spans="1:8" ht="29.4" customHeight="1" x14ac:dyDescent="0.3">
      <c r="A32" s="4" t="s">
        <v>53</v>
      </c>
      <c r="B32" s="5" t="s">
        <v>54</v>
      </c>
      <c r="C32" s="3" t="s">
        <v>44</v>
      </c>
      <c r="D32" s="3" t="s">
        <v>157</v>
      </c>
      <c r="E32" s="3" t="s">
        <v>158</v>
      </c>
      <c r="F32" s="2">
        <f>24788</f>
        <v>24788</v>
      </c>
      <c r="G32" s="3" t="s">
        <v>233</v>
      </c>
      <c r="H32" s="22" t="s">
        <v>256</v>
      </c>
    </row>
    <row r="33" spans="1:8" ht="36.6" customHeight="1" x14ac:dyDescent="0.3">
      <c r="A33" s="4" t="s">
        <v>53</v>
      </c>
      <c r="B33" s="5" t="s">
        <v>54</v>
      </c>
      <c r="C33" s="3" t="s">
        <v>30</v>
      </c>
      <c r="D33" s="3" t="s">
        <v>234</v>
      </c>
      <c r="E33" s="3" t="s">
        <v>235</v>
      </c>
      <c r="F33" s="2">
        <f>17048</f>
        <v>17048</v>
      </c>
      <c r="G33" s="3" t="s">
        <v>68</v>
      </c>
      <c r="H33" s="22" t="s">
        <v>256</v>
      </c>
    </row>
    <row r="34" spans="1:8" ht="30" customHeight="1" x14ac:dyDescent="0.3">
      <c r="A34" s="6" t="s">
        <v>7</v>
      </c>
      <c r="B34" s="7" t="s">
        <v>8</v>
      </c>
      <c r="C34" s="8" t="s">
        <v>44</v>
      </c>
      <c r="D34" s="8" t="s">
        <v>60</v>
      </c>
      <c r="E34" s="8" t="s">
        <v>61</v>
      </c>
      <c r="F34" s="9">
        <v>3970</v>
      </c>
      <c r="G34" s="8" t="s">
        <v>62</v>
      </c>
      <c r="H34" s="22" t="s">
        <v>254</v>
      </c>
    </row>
    <row r="35" spans="1:8" ht="28.8" customHeight="1" x14ac:dyDescent="0.3">
      <c r="A35" s="4" t="s">
        <v>7</v>
      </c>
      <c r="B35" s="5" t="s">
        <v>8</v>
      </c>
      <c r="C35" s="3" t="s">
        <v>44</v>
      </c>
      <c r="D35" s="3" t="s">
        <v>60</v>
      </c>
      <c r="E35" s="3" t="s">
        <v>61</v>
      </c>
      <c r="F35" s="2">
        <v>7250</v>
      </c>
      <c r="G35" s="3" t="s">
        <v>165</v>
      </c>
      <c r="H35" s="22" t="s">
        <v>256</v>
      </c>
    </row>
    <row r="36" spans="1:8" ht="32.4" customHeight="1" x14ac:dyDescent="0.3">
      <c r="A36" s="6" t="s">
        <v>7</v>
      </c>
      <c r="B36" s="7" t="s">
        <v>8</v>
      </c>
      <c r="C36" s="8" t="s">
        <v>23</v>
      </c>
      <c r="D36" s="8" t="s">
        <v>166</v>
      </c>
      <c r="E36" s="8" t="s">
        <v>167</v>
      </c>
      <c r="F36" s="9">
        <v>10000</v>
      </c>
      <c r="G36" s="8" t="s">
        <v>168</v>
      </c>
      <c r="H36" s="22" t="s">
        <v>256</v>
      </c>
    </row>
    <row r="37" spans="1:8" ht="29.25" customHeight="1" x14ac:dyDescent="0.3">
      <c r="A37" s="4" t="s">
        <v>7</v>
      </c>
      <c r="B37" s="5" t="s">
        <v>8</v>
      </c>
      <c r="C37" s="3" t="s">
        <v>23</v>
      </c>
      <c r="D37" s="3" t="s">
        <v>169</v>
      </c>
      <c r="E37" s="3" t="s">
        <v>170</v>
      </c>
      <c r="F37" s="2">
        <v>8400</v>
      </c>
      <c r="G37" s="3" t="s">
        <v>171</v>
      </c>
      <c r="H37" s="22" t="s">
        <v>256</v>
      </c>
    </row>
    <row r="38" spans="1:8" ht="31.2" customHeight="1" x14ac:dyDescent="0.3">
      <c r="A38" s="4" t="s">
        <v>7</v>
      </c>
      <c r="B38" s="5" t="s">
        <v>8</v>
      </c>
      <c r="C38" s="3" t="s">
        <v>49</v>
      </c>
      <c r="D38" s="3" t="s">
        <v>58</v>
      </c>
      <c r="E38" s="3" t="s">
        <v>11</v>
      </c>
      <c r="F38" s="2">
        <v>12000</v>
      </c>
      <c r="G38" s="3" t="s">
        <v>165</v>
      </c>
      <c r="H38" s="22" t="s">
        <v>256</v>
      </c>
    </row>
    <row r="39" spans="1:8" ht="31.8" customHeight="1" x14ac:dyDescent="0.3">
      <c r="A39" s="4" t="s">
        <v>7</v>
      </c>
      <c r="B39" s="5" t="s">
        <v>8</v>
      </c>
      <c r="C39" s="3" t="s">
        <v>44</v>
      </c>
      <c r="D39" s="3" t="s">
        <v>60</v>
      </c>
      <c r="E39" s="3" t="s">
        <v>61</v>
      </c>
      <c r="F39" s="2">
        <v>3000</v>
      </c>
      <c r="G39" s="3" t="s">
        <v>172</v>
      </c>
      <c r="H39" s="22" t="s">
        <v>256</v>
      </c>
    </row>
    <row r="40" spans="1:8" ht="31.8" customHeight="1" x14ac:dyDescent="0.3">
      <c r="A40" s="4" t="s">
        <v>7</v>
      </c>
      <c r="B40" s="5" t="s">
        <v>8</v>
      </c>
      <c r="C40" s="3" t="s">
        <v>44</v>
      </c>
      <c r="D40" s="3" t="s">
        <v>60</v>
      </c>
      <c r="E40" s="3" t="s">
        <v>61</v>
      </c>
      <c r="F40" s="2">
        <v>2600</v>
      </c>
      <c r="G40" s="3" t="s">
        <v>173</v>
      </c>
      <c r="H40" s="22" t="s">
        <v>256</v>
      </c>
    </row>
    <row r="41" spans="1:8" ht="27.6" customHeight="1" x14ac:dyDescent="0.3">
      <c r="A41" s="4" t="s">
        <v>7</v>
      </c>
      <c r="B41" s="5" t="s">
        <v>8</v>
      </c>
      <c r="C41" s="3" t="s">
        <v>44</v>
      </c>
      <c r="D41" s="3" t="s">
        <v>60</v>
      </c>
      <c r="E41" s="3" t="s">
        <v>61</v>
      </c>
      <c r="F41" s="2">
        <v>2850</v>
      </c>
      <c r="G41" s="3" t="s">
        <v>174</v>
      </c>
      <c r="H41" s="22" t="s">
        <v>256</v>
      </c>
    </row>
    <row r="42" spans="1:8" ht="30" customHeight="1" x14ac:dyDescent="0.3">
      <c r="A42" s="4" t="s">
        <v>7</v>
      </c>
      <c r="B42" s="5" t="s">
        <v>8</v>
      </c>
      <c r="C42" s="3" t="s">
        <v>23</v>
      </c>
      <c r="D42" s="3" t="s">
        <v>169</v>
      </c>
      <c r="E42" s="3" t="s">
        <v>170</v>
      </c>
      <c r="F42" s="2">
        <v>3500</v>
      </c>
      <c r="G42" s="3" t="s">
        <v>175</v>
      </c>
      <c r="H42" s="22" t="s">
        <v>256</v>
      </c>
    </row>
    <row r="43" spans="1:8" s="1" customFormat="1" ht="33" customHeight="1" x14ac:dyDescent="0.3">
      <c r="A43" s="4" t="s">
        <v>63</v>
      </c>
      <c r="B43" s="5" t="s">
        <v>64</v>
      </c>
      <c r="C43" s="3" t="s">
        <v>65</v>
      </c>
      <c r="D43" s="3" t="s">
        <v>66</v>
      </c>
      <c r="E43" s="3" t="s">
        <v>67</v>
      </c>
      <c r="F43" s="2">
        <v>15000</v>
      </c>
      <c r="G43" s="3" t="s">
        <v>68</v>
      </c>
      <c r="H43" s="22" t="s">
        <v>254</v>
      </c>
    </row>
    <row r="44" spans="1:8" s="1" customFormat="1" ht="33" customHeight="1" x14ac:dyDescent="0.3">
      <c r="A44" s="4" t="s">
        <v>63</v>
      </c>
      <c r="B44" s="5" t="s">
        <v>64</v>
      </c>
      <c r="C44" s="3" t="s">
        <v>49</v>
      </c>
      <c r="D44" s="3" t="s">
        <v>69</v>
      </c>
      <c r="E44" s="3" t="s">
        <v>70</v>
      </c>
      <c r="F44" s="13">
        <f>15000-10</f>
        <v>14990</v>
      </c>
      <c r="G44" s="3" t="s">
        <v>71</v>
      </c>
      <c r="H44" s="22" t="s">
        <v>254</v>
      </c>
    </row>
    <row r="45" spans="1:8" s="1" customFormat="1" ht="33" customHeight="1" x14ac:dyDescent="0.3">
      <c r="A45" s="6" t="s">
        <v>63</v>
      </c>
      <c r="B45" s="7" t="s">
        <v>64</v>
      </c>
      <c r="C45" s="8" t="s">
        <v>40</v>
      </c>
      <c r="D45" s="8" t="s">
        <v>176</v>
      </c>
      <c r="E45" s="8" t="s">
        <v>177</v>
      </c>
      <c r="F45" s="9">
        <v>9800</v>
      </c>
      <c r="G45" s="8" t="s">
        <v>178</v>
      </c>
      <c r="H45" s="22" t="s">
        <v>256</v>
      </c>
    </row>
    <row r="46" spans="1:8" s="1" customFormat="1" ht="33" customHeight="1" x14ac:dyDescent="0.3">
      <c r="A46" s="4" t="s">
        <v>63</v>
      </c>
      <c r="B46" s="5" t="s">
        <v>64</v>
      </c>
      <c r="C46" s="3" t="s">
        <v>49</v>
      </c>
      <c r="D46" s="3" t="s">
        <v>179</v>
      </c>
      <c r="E46" s="3" t="s">
        <v>67</v>
      </c>
      <c r="F46" s="2">
        <v>4762</v>
      </c>
      <c r="G46" s="3" t="s">
        <v>156</v>
      </c>
      <c r="H46" s="22" t="s">
        <v>256</v>
      </c>
    </row>
    <row r="47" spans="1:8" s="1" customFormat="1" ht="33" customHeight="1" x14ac:dyDescent="0.3">
      <c r="A47" s="4" t="s">
        <v>63</v>
      </c>
      <c r="B47" s="5" t="s">
        <v>64</v>
      </c>
      <c r="C47" s="3" t="s">
        <v>49</v>
      </c>
      <c r="D47" s="3" t="s">
        <v>179</v>
      </c>
      <c r="E47" s="3" t="s">
        <v>67</v>
      </c>
      <c r="F47" s="2">
        <v>2657</v>
      </c>
      <c r="G47" s="3" t="s">
        <v>145</v>
      </c>
      <c r="H47" s="22" t="s">
        <v>256</v>
      </c>
    </row>
    <row r="48" spans="1:8" ht="31.2" customHeight="1" x14ac:dyDescent="0.3">
      <c r="A48" s="4" t="s">
        <v>63</v>
      </c>
      <c r="B48" s="5" t="s">
        <v>64</v>
      </c>
      <c r="C48" s="3" t="s">
        <v>180</v>
      </c>
      <c r="D48" s="3" t="s">
        <v>181</v>
      </c>
      <c r="E48" s="3" t="s">
        <v>67</v>
      </c>
      <c r="F48" s="2">
        <v>2470</v>
      </c>
      <c r="G48" s="3" t="s">
        <v>182</v>
      </c>
      <c r="H48" s="22" t="s">
        <v>256</v>
      </c>
    </row>
    <row r="49" spans="1:8" ht="33.6" customHeight="1" x14ac:dyDescent="0.3">
      <c r="A49" s="4" t="s">
        <v>63</v>
      </c>
      <c r="B49" s="5" t="s">
        <v>64</v>
      </c>
      <c r="C49" s="3" t="s">
        <v>180</v>
      </c>
      <c r="D49" s="3" t="s">
        <v>181</v>
      </c>
      <c r="E49" s="3" t="s">
        <v>67</v>
      </c>
      <c r="F49" s="2">
        <v>5644</v>
      </c>
      <c r="G49" s="3" t="s">
        <v>183</v>
      </c>
      <c r="H49" s="22" t="s">
        <v>256</v>
      </c>
    </row>
    <row r="50" spans="1:8" ht="27.6" customHeight="1" x14ac:dyDescent="0.3">
      <c r="A50" s="4" t="s">
        <v>63</v>
      </c>
      <c r="B50" s="5" t="s">
        <v>64</v>
      </c>
      <c r="C50" s="3" t="s">
        <v>184</v>
      </c>
      <c r="D50" s="3" t="s">
        <v>185</v>
      </c>
      <c r="E50" s="3" t="s">
        <v>177</v>
      </c>
      <c r="F50" s="2">
        <v>5127</v>
      </c>
      <c r="G50" s="3" t="s">
        <v>149</v>
      </c>
      <c r="H50" s="22" t="s">
        <v>256</v>
      </c>
    </row>
    <row r="51" spans="1:8" ht="31.2" customHeight="1" x14ac:dyDescent="0.3">
      <c r="A51" s="4" t="s">
        <v>63</v>
      </c>
      <c r="B51" s="5" t="s">
        <v>64</v>
      </c>
      <c r="C51" s="3" t="s">
        <v>30</v>
      </c>
      <c r="D51" s="3" t="s">
        <v>186</v>
      </c>
      <c r="E51" s="3" t="s">
        <v>187</v>
      </c>
      <c r="F51" s="2">
        <v>3960</v>
      </c>
      <c r="G51" s="3" t="s">
        <v>188</v>
      </c>
      <c r="H51" s="22" t="s">
        <v>256</v>
      </c>
    </row>
    <row r="52" spans="1:8" ht="31.2" customHeight="1" x14ac:dyDescent="0.3">
      <c r="A52" s="4" t="s">
        <v>63</v>
      </c>
      <c r="B52" s="5" t="s">
        <v>64</v>
      </c>
      <c r="C52" s="3" t="s">
        <v>44</v>
      </c>
      <c r="D52" s="3" t="s">
        <v>236</v>
      </c>
      <c r="E52" s="3" t="s">
        <v>70</v>
      </c>
      <c r="F52" s="2">
        <f>15570</f>
        <v>15570</v>
      </c>
      <c r="G52" s="3" t="s">
        <v>68</v>
      </c>
      <c r="H52" s="22" t="s">
        <v>256</v>
      </c>
    </row>
    <row r="53" spans="1:8" ht="33.6" customHeight="1" x14ac:dyDescent="0.3">
      <c r="A53" s="4" t="s">
        <v>78</v>
      </c>
      <c r="B53" s="5" t="s">
        <v>79</v>
      </c>
      <c r="C53" s="3" t="s">
        <v>80</v>
      </c>
      <c r="D53" s="3" t="s">
        <v>81</v>
      </c>
      <c r="E53" s="3" t="s">
        <v>82</v>
      </c>
      <c r="F53" s="13">
        <f>12305-5</f>
        <v>12300</v>
      </c>
      <c r="G53" s="3" t="s">
        <v>83</v>
      </c>
      <c r="H53" s="22" t="s">
        <v>254</v>
      </c>
    </row>
    <row r="54" spans="1:8" ht="28.8" customHeight="1" x14ac:dyDescent="0.3">
      <c r="A54" s="4" t="s">
        <v>78</v>
      </c>
      <c r="B54" s="5" t="s">
        <v>79</v>
      </c>
      <c r="C54" s="3" t="s">
        <v>49</v>
      </c>
      <c r="D54" s="3" t="s">
        <v>87</v>
      </c>
      <c r="E54" s="3" t="s">
        <v>88</v>
      </c>
      <c r="F54" s="13">
        <f>3000-275</f>
        <v>2725</v>
      </c>
      <c r="G54" s="3" t="s">
        <v>89</v>
      </c>
      <c r="H54" s="22" t="s">
        <v>254</v>
      </c>
    </row>
    <row r="55" spans="1:8" ht="28.8" customHeight="1" x14ac:dyDescent="0.3">
      <c r="A55" s="4" t="s">
        <v>78</v>
      </c>
      <c r="B55" s="5" t="s">
        <v>79</v>
      </c>
      <c r="C55" s="3" t="s">
        <v>80</v>
      </c>
      <c r="D55" s="3" t="s">
        <v>81</v>
      </c>
      <c r="E55" s="3" t="s">
        <v>82</v>
      </c>
      <c r="F55" s="11">
        <v>13600</v>
      </c>
      <c r="G55" s="3" t="s">
        <v>37</v>
      </c>
      <c r="H55" s="22" t="s">
        <v>254</v>
      </c>
    </row>
    <row r="56" spans="1:8" ht="27.75" customHeight="1" x14ac:dyDescent="0.3">
      <c r="A56" s="4" t="s">
        <v>78</v>
      </c>
      <c r="B56" s="5" t="s">
        <v>79</v>
      </c>
      <c r="C56" s="3" t="s">
        <v>15</v>
      </c>
      <c r="D56" s="3" t="s">
        <v>90</v>
      </c>
      <c r="E56" s="3" t="s">
        <v>91</v>
      </c>
      <c r="F56" s="13">
        <f>13600-4</f>
        <v>13596</v>
      </c>
      <c r="G56" s="3" t="s">
        <v>37</v>
      </c>
      <c r="H56" s="22" t="s">
        <v>254</v>
      </c>
    </row>
    <row r="57" spans="1:8" ht="27.75" customHeight="1" x14ac:dyDescent="0.3">
      <c r="A57" s="4" t="s">
        <v>78</v>
      </c>
      <c r="B57" s="5" t="s">
        <v>79</v>
      </c>
      <c r="C57" s="3" t="s">
        <v>44</v>
      </c>
      <c r="D57" s="3" t="s">
        <v>92</v>
      </c>
      <c r="E57" s="3" t="s">
        <v>93</v>
      </c>
      <c r="F57" s="13">
        <f>13600-15</f>
        <v>13585</v>
      </c>
      <c r="G57" s="3" t="s">
        <v>37</v>
      </c>
      <c r="H57" s="22" t="s">
        <v>254</v>
      </c>
    </row>
    <row r="58" spans="1:8" ht="27.75" customHeight="1" x14ac:dyDescent="0.3">
      <c r="A58" s="6" t="s">
        <v>78</v>
      </c>
      <c r="B58" s="7" t="s">
        <v>79</v>
      </c>
      <c r="C58" s="8" t="s">
        <v>49</v>
      </c>
      <c r="D58" s="8" t="s">
        <v>189</v>
      </c>
      <c r="E58" s="8" t="s">
        <v>82</v>
      </c>
      <c r="F58" s="9">
        <v>3900</v>
      </c>
      <c r="G58" s="8" t="s">
        <v>190</v>
      </c>
      <c r="H58" s="22" t="s">
        <v>256</v>
      </c>
    </row>
    <row r="59" spans="1:8" ht="27.75" customHeight="1" x14ac:dyDescent="0.3">
      <c r="A59" s="4" t="s">
        <v>78</v>
      </c>
      <c r="B59" s="5" t="s">
        <v>79</v>
      </c>
      <c r="C59" s="3" t="s">
        <v>49</v>
      </c>
      <c r="D59" s="3" t="s">
        <v>189</v>
      </c>
      <c r="E59" s="3" t="s">
        <v>82</v>
      </c>
      <c r="F59" s="14">
        <f>5920-6</f>
        <v>5914</v>
      </c>
      <c r="G59" s="3" t="s">
        <v>191</v>
      </c>
      <c r="H59" s="22" t="s">
        <v>256</v>
      </c>
    </row>
    <row r="60" spans="1:8" ht="33" customHeight="1" x14ac:dyDescent="0.3">
      <c r="A60" s="4" t="s">
        <v>78</v>
      </c>
      <c r="B60" s="5" t="s">
        <v>79</v>
      </c>
      <c r="C60" s="3" t="s">
        <v>49</v>
      </c>
      <c r="D60" s="3" t="s">
        <v>192</v>
      </c>
      <c r="E60" s="3" t="s">
        <v>193</v>
      </c>
      <c r="F60" s="14">
        <f>2600-44</f>
        <v>2556</v>
      </c>
      <c r="G60" s="3" t="s">
        <v>194</v>
      </c>
      <c r="H60" s="22" t="s">
        <v>256</v>
      </c>
    </row>
    <row r="61" spans="1:8" ht="27.75" customHeight="1" x14ac:dyDescent="0.3">
      <c r="A61" s="4" t="s">
        <v>78</v>
      </c>
      <c r="B61" s="5" t="s">
        <v>79</v>
      </c>
      <c r="C61" s="3" t="s">
        <v>49</v>
      </c>
      <c r="D61" s="3" t="s">
        <v>192</v>
      </c>
      <c r="E61" s="3" t="s">
        <v>193</v>
      </c>
      <c r="F61" s="2">
        <v>2100</v>
      </c>
      <c r="G61" s="3" t="s">
        <v>195</v>
      </c>
      <c r="H61" s="22" t="s">
        <v>256</v>
      </c>
    </row>
    <row r="62" spans="1:8" ht="27.75" customHeight="1" x14ac:dyDescent="0.3">
      <c r="A62" s="4" t="s">
        <v>78</v>
      </c>
      <c r="B62" s="5" t="s">
        <v>79</v>
      </c>
      <c r="C62" s="3" t="s">
        <v>49</v>
      </c>
      <c r="D62" s="3" t="s">
        <v>192</v>
      </c>
      <c r="E62" s="3" t="s">
        <v>193</v>
      </c>
      <c r="F62" s="14">
        <f>1900-4</f>
        <v>1896</v>
      </c>
      <c r="G62" s="3" t="s">
        <v>252</v>
      </c>
      <c r="H62" s="22" t="s">
        <v>256</v>
      </c>
    </row>
    <row r="63" spans="1:8" ht="27.75" customHeight="1" x14ac:dyDescent="0.3">
      <c r="A63" s="4" t="s">
        <v>78</v>
      </c>
      <c r="B63" s="5" t="s">
        <v>79</v>
      </c>
      <c r="C63" s="3" t="s">
        <v>49</v>
      </c>
      <c r="D63" s="3" t="s">
        <v>192</v>
      </c>
      <c r="E63" s="3" t="s">
        <v>193</v>
      </c>
      <c r="F63" s="14">
        <f>4400-20</f>
        <v>4380</v>
      </c>
      <c r="G63" s="3" t="s">
        <v>145</v>
      </c>
      <c r="H63" s="22" t="s">
        <v>256</v>
      </c>
    </row>
    <row r="64" spans="1:8" ht="27.75" customHeight="1" x14ac:dyDescent="0.3">
      <c r="A64" s="4" t="s">
        <v>78</v>
      </c>
      <c r="B64" s="5" t="s">
        <v>79</v>
      </c>
      <c r="C64" s="3" t="s">
        <v>49</v>
      </c>
      <c r="D64" s="3" t="s">
        <v>196</v>
      </c>
      <c r="E64" s="3" t="s">
        <v>197</v>
      </c>
      <c r="F64" s="2">
        <v>3050</v>
      </c>
      <c r="G64" s="3" t="s">
        <v>190</v>
      </c>
      <c r="H64" s="22" t="s">
        <v>256</v>
      </c>
    </row>
    <row r="65" spans="1:8" ht="27.75" customHeight="1" x14ac:dyDescent="0.3">
      <c r="A65" s="6" t="s">
        <v>78</v>
      </c>
      <c r="B65" s="7" t="s">
        <v>79</v>
      </c>
      <c r="C65" s="8" t="s">
        <v>49</v>
      </c>
      <c r="D65" s="8" t="s">
        <v>196</v>
      </c>
      <c r="E65" s="8" t="s">
        <v>197</v>
      </c>
      <c r="F65" s="9">
        <v>3500</v>
      </c>
      <c r="G65" s="8" t="s">
        <v>198</v>
      </c>
      <c r="H65" s="22" t="s">
        <v>256</v>
      </c>
    </row>
    <row r="66" spans="1:8" ht="27.6" customHeight="1" x14ac:dyDescent="0.3">
      <c r="A66" s="4" t="s">
        <v>78</v>
      </c>
      <c r="B66" s="5" t="s">
        <v>79</v>
      </c>
      <c r="C66" s="3" t="s">
        <v>49</v>
      </c>
      <c r="D66" s="3" t="s">
        <v>196</v>
      </c>
      <c r="E66" s="3" t="s">
        <v>197</v>
      </c>
      <c r="F66" s="14">
        <f>3200-200</f>
        <v>3000</v>
      </c>
      <c r="G66" s="3" t="s">
        <v>199</v>
      </c>
      <c r="H66" s="22" t="s">
        <v>256</v>
      </c>
    </row>
    <row r="67" spans="1:8" ht="27.75" customHeight="1" x14ac:dyDescent="0.3">
      <c r="A67" s="6" t="s">
        <v>78</v>
      </c>
      <c r="B67" s="7" t="s">
        <v>79</v>
      </c>
      <c r="C67" s="8" t="s">
        <v>49</v>
      </c>
      <c r="D67" s="8" t="s">
        <v>200</v>
      </c>
      <c r="E67" s="8" t="s">
        <v>201</v>
      </c>
      <c r="F67" s="9">
        <v>5200</v>
      </c>
      <c r="G67" s="8" t="s">
        <v>202</v>
      </c>
      <c r="H67" s="22" t="s">
        <v>256</v>
      </c>
    </row>
    <row r="68" spans="1:8" ht="28.2" customHeight="1" x14ac:dyDescent="0.3">
      <c r="A68" s="6" t="s">
        <v>78</v>
      </c>
      <c r="B68" s="7" t="s">
        <v>79</v>
      </c>
      <c r="C68" s="8" t="s">
        <v>49</v>
      </c>
      <c r="D68" s="8" t="s">
        <v>84</v>
      </c>
      <c r="E68" s="8" t="s">
        <v>85</v>
      </c>
      <c r="F68" s="15">
        <f>25269+274</f>
        <v>25543</v>
      </c>
      <c r="G68" s="8" t="s">
        <v>237</v>
      </c>
      <c r="H68" s="22" t="s">
        <v>256</v>
      </c>
    </row>
    <row r="69" spans="1:8" ht="30.6" x14ac:dyDescent="0.3">
      <c r="A69" s="4" t="s">
        <v>94</v>
      </c>
      <c r="B69" s="5" t="s">
        <v>95</v>
      </c>
      <c r="C69" s="3" t="s">
        <v>96</v>
      </c>
      <c r="D69" s="3" t="s">
        <v>97</v>
      </c>
      <c r="E69" s="3" t="s">
        <v>98</v>
      </c>
      <c r="F69" s="2">
        <v>15727</v>
      </c>
      <c r="G69" s="3" t="s">
        <v>99</v>
      </c>
      <c r="H69" s="22" t="s">
        <v>254</v>
      </c>
    </row>
    <row r="70" spans="1:8" ht="29.25" customHeight="1" x14ac:dyDescent="0.3">
      <c r="A70" s="4" t="s">
        <v>94</v>
      </c>
      <c r="B70" s="5" t="s">
        <v>95</v>
      </c>
      <c r="C70" s="3" t="s">
        <v>30</v>
      </c>
      <c r="D70" s="3" t="s">
        <v>100</v>
      </c>
      <c r="E70" s="3" t="s">
        <v>101</v>
      </c>
      <c r="F70" s="2">
        <v>9486</v>
      </c>
      <c r="G70" s="3" t="s">
        <v>102</v>
      </c>
      <c r="H70" s="22" t="s">
        <v>254</v>
      </c>
    </row>
    <row r="71" spans="1:8" ht="29.25" customHeight="1" x14ac:dyDescent="0.3">
      <c r="A71" s="4" t="s">
        <v>94</v>
      </c>
      <c r="B71" s="5" t="s">
        <v>95</v>
      </c>
      <c r="C71" s="3" t="s">
        <v>96</v>
      </c>
      <c r="D71" s="3" t="s">
        <v>97</v>
      </c>
      <c r="E71" s="3" t="s">
        <v>98</v>
      </c>
      <c r="F71" s="2">
        <v>11488</v>
      </c>
      <c r="G71" s="3" t="s">
        <v>102</v>
      </c>
      <c r="H71" s="22" t="s">
        <v>254</v>
      </c>
    </row>
    <row r="72" spans="1:8" ht="29.25" customHeight="1" x14ac:dyDescent="0.3">
      <c r="A72" s="4" t="s">
        <v>94</v>
      </c>
      <c r="B72" s="5" t="s">
        <v>95</v>
      </c>
      <c r="C72" s="3" t="s">
        <v>30</v>
      </c>
      <c r="D72" s="3" t="s">
        <v>100</v>
      </c>
      <c r="E72" s="3" t="s">
        <v>101</v>
      </c>
      <c r="F72" s="2">
        <v>4544</v>
      </c>
      <c r="G72" s="3" t="s">
        <v>103</v>
      </c>
      <c r="H72" s="22" t="s">
        <v>254</v>
      </c>
    </row>
    <row r="73" spans="1:8" ht="29.25" customHeight="1" x14ac:dyDescent="0.3">
      <c r="A73" s="4" t="s">
        <v>94</v>
      </c>
      <c r="B73" s="5" t="s">
        <v>95</v>
      </c>
      <c r="C73" s="3" t="s">
        <v>96</v>
      </c>
      <c r="D73" s="3" t="s">
        <v>97</v>
      </c>
      <c r="E73" s="3" t="s">
        <v>98</v>
      </c>
      <c r="F73" s="2">
        <v>3192</v>
      </c>
      <c r="G73" s="3" t="s">
        <v>203</v>
      </c>
      <c r="H73" s="22" t="s">
        <v>256</v>
      </c>
    </row>
    <row r="74" spans="1:8" ht="29.25" customHeight="1" x14ac:dyDescent="0.3">
      <c r="A74" s="4" t="s">
        <v>94</v>
      </c>
      <c r="B74" s="5" t="s">
        <v>95</v>
      </c>
      <c r="C74" s="3" t="s">
        <v>30</v>
      </c>
      <c r="D74" s="3" t="s">
        <v>100</v>
      </c>
      <c r="E74" s="3" t="s">
        <v>101</v>
      </c>
      <c r="F74" s="2">
        <v>3300</v>
      </c>
      <c r="G74" s="3" t="s">
        <v>204</v>
      </c>
      <c r="H74" s="22" t="s">
        <v>256</v>
      </c>
    </row>
    <row r="75" spans="1:8" ht="29.25" customHeight="1" x14ac:dyDescent="0.3">
      <c r="A75" s="4" t="s">
        <v>94</v>
      </c>
      <c r="B75" s="5" t="s">
        <v>95</v>
      </c>
      <c r="C75" s="3" t="s">
        <v>49</v>
      </c>
      <c r="D75" s="3" t="s">
        <v>205</v>
      </c>
      <c r="E75" s="3" t="s">
        <v>206</v>
      </c>
      <c r="F75" s="2">
        <v>4783</v>
      </c>
      <c r="G75" s="3" t="s">
        <v>207</v>
      </c>
      <c r="H75" s="22" t="s">
        <v>256</v>
      </c>
    </row>
    <row r="76" spans="1:8" ht="29.25" customHeight="1" x14ac:dyDescent="0.3">
      <c r="A76" s="4" t="s">
        <v>94</v>
      </c>
      <c r="B76" s="5" t="s">
        <v>95</v>
      </c>
      <c r="C76" s="3" t="s">
        <v>135</v>
      </c>
      <c r="D76" s="3" t="s">
        <v>208</v>
      </c>
      <c r="E76" s="3" t="s">
        <v>209</v>
      </c>
      <c r="F76" s="2">
        <v>3078</v>
      </c>
      <c r="G76" s="3" t="s">
        <v>210</v>
      </c>
      <c r="H76" s="22" t="s">
        <v>256</v>
      </c>
    </row>
    <row r="77" spans="1:8" ht="29.25" customHeight="1" x14ac:dyDescent="0.3">
      <c r="A77" s="4" t="s">
        <v>94</v>
      </c>
      <c r="B77" s="5" t="s">
        <v>95</v>
      </c>
      <c r="C77" s="3" t="s">
        <v>135</v>
      </c>
      <c r="D77" s="3" t="s">
        <v>208</v>
      </c>
      <c r="E77" s="3" t="s">
        <v>209</v>
      </c>
      <c r="F77" s="2">
        <v>3078</v>
      </c>
      <c r="G77" s="3" t="s">
        <v>210</v>
      </c>
      <c r="H77" s="22" t="s">
        <v>256</v>
      </c>
    </row>
    <row r="78" spans="1:8" ht="30" customHeight="1" x14ac:dyDescent="0.3">
      <c r="A78" s="4" t="s">
        <v>94</v>
      </c>
      <c r="B78" s="5" t="s">
        <v>95</v>
      </c>
      <c r="C78" s="3" t="s">
        <v>15</v>
      </c>
      <c r="D78" s="3" t="s">
        <v>211</v>
      </c>
      <c r="E78" s="3" t="s">
        <v>212</v>
      </c>
      <c r="F78" s="2">
        <v>3508</v>
      </c>
      <c r="G78" s="3" t="s">
        <v>213</v>
      </c>
      <c r="H78" s="22" t="s">
        <v>256</v>
      </c>
    </row>
    <row r="79" spans="1:8" ht="31.2" customHeight="1" x14ac:dyDescent="0.3">
      <c r="A79" s="6" t="s">
        <v>94</v>
      </c>
      <c r="B79" s="7" t="s">
        <v>95</v>
      </c>
      <c r="C79" s="8" t="s">
        <v>49</v>
      </c>
      <c r="D79" s="8" t="s">
        <v>214</v>
      </c>
      <c r="E79" s="8" t="s">
        <v>215</v>
      </c>
      <c r="F79" s="9">
        <v>9999</v>
      </c>
      <c r="G79" s="8" t="s">
        <v>102</v>
      </c>
      <c r="H79" s="22" t="s">
        <v>256</v>
      </c>
    </row>
    <row r="80" spans="1:8" ht="31.5" customHeight="1" x14ac:dyDescent="0.3">
      <c r="A80" s="4" t="s">
        <v>94</v>
      </c>
      <c r="B80" s="5" t="s">
        <v>95</v>
      </c>
      <c r="C80" s="3" t="s">
        <v>49</v>
      </c>
      <c r="D80" s="3" t="s">
        <v>214</v>
      </c>
      <c r="E80" s="3" t="s">
        <v>215</v>
      </c>
      <c r="F80" s="2">
        <v>4002</v>
      </c>
      <c r="G80" s="3" t="s">
        <v>103</v>
      </c>
      <c r="H80" s="22" t="s">
        <v>256</v>
      </c>
    </row>
    <row r="81" spans="1:8" ht="31.5" customHeight="1" x14ac:dyDescent="0.3">
      <c r="A81" s="6" t="s">
        <v>94</v>
      </c>
      <c r="B81" s="7" t="s">
        <v>95</v>
      </c>
      <c r="C81" s="8" t="s">
        <v>49</v>
      </c>
      <c r="D81" s="8" t="s">
        <v>214</v>
      </c>
      <c r="E81" s="8" t="s">
        <v>215</v>
      </c>
      <c r="F81" s="9">
        <v>3652</v>
      </c>
      <c r="G81" s="8" t="s">
        <v>216</v>
      </c>
      <c r="H81" s="22" t="s">
        <v>256</v>
      </c>
    </row>
    <row r="82" spans="1:8" ht="31.5" customHeight="1" x14ac:dyDescent="0.3">
      <c r="A82" s="4" t="s">
        <v>94</v>
      </c>
      <c r="B82" s="5" t="s">
        <v>95</v>
      </c>
      <c r="C82" s="3" t="s">
        <v>30</v>
      </c>
      <c r="D82" s="3" t="s">
        <v>217</v>
      </c>
      <c r="E82" s="3" t="s">
        <v>209</v>
      </c>
      <c r="F82" s="2">
        <v>4969</v>
      </c>
      <c r="G82" s="3" t="s">
        <v>218</v>
      </c>
      <c r="H82" s="22" t="s">
        <v>256</v>
      </c>
    </row>
    <row r="83" spans="1:8" ht="31.5" customHeight="1" x14ac:dyDescent="0.3">
      <c r="A83" s="4" t="s">
        <v>94</v>
      </c>
      <c r="B83" s="5" t="s">
        <v>95</v>
      </c>
      <c r="C83" s="3" t="s">
        <v>49</v>
      </c>
      <c r="D83" s="3" t="s">
        <v>219</v>
      </c>
      <c r="E83" s="3" t="s">
        <v>220</v>
      </c>
      <c r="F83" s="2">
        <v>15700</v>
      </c>
      <c r="G83" s="3" t="s">
        <v>102</v>
      </c>
      <c r="H83" s="22" t="s">
        <v>256</v>
      </c>
    </row>
    <row r="84" spans="1:8" ht="31.5" customHeight="1" x14ac:dyDescent="0.3">
      <c r="A84" s="4" t="s">
        <v>94</v>
      </c>
      <c r="B84" s="5" t="s">
        <v>95</v>
      </c>
      <c r="C84" s="3" t="s">
        <v>49</v>
      </c>
      <c r="D84" s="3" t="s">
        <v>221</v>
      </c>
      <c r="E84" s="3" t="s">
        <v>222</v>
      </c>
      <c r="F84" s="2">
        <v>6590</v>
      </c>
      <c r="G84" s="3" t="s">
        <v>102</v>
      </c>
      <c r="H84" s="22" t="s">
        <v>256</v>
      </c>
    </row>
    <row r="85" spans="1:8" ht="31.5" customHeight="1" x14ac:dyDescent="0.3">
      <c r="A85" s="4" t="s">
        <v>94</v>
      </c>
      <c r="B85" s="5" t="s">
        <v>95</v>
      </c>
      <c r="C85" s="3" t="s">
        <v>49</v>
      </c>
      <c r="D85" s="3" t="s">
        <v>221</v>
      </c>
      <c r="E85" s="3" t="s">
        <v>222</v>
      </c>
      <c r="F85" s="2">
        <v>4424</v>
      </c>
      <c r="G85" s="3" t="s">
        <v>223</v>
      </c>
      <c r="H85" s="22" t="s">
        <v>256</v>
      </c>
    </row>
    <row r="86" spans="1:8" ht="31.5" customHeight="1" x14ac:dyDescent="0.3">
      <c r="A86" s="4" t="s">
        <v>94</v>
      </c>
      <c r="B86" s="5" t="s">
        <v>95</v>
      </c>
      <c r="C86" s="3" t="s">
        <v>96</v>
      </c>
      <c r="D86" s="3" t="s">
        <v>97</v>
      </c>
      <c r="E86" s="3" t="s">
        <v>98</v>
      </c>
      <c r="F86" s="2">
        <v>4084</v>
      </c>
      <c r="G86" s="3" t="s">
        <v>224</v>
      </c>
      <c r="H86" s="22" t="s">
        <v>256</v>
      </c>
    </row>
    <row r="87" spans="1:8" ht="31.5" customHeight="1" x14ac:dyDescent="0.3">
      <c r="A87" s="4" t="s">
        <v>94</v>
      </c>
      <c r="B87" s="5" t="s">
        <v>95</v>
      </c>
      <c r="C87" s="3" t="s">
        <v>30</v>
      </c>
      <c r="D87" s="3" t="s">
        <v>238</v>
      </c>
      <c r="E87" s="3" t="s">
        <v>239</v>
      </c>
      <c r="F87" s="2">
        <f>13650</f>
        <v>13650</v>
      </c>
      <c r="G87" s="3" t="s">
        <v>240</v>
      </c>
      <c r="H87" s="22" t="s">
        <v>256</v>
      </c>
    </row>
    <row r="88" spans="1:8" ht="29.4" customHeight="1" x14ac:dyDescent="0.3">
      <c r="A88" s="23" t="s">
        <v>258</v>
      </c>
      <c r="B88" s="23"/>
      <c r="C88" s="23"/>
      <c r="D88" s="23"/>
      <c r="E88" s="23"/>
      <c r="F88" s="24">
        <f>SUM(F5:F87)</f>
        <v>654943</v>
      </c>
      <c r="G88" s="25"/>
      <c r="H88" s="25"/>
    </row>
    <row r="129" spans="6:6" x14ac:dyDescent="0.3">
      <c r="F129" s="12"/>
    </row>
  </sheetData>
  <autoFilter ref="A4:H88"/>
  <mergeCells count="2">
    <mergeCell ref="A1:G1"/>
    <mergeCell ref="A88:E88"/>
  </mergeCells>
  <pageMargins left="0.51181102362204722" right="0.31496062992125984" top="0.55118110236220474" bottom="0.74803149606299213" header="0.31496062992125984" footer="0.31496062992125984"/>
  <pageSetup paperSize="9" scale="60" orientation="landscape" r:id="rId1"/>
  <headerFoot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46"/>
  <sheetViews>
    <sheetView topLeftCell="A15" zoomScale="80" zoomScaleNormal="80" workbookViewId="0">
      <selection activeCell="F27" sqref="F27:F28"/>
    </sheetView>
  </sheetViews>
  <sheetFormatPr defaultRowHeight="14.4" x14ac:dyDescent="0.3"/>
  <cols>
    <col min="1" max="1" width="11" customWidth="1"/>
    <col min="2" max="2" width="26.88671875" customWidth="1"/>
    <col min="3" max="3" width="28.6640625" customWidth="1"/>
    <col min="4" max="4" width="24.44140625" customWidth="1"/>
    <col min="5" max="5" width="24.109375" customWidth="1"/>
    <col min="6" max="6" width="23.109375" customWidth="1"/>
    <col min="7" max="7" width="52.88671875" bestFit="1" customWidth="1"/>
    <col min="8" max="8" width="11.88671875" customWidth="1"/>
    <col min="9" max="9" width="19.5546875" customWidth="1"/>
  </cols>
  <sheetData>
    <row r="1" spans="1:9" ht="61.5" customHeight="1" x14ac:dyDescent="0.35">
      <c r="A1" s="16" t="s">
        <v>244</v>
      </c>
      <c r="B1" s="16"/>
      <c r="C1" s="16"/>
      <c r="D1" s="16"/>
      <c r="E1" s="16"/>
      <c r="F1" s="16"/>
      <c r="G1" s="16"/>
      <c r="H1" s="16"/>
      <c r="I1" s="16"/>
    </row>
    <row r="4" spans="1:9" ht="93.75" customHeight="1" x14ac:dyDescent="0.3">
      <c r="A4" s="18" t="s">
        <v>0</v>
      </c>
      <c r="B4" s="19" t="s">
        <v>1</v>
      </c>
      <c r="C4" s="19" t="s">
        <v>2</v>
      </c>
      <c r="D4" s="19" t="s">
        <v>3</v>
      </c>
      <c r="E4" s="19" t="s">
        <v>4</v>
      </c>
      <c r="F4" s="20" t="s">
        <v>245</v>
      </c>
      <c r="G4" s="19" t="s">
        <v>5</v>
      </c>
      <c r="H4" s="19" t="s">
        <v>253</v>
      </c>
      <c r="I4" s="18" t="s">
        <v>6</v>
      </c>
    </row>
    <row r="5" spans="1:9" s="1" customFormat="1" ht="33" customHeight="1" x14ac:dyDescent="0.3">
      <c r="A5" s="4" t="s">
        <v>13</v>
      </c>
      <c r="B5" s="5" t="s">
        <v>14</v>
      </c>
      <c r="C5" s="3" t="s">
        <v>15</v>
      </c>
      <c r="D5" s="3" t="s">
        <v>16</v>
      </c>
      <c r="E5" s="3" t="s">
        <v>17</v>
      </c>
      <c r="F5" s="2">
        <v>12000</v>
      </c>
      <c r="G5" s="3" t="s">
        <v>18</v>
      </c>
      <c r="H5" s="4" t="s">
        <v>254</v>
      </c>
      <c r="I5" s="3"/>
    </row>
    <row r="6" spans="1:9" s="1" customFormat="1" ht="33" customHeight="1" x14ac:dyDescent="0.3">
      <c r="A6" s="4" t="s">
        <v>13</v>
      </c>
      <c r="B6" s="5" t="s">
        <v>14</v>
      </c>
      <c r="C6" s="3" t="s">
        <v>108</v>
      </c>
      <c r="D6" s="3" t="s">
        <v>109</v>
      </c>
      <c r="E6" s="3" t="s">
        <v>110</v>
      </c>
      <c r="F6" s="2">
        <v>44000</v>
      </c>
      <c r="G6" s="3" t="s">
        <v>111</v>
      </c>
      <c r="H6" s="4" t="s">
        <v>254</v>
      </c>
      <c r="I6" s="3"/>
    </row>
    <row r="7" spans="1:9" ht="29.25" customHeight="1" x14ac:dyDescent="0.3">
      <c r="A7" s="4" t="s">
        <v>33</v>
      </c>
      <c r="B7" s="5" t="s">
        <v>34</v>
      </c>
      <c r="C7" s="3" t="s">
        <v>112</v>
      </c>
      <c r="D7" s="3" t="s">
        <v>113</v>
      </c>
      <c r="E7" s="3" t="s">
        <v>114</v>
      </c>
      <c r="F7" s="2">
        <v>20000</v>
      </c>
      <c r="G7" s="3" t="s">
        <v>115</v>
      </c>
      <c r="H7" s="4" t="s">
        <v>254</v>
      </c>
      <c r="I7" s="3"/>
    </row>
    <row r="8" spans="1:9" ht="29.25" customHeight="1" x14ac:dyDescent="0.3">
      <c r="A8" s="4" t="s">
        <v>33</v>
      </c>
      <c r="B8" s="5" t="s">
        <v>34</v>
      </c>
      <c r="C8" s="3" t="s">
        <v>30</v>
      </c>
      <c r="D8" s="3" t="s">
        <v>116</v>
      </c>
      <c r="E8" s="3" t="s">
        <v>117</v>
      </c>
      <c r="F8" s="2">
        <v>7214</v>
      </c>
      <c r="G8" s="3" t="s">
        <v>118</v>
      </c>
      <c r="H8" s="4" t="s">
        <v>254</v>
      </c>
      <c r="I8" s="3"/>
    </row>
    <row r="9" spans="1:9" s="1" customFormat="1" ht="33" customHeight="1" x14ac:dyDescent="0.3">
      <c r="A9" s="4" t="s">
        <v>38</v>
      </c>
      <c r="B9" s="5" t="s">
        <v>39</v>
      </c>
      <c r="C9" s="3" t="s">
        <v>40</v>
      </c>
      <c r="D9" s="3" t="s">
        <v>41</v>
      </c>
      <c r="E9" s="3" t="s">
        <v>42</v>
      </c>
      <c r="F9" s="14">
        <f>73744-259</f>
        <v>73485</v>
      </c>
      <c r="G9" s="3" t="s">
        <v>43</v>
      </c>
      <c r="H9" s="4" t="s">
        <v>254</v>
      </c>
      <c r="I9" s="3"/>
    </row>
    <row r="10" spans="1:9" s="1" customFormat="1" ht="33" customHeight="1" x14ac:dyDescent="0.3">
      <c r="A10" s="6" t="s">
        <v>38</v>
      </c>
      <c r="B10" s="7" t="s">
        <v>39</v>
      </c>
      <c r="C10" s="8" t="s">
        <v>44</v>
      </c>
      <c r="D10" s="3" t="s">
        <v>45</v>
      </c>
      <c r="E10" s="3" t="s">
        <v>46</v>
      </c>
      <c r="F10" s="2">
        <v>11280</v>
      </c>
      <c r="G10" s="3" t="s">
        <v>47</v>
      </c>
      <c r="H10" s="4" t="s">
        <v>254</v>
      </c>
      <c r="I10" s="3"/>
    </row>
    <row r="11" spans="1:9" s="1" customFormat="1" ht="49.5" customHeight="1" x14ac:dyDescent="0.3">
      <c r="A11" s="6" t="s">
        <v>38</v>
      </c>
      <c r="B11" s="7" t="s">
        <v>39</v>
      </c>
      <c r="C11" s="8" t="s">
        <v>44</v>
      </c>
      <c r="D11" s="3" t="s">
        <v>45</v>
      </c>
      <c r="E11" s="3" t="s">
        <v>46</v>
      </c>
      <c r="F11" s="2">
        <v>6600</v>
      </c>
      <c r="G11" s="3" t="s">
        <v>48</v>
      </c>
      <c r="H11" s="4" t="s">
        <v>254</v>
      </c>
      <c r="I11" s="3"/>
    </row>
    <row r="12" spans="1:9" s="1" customFormat="1" ht="33" customHeight="1" x14ac:dyDescent="0.3">
      <c r="A12" s="6" t="s">
        <v>38</v>
      </c>
      <c r="B12" s="7" t="s">
        <v>39</v>
      </c>
      <c r="C12" s="8" t="s">
        <v>49</v>
      </c>
      <c r="D12" s="3" t="s">
        <v>50</v>
      </c>
      <c r="E12" s="3" t="s">
        <v>51</v>
      </c>
      <c r="F12" s="2">
        <v>8220</v>
      </c>
      <c r="G12" s="3" t="s">
        <v>52</v>
      </c>
      <c r="H12" s="4" t="s">
        <v>254</v>
      </c>
      <c r="I12" s="3"/>
    </row>
    <row r="13" spans="1:9" s="1" customFormat="1" ht="33" customHeight="1" x14ac:dyDescent="0.3">
      <c r="A13" s="4" t="s">
        <v>38</v>
      </c>
      <c r="B13" s="5" t="s">
        <v>39</v>
      </c>
      <c r="C13" s="3" t="s">
        <v>124</v>
      </c>
      <c r="D13" s="3" t="s">
        <v>119</v>
      </c>
      <c r="E13" s="3" t="s">
        <v>120</v>
      </c>
      <c r="F13" s="2">
        <v>60000</v>
      </c>
      <c r="G13" s="3" t="s">
        <v>121</v>
      </c>
      <c r="H13" s="4" t="s">
        <v>254</v>
      </c>
      <c r="I13" s="3"/>
    </row>
    <row r="14" spans="1:9" s="1" customFormat="1" ht="33" customHeight="1" x14ac:dyDescent="0.3">
      <c r="A14" s="4" t="s">
        <v>38</v>
      </c>
      <c r="B14" s="5" t="s">
        <v>39</v>
      </c>
      <c r="C14" s="3" t="s">
        <v>124</v>
      </c>
      <c r="D14" s="3" t="s">
        <v>119</v>
      </c>
      <c r="E14" s="3" t="s">
        <v>120</v>
      </c>
      <c r="F14" s="2">
        <v>60000</v>
      </c>
      <c r="G14" s="3" t="s">
        <v>122</v>
      </c>
      <c r="H14" s="4" t="s">
        <v>254</v>
      </c>
      <c r="I14" s="3"/>
    </row>
    <row r="15" spans="1:9" s="1" customFormat="1" ht="33" customHeight="1" x14ac:dyDescent="0.3">
      <c r="A15" s="4" t="s">
        <v>38</v>
      </c>
      <c r="B15" s="5" t="s">
        <v>39</v>
      </c>
      <c r="C15" s="3" t="s">
        <v>124</v>
      </c>
      <c r="D15" s="3" t="s">
        <v>119</v>
      </c>
      <c r="E15" s="3" t="s">
        <v>120</v>
      </c>
      <c r="F15" s="2">
        <v>-60000</v>
      </c>
      <c r="G15" s="3" t="s">
        <v>121</v>
      </c>
      <c r="H15" s="4" t="s">
        <v>255</v>
      </c>
      <c r="I15" s="3"/>
    </row>
    <row r="16" spans="1:9" s="1" customFormat="1" ht="33" customHeight="1" x14ac:dyDescent="0.3">
      <c r="A16" s="4" t="s">
        <v>38</v>
      </c>
      <c r="B16" s="5" t="s">
        <v>39</v>
      </c>
      <c r="C16" s="3" t="s">
        <v>124</v>
      </c>
      <c r="D16" s="3" t="s">
        <v>119</v>
      </c>
      <c r="E16" s="3" t="s">
        <v>120</v>
      </c>
      <c r="F16" s="2">
        <v>-60000</v>
      </c>
      <c r="G16" s="3" t="s">
        <v>122</v>
      </c>
      <c r="H16" s="4" t="s">
        <v>255</v>
      </c>
      <c r="I16" s="3"/>
    </row>
    <row r="17" spans="1:1019" ht="51.75" customHeight="1" x14ac:dyDescent="0.3">
      <c r="A17" s="4" t="s">
        <v>38</v>
      </c>
      <c r="B17" s="5" t="s">
        <v>39</v>
      </c>
      <c r="C17" s="3" t="s">
        <v>124</v>
      </c>
      <c r="D17" s="3" t="s">
        <v>119</v>
      </c>
      <c r="E17" s="3" t="s">
        <v>120</v>
      </c>
      <c r="F17" s="2">
        <v>120000</v>
      </c>
      <c r="G17" s="3" t="s">
        <v>125</v>
      </c>
      <c r="H17" s="4" t="s">
        <v>255</v>
      </c>
      <c r="I17" s="3"/>
    </row>
    <row r="18" spans="1:1019" ht="29.25" customHeight="1" x14ac:dyDescent="0.3">
      <c r="A18" s="4" t="s">
        <v>38</v>
      </c>
      <c r="B18" s="5" t="s">
        <v>39</v>
      </c>
      <c r="C18" s="3" t="s">
        <v>40</v>
      </c>
      <c r="D18" s="3" t="s">
        <v>41</v>
      </c>
      <c r="E18" s="3" t="s">
        <v>42</v>
      </c>
      <c r="F18" s="14">
        <f>277+25629</f>
        <v>25906</v>
      </c>
      <c r="G18" s="3" t="s">
        <v>241</v>
      </c>
      <c r="H18" s="4" t="s">
        <v>256</v>
      </c>
      <c r="I18" s="3"/>
    </row>
    <row r="19" spans="1:1019" s="1" customFormat="1" ht="33" customHeight="1" x14ac:dyDescent="0.3">
      <c r="A19" s="4" t="s">
        <v>53</v>
      </c>
      <c r="B19" s="5" t="s">
        <v>54</v>
      </c>
      <c r="C19" s="3" t="s">
        <v>15</v>
      </c>
      <c r="D19" s="3" t="s">
        <v>55</v>
      </c>
      <c r="E19" s="3" t="s">
        <v>56</v>
      </c>
      <c r="F19" s="2">
        <v>14157</v>
      </c>
      <c r="G19" s="3" t="s">
        <v>57</v>
      </c>
      <c r="H19" s="4" t="s">
        <v>254</v>
      </c>
      <c r="I19" s="3"/>
    </row>
    <row r="20" spans="1:1019" s="10" customFormat="1" ht="33" customHeight="1" x14ac:dyDescent="0.3">
      <c r="A20" s="4" t="s">
        <v>53</v>
      </c>
      <c r="B20" s="5" t="s">
        <v>54</v>
      </c>
      <c r="C20" s="3" t="s">
        <v>126</v>
      </c>
      <c r="D20" s="3" t="s">
        <v>127</v>
      </c>
      <c r="E20" s="3" t="s">
        <v>128</v>
      </c>
      <c r="F20" s="2">
        <v>32097</v>
      </c>
      <c r="G20" s="3" t="s">
        <v>129</v>
      </c>
      <c r="H20" s="4" t="s">
        <v>255</v>
      </c>
      <c r="I20" s="3"/>
      <c r="ALS20" s="1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</row>
    <row r="21" spans="1:1019" ht="33" customHeight="1" x14ac:dyDescent="0.3">
      <c r="A21" s="4" t="s">
        <v>7</v>
      </c>
      <c r="B21" s="5" t="s">
        <v>8</v>
      </c>
      <c r="C21" s="3" t="s">
        <v>9</v>
      </c>
      <c r="D21" s="3" t="s">
        <v>10</v>
      </c>
      <c r="E21" s="3" t="s">
        <v>11</v>
      </c>
      <c r="F21" s="2">
        <v>6000</v>
      </c>
      <c r="G21" s="3" t="s">
        <v>12</v>
      </c>
      <c r="H21" s="4" t="s">
        <v>254</v>
      </c>
      <c r="I21" s="8"/>
    </row>
    <row r="22" spans="1:1019" ht="26.4" customHeight="1" x14ac:dyDescent="0.3">
      <c r="A22" s="6" t="s">
        <v>7</v>
      </c>
      <c r="B22" s="7" t="s">
        <v>8</v>
      </c>
      <c r="C22" s="8" t="s">
        <v>49</v>
      </c>
      <c r="D22" s="8" t="s">
        <v>58</v>
      </c>
      <c r="E22" s="8" t="s">
        <v>11</v>
      </c>
      <c r="F22" s="9">
        <v>80000</v>
      </c>
      <c r="G22" s="8" t="s">
        <v>59</v>
      </c>
      <c r="H22" s="4" t="s">
        <v>254</v>
      </c>
      <c r="I22" s="3"/>
    </row>
    <row r="23" spans="1:1019" s="1" customFormat="1" ht="33" customHeight="1" x14ac:dyDescent="0.3">
      <c r="A23" s="4" t="s">
        <v>63</v>
      </c>
      <c r="B23" s="5" t="s">
        <v>64</v>
      </c>
      <c r="C23" s="3" t="s">
        <v>49</v>
      </c>
      <c r="D23" s="3" t="s">
        <v>72</v>
      </c>
      <c r="E23" s="3" t="s">
        <v>73</v>
      </c>
      <c r="F23" s="9">
        <v>22513</v>
      </c>
      <c r="G23" s="3" t="s">
        <v>74</v>
      </c>
      <c r="H23" s="4" t="s">
        <v>254</v>
      </c>
      <c r="I23" s="3"/>
    </row>
    <row r="24" spans="1:1019" s="1" customFormat="1" ht="33" customHeight="1" x14ac:dyDescent="0.3">
      <c r="A24" s="4" t="s">
        <v>63</v>
      </c>
      <c r="B24" s="5" t="s">
        <v>64</v>
      </c>
      <c r="C24" s="3" t="s">
        <v>40</v>
      </c>
      <c r="D24" s="3" t="s">
        <v>75</v>
      </c>
      <c r="E24" s="3" t="s">
        <v>76</v>
      </c>
      <c r="F24" s="15">
        <f>79799-963</f>
        <v>78836</v>
      </c>
      <c r="G24" s="3" t="s">
        <v>77</v>
      </c>
      <c r="H24" s="4" t="s">
        <v>254</v>
      </c>
      <c r="I24" s="3"/>
    </row>
    <row r="25" spans="1:1019" s="1" customFormat="1" ht="33" customHeight="1" x14ac:dyDescent="0.3">
      <c r="A25" s="4" t="s">
        <v>63</v>
      </c>
      <c r="B25" s="5" t="s">
        <v>64</v>
      </c>
      <c r="C25" s="3" t="s">
        <v>49</v>
      </c>
      <c r="D25" s="3" t="s">
        <v>69</v>
      </c>
      <c r="E25" s="3" t="s">
        <v>70</v>
      </c>
      <c r="F25" s="2">
        <v>20000</v>
      </c>
      <c r="G25" s="3" t="s">
        <v>123</v>
      </c>
      <c r="H25" s="4" t="s">
        <v>254</v>
      </c>
      <c r="I25" s="3"/>
    </row>
    <row r="26" spans="1:1019" s="1" customFormat="1" ht="33" customHeight="1" x14ac:dyDescent="0.3">
      <c r="A26" s="4" t="s">
        <v>78</v>
      </c>
      <c r="B26" s="5" t="s">
        <v>79</v>
      </c>
      <c r="C26" s="3" t="s">
        <v>49</v>
      </c>
      <c r="D26" s="3" t="s">
        <v>84</v>
      </c>
      <c r="E26" s="3" t="s">
        <v>85</v>
      </c>
      <c r="F26" s="2">
        <v>29947</v>
      </c>
      <c r="G26" s="3" t="s">
        <v>86</v>
      </c>
      <c r="H26" s="4" t="s">
        <v>254</v>
      </c>
      <c r="I26" s="3"/>
    </row>
    <row r="27" spans="1:1019" s="1" customFormat="1" ht="33" customHeight="1" x14ac:dyDescent="0.3">
      <c r="A27" s="4" t="s">
        <v>94</v>
      </c>
      <c r="B27" s="5" t="s">
        <v>95</v>
      </c>
      <c r="C27" s="3" t="s">
        <v>9</v>
      </c>
      <c r="D27" s="3" t="s">
        <v>214</v>
      </c>
      <c r="E27" s="3" t="s">
        <v>215</v>
      </c>
      <c r="F27" s="2">
        <v>37000</v>
      </c>
      <c r="G27" s="3" t="s">
        <v>246</v>
      </c>
      <c r="H27" s="4" t="s">
        <v>254</v>
      </c>
      <c r="I27" s="8" t="s">
        <v>247</v>
      </c>
    </row>
    <row r="28" spans="1:1019" s="1" customFormat="1" ht="33" customHeight="1" x14ac:dyDescent="0.3">
      <c r="A28" s="4" t="s">
        <v>94</v>
      </c>
      <c r="B28" s="5" t="s">
        <v>95</v>
      </c>
      <c r="C28" s="3" t="s">
        <v>248</v>
      </c>
      <c r="D28" s="3" t="s">
        <v>249</v>
      </c>
      <c r="E28" s="3" t="s">
        <v>250</v>
      </c>
      <c r="F28" s="2">
        <v>237673</v>
      </c>
      <c r="G28" s="3" t="s">
        <v>251</v>
      </c>
      <c r="H28" s="4" t="s">
        <v>256</v>
      </c>
      <c r="I28" s="8" t="s">
        <v>247</v>
      </c>
    </row>
    <row r="29" spans="1:1019" ht="29.4" customHeight="1" x14ac:dyDescent="0.3">
      <c r="A29" s="21" t="s">
        <v>257</v>
      </c>
      <c r="B29" s="21"/>
      <c r="C29" s="21"/>
      <c r="D29" s="21"/>
      <c r="E29" s="21"/>
      <c r="F29" s="17">
        <f>SUM(F5:F28)</f>
        <v>886928</v>
      </c>
      <c r="G29" s="19"/>
      <c r="H29" s="19"/>
      <c r="I29" s="19"/>
    </row>
    <row r="46" spans="6:6" x14ac:dyDescent="0.3">
      <c r="F46" s="12"/>
    </row>
  </sheetData>
  <sortState ref="A5:I28">
    <sortCondition ref="A5:A28"/>
    <sortCondition ref="H5:H28"/>
  </sortState>
  <mergeCells count="2">
    <mergeCell ref="A1:I1"/>
    <mergeCell ref="A29:E29"/>
  </mergeCells>
  <pageMargins left="0.51181102362204722" right="0.31496062992125984" top="0.35433070866141736" bottom="0.55118110236220474" header="0.31496062992125984" footer="0.31496062992125984"/>
  <pageSetup paperSize="9" scale="6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KV HIM</vt:lpstr>
      <vt:lpstr>KV rekonštrukcie</vt:lpstr>
      <vt:lpstr>'KV HIM'!Názvy_tlače</vt:lpstr>
      <vt:lpstr>'KV rekonštrukcie'!Názvy_tlače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Lompartová Mária</dc:creator>
  <cp:lastModifiedBy>Lompartová Mária</cp:lastModifiedBy>
  <cp:lastPrinted>2021-01-07T09:47:20Z</cp:lastPrinted>
  <dcterms:created xsi:type="dcterms:W3CDTF">2020-07-02T07:36:51Z</dcterms:created>
  <dcterms:modified xsi:type="dcterms:W3CDTF">2021-01-07T09:51:29Z</dcterms:modified>
</cp:coreProperties>
</file>