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katarina.hambalkova\Desktop\2025\JK 2025\JK október\"/>
    </mc:Choice>
  </mc:AlternateContent>
  <xr:revisionPtr revIDLastSave="0" documentId="13_ncr:1_{948B11C9-A92D-4F4C-9614-9B8406D0FD5A}" xr6:coauthVersionLast="36" xr6:coauthVersionMax="36" xr10:uidLastSave="{00000000-0000-0000-0000-000000000000}"/>
  <bookViews>
    <workbookView xWindow="0" yWindow="0" windowWidth="22260" windowHeight="12645" activeTab="1" xr2:uid="{00000000-000D-0000-FFFF-FFFF00000000}"/>
  </bookViews>
  <sheets>
    <sheet name="db zriaďovateľ" sheetId="5" r:id="rId1"/>
    <sheet name="db školy" sheetId="6" r:id="rId2"/>
  </sheets>
  <definedNames>
    <definedName name="_xlnm._FilterDatabase" localSheetId="1" hidden="1">'db školy'!$A$3:$AL$19</definedName>
    <definedName name="_xlnm._FilterDatabase" localSheetId="0" hidden="1">'db zriaďovateľ'!$A$3:$K$13</definedName>
    <definedName name="_xlnm.Print_Area" localSheetId="0">'db zriaďovateľ'!$A$1:$K$20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5" l="1"/>
  <c r="J12" i="5"/>
  <c r="K11" i="5"/>
  <c r="J11" i="5"/>
  <c r="K10" i="5"/>
  <c r="J10" i="5"/>
  <c r="K9" i="5"/>
  <c r="J9" i="5"/>
  <c r="K8" i="5"/>
  <c r="J8" i="5"/>
  <c r="K7" i="5"/>
  <c r="J7" i="5"/>
  <c r="K6" i="5"/>
  <c r="J6" i="5"/>
  <c r="K5" i="5"/>
  <c r="J5" i="5"/>
  <c r="K4" i="5"/>
  <c r="J4" i="5"/>
  <c r="AA19" i="6" l="1"/>
  <c r="Z19" i="6"/>
  <c r="AA16" i="6"/>
  <c r="Z16" i="6"/>
  <c r="AA15" i="6"/>
  <c r="Z15" i="6"/>
  <c r="Z14" i="6"/>
  <c r="AA13" i="6"/>
  <c r="Z13" i="6"/>
  <c r="AA12" i="6"/>
  <c r="Z12" i="6"/>
  <c r="W19" i="6"/>
  <c r="V19" i="6"/>
  <c r="W18" i="6"/>
  <c r="V18" i="6"/>
  <c r="W17" i="6"/>
  <c r="V17" i="6"/>
  <c r="W15" i="6"/>
  <c r="V15" i="6"/>
  <c r="V14" i="6"/>
  <c r="W13" i="6"/>
  <c r="V13" i="6"/>
  <c r="W12" i="6"/>
  <c r="V12" i="6"/>
  <c r="Q19" i="6"/>
  <c r="P19" i="6"/>
  <c r="Q18" i="6"/>
  <c r="P18" i="6"/>
  <c r="Q17" i="6"/>
  <c r="P17" i="6"/>
  <c r="Q16" i="6"/>
  <c r="P16" i="6"/>
  <c r="Q15" i="6"/>
  <c r="P15" i="6"/>
  <c r="P14" i="6"/>
  <c r="Q13" i="6"/>
  <c r="P13" i="6"/>
  <c r="Q12" i="6"/>
  <c r="P12" i="6"/>
  <c r="P7" i="6" l="1"/>
  <c r="V7" i="6" l="1"/>
  <c r="Z7" i="6"/>
  <c r="P10" i="6"/>
  <c r="P11" i="6"/>
  <c r="P9" i="6"/>
  <c r="W7" i="6"/>
  <c r="Q10" i="6"/>
  <c r="Q11" i="6"/>
  <c r="AA7" i="6"/>
  <c r="W6" i="6"/>
  <c r="W8" i="6"/>
  <c r="Z8" i="6"/>
  <c r="Z10" i="6"/>
  <c r="Z11" i="6"/>
  <c r="P6" i="6"/>
  <c r="AA8" i="6"/>
  <c r="AA10" i="6"/>
  <c r="AA11" i="6"/>
  <c r="V9" i="6"/>
  <c r="Z6" i="6"/>
  <c r="P8" i="6"/>
  <c r="W9" i="6"/>
  <c r="AA6" i="6"/>
  <c r="Q6" i="6"/>
  <c r="Q7" i="6"/>
  <c r="Q8" i="6"/>
  <c r="Q9" i="6"/>
  <c r="V6" i="6"/>
  <c r="V8" i="6"/>
  <c r="V10" i="6"/>
  <c r="V11" i="6"/>
  <c r="Z9" i="6"/>
  <c r="W10" i="6"/>
  <c r="W11" i="6"/>
  <c r="AA9" i="6"/>
  <c r="I13" i="5" l="1"/>
  <c r="H13" i="5"/>
  <c r="G13" i="5"/>
  <c r="F13" i="5"/>
  <c r="Z17" i="6" l="1"/>
  <c r="AA17" i="6"/>
  <c r="Z18" i="6"/>
  <c r="AA18" i="6"/>
  <c r="V16" i="6"/>
  <c r="W16" i="6"/>
  <c r="AC17" i="6"/>
  <c r="AE17" i="6" s="1"/>
  <c r="AB17" i="6"/>
  <c r="AD17" i="6" s="1"/>
  <c r="AB16" i="6"/>
  <c r="AD16" i="6" s="1"/>
  <c r="AB18" i="6" l="1"/>
  <c r="AD18" i="6" s="1"/>
  <c r="AC16" i="6"/>
  <c r="AE16" i="6" s="1"/>
  <c r="AF16" i="6" s="1"/>
  <c r="AF17" i="6"/>
  <c r="AC18" i="6"/>
  <c r="AE18" i="6" s="1"/>
  <c r="AF18" i="6" s="1"/>
  <c r="AA5" i="6" l="1"/>
  <c r="Z5" i="6"/>
  <c r="W5" i="6"/>
  <c r="V5" i="6"/>
  <c r="Q5" i="6"/>
  <c r="P5" i="6"/>
  <c r="AK1" i="6" l="1"/>
  <c r="L2" i="6"/>
  <c r="AD2" i="6"/>
  <c r="AG2" i="6"/>
  <c r="AL1" i="6"/>
  <c r="AC14" i="6"/>
  <c r="AE14" i="6" s="1"/>
  <c r="AB14" i="6"/>
  <c r="AD14" i="6" s="1"/>
  <c r="AC12" i="6"/>
  <c r="AE12" i="6" s="1"/>
  <c r="AB12" i="6" l="1"/>
  <c r="AD12" i="6" s="1"/>
  <c r="AF12" i="6" s="1"/>
  <c r="AF14" i="6"/>
  <c r="U20" i="6"/>
  <c r="T20" i="6"/>
  <c r="S20" i="6"/>
  <c r="R20" i="6"/>
  <c r="O20" i="6"/>
  <c r="N20" i="6"/>
  <c r="M20" i="6"/>
  <c r="L20" i="6"/>
  <c r="J20" i="6"/>
  <c r="AC19" i="6"/>
  <c r="AE19" i="6" s="1"/>
  <c r="AB19" i="6"/>
  <c r="AD19" i="6" s="1"/>
  <c r="AB15" i="6"/>
  <c r="AD15" i="6" s="1"/>
  <c r="AB13" i="6"/>
  <c r="AD13" i="6" s="1"/>
  <c r="AB11" i="6"/>
  <c r="AD11" i="6" s="1"/>
  <c r="AB10" i="6"/>
  <c r="AD10" i="6" s="1"/>
  <c r="AC9" i="6"/>
  <c r="AE9" i="6" s="1"/>
  <c r="AB8" i="6"/>
  <c r="AD8" i="6" s="1"/>
  <c r="AB7" i="6"/>
  <c r="AD7" i="6" s="1"/>
  <c r="AB6" i="6"/>
  <c r="AD6" i="6" s="1"/>
  <c r="AC6" i="6"/>
  <c r="AE6" i="6" s="1"/>
  <c r="P20" i="6" l="1"/>
  <c r="Q20" i="6"/>
  <c r="AF6" i="6"/>
  <c r="AC10" i="6"/>
  <c r="AE10" i="6" s="1"/>
  <c r="AF10" i="6" s="1"/>
  <c r="AJ20" i="6"/>
  <c r="AC8" i="6"/>
  <c r="AE8" i="6" s="1"/>
  <c r="AF8" i="6" s="1"/>
  <c r="AC11" i="6"/>
  <c r="AE11" i="6" s="1"/>
  <c r="AF11" i="6" s="1"/>
  <c r="AG20" i="6"/>
  <c r="AI20" i="6"/>
  <c r="AH20" i="6"/>
  <c r="V20" i="6"/>
  <c r="W20" i="6"/>
  <c r="X20" i="6"/>
  <c r="Z20" i="6" s="1"/>
  <c r="AB5" i="6"/>
  <c r="AC7" i="6"/>
  <c r="AE7" i="6" s="1"/>
  <c r="AF7" i="6" s="1"/>
  <c r="AB9" i="6"/>
  <c r="AD9" i="6" s="1"/>
  <c r="Y20" i="6"/>
  <c r="AA20" i="6" s="1"/>
  <c r="AC5" i="6"/>
  <c r="AC13" i="6"/>
  <c r="AE13" i="6" s="1"/>
  <c r="AF13" i="6" s="1"/>
  <c r="AC15" i="6"/>
  <c r="AE15" i="6" s="1"/>
  <c r="AF15" i="6" s="1"/>
  <c r="AF19" i="6"/>
  <c r="AB20" i="6" l="1"/>
  <c r="AD5" i="6"/>
  <c r="AF9" i="6"/>
  <c r="AC20" i="6"/>
  <c r="AE5" i="6"/>
  <c r="AE20" i="6" l="1"/>
  <c r="AD20" i="6"/>
  <c r="AF5" i="6"/>
  <c r="K13" i="5"/>
  <c r="J13" i="5" l="1"/>
  <c r="AF20" i="6"/>
</calcChain>
</file>

<file path=xl/sharedStrings.xml><?xml version="1.0" encoding="utf-8"?>
<sst xmlns="http://schemas.openxmlformats.org/spreadsheetml/2006/main" count="233" uniqueCount="135">
  <si>
    <t>Kraj sídla zriaďovateľa</t>
  </si>
  <si>
    <t>Typ zriaďovateľa</t>
  </si>
  <si>
    <t>Kód zriaďovateľa pre financovanie</t>
  </si>
  <si>
    <t>IČO zriaďovateľa</t>
  </si>
  <si>
    <t>Názov zriaďovateľa</t>
  </si>
  <si>
    <t>Názov právneho subjektu</t>
  </si>
  <si>
    <t>Ulica</t>
  </si>
  <si>
    <t>K</t>
  </si>
  <si>
    <t>KBA</t>
  </si>
  <si>
    <t>Regionálny úrad školskej správy v Bratislave</t>
  </si>
  <si>
    <t>BA</t>
  </si>
  <si>
    <t>Bratislava-Staré Mesto</t>
  </si>
  <si>
    <t>Gymnázium</t>
  </si>
  <si>
    <t>Spojená škola</t>
  </si>
  <si>
    <t>Bratislava-Ružinov</t>
  </si>
  <si>
    <t>Bratislava-Nové Mesto</t>
  </si>
  <si>
    <t>Bratislava-Karlova Ves</t>
  </si>
  <si>
    <t>Ladislava Sáru 1</t>
  </si>
  <si>
    <t>TV</t>
  </si>
  <si>
    <t>Základná škola</t>
  </si>
  <si>
    <t>Trnava</t>
  </si>
  <si>
    <t>KTC</t>
  </si>
  <si>
    <t>Regionálny úrad školskej správy v Trenčíne</t>
  </si>
  <si>
    <t>TC</t>
  </si>
  <si>
    <t>Považská Bystrica</t>
  </si>
  <si>
    <t>SNP 1653/152</t>
  </si>
  <si>
    <t>Handlová</t>
  </si>
  <si>
    <t>NR</t>
  </si>
  <si>
    <t>Nitra</t>
  </si>
  <si>
    <t>BB</t>
  </si>
  <si>
    <t>Banská Bystrica</t>
  </si>
  <si>
    <t>Žiar nad Hronom</t>
  </si>
  <si>
    <t>KE</t>
  </si>
  <si>
    <t>Košice-Juh</t>
  </si>
  <si>
    <t>V</t>
  </si>
  <si>
    <t>VBA</t>
  </si>
  <si>
    <t>O</t>
  </si>
  <si>
    <t>O506745</t>
  </si>
  <si>
    <t>O513997</t>
  </si>
  <si>
    <t>O500011</t>
  </si>
  <si>
    <t>O516589</t>
  </si>
  <si>
    <t>O888888</t>
  </si>
  <si>
    <t>C</t>
  </si>
  <si>
    <t>C23</t>
  </si>
  <si>
    <t>Bratislavský samosprávny kraj</t>
  </si>
  <si>
    <t>Mesto Trnava</t>
  </si>
  <si>
    <t>Mesto Handlová</t>
  </si>
  <si>
    <t>Mesto Nitra</t>
  </si>
  <si>
    <t>Mesto Žiar nad Hronom</t>
  </si>
  <si>
    <t>Mesto Košice</t>
  </si>
  <si>
    <t>Západný dištrikt Evanjelickej cirkvi a. v. na Slovensku</t>
  </si>
  <si>
    <t>Tanečné konzervatórium Evy Jaczovej</t>
  </si>
  <si>
    <t>Gymnázium Ivana Horvátha</t>
  </si>
  <si>
    <t>Stredná odborná škola obchodu a služieb Samuela Jurkoviča</t>
  </si>
  <si>
    <t>Stredná odborná škola technológií a remesiel</t>
  </si>
  <si>
    <t>Hotelová akadémia</t>
  </si>
  <si>
    <t>Stredná odborná škola vinársko - ovocinárska</t>
  </si>
  <si>
    <t>Základná škola s materskou školou</t>
  </si>
  <si>
    <t>Evanjelické gymnázium</t>
  </si>
  <si>
    <t>Gorazdova 20</t>
  </si>
  <si>
    <t>Ivana Horvátha 14</t>
  </si>
  <si>
    <t>Sklenárova 1</t>
  </si>
  <si>
    <t>Ivanská cesta 21</t>
  </si>
  <si>
    <t>Mikovíniho 1</t>
  </si>
  <si>
    <t>Modra</t>
  </si>
  <si>
    <t>Kostolná 3</t>
  </si>
  <si>
    <t>Vančurova 38</t>
  </si>
  <si>
    <t>Školská 526/53</t>
  </si>
  <si>
    <t>Mierové námestie 255/27</t>
  </si>
  <si>
    <t>Na Hôrke 30</t>
  </si>
  <si>
    <t>Dr. Janského 2</t>
  </si>
  <si>
    <t>Užhorodská 39</t>
  </si>
  <si>
    <t>Skuteckého 5</t>
  </si>
  <si>
    <t>IČO právneho subjektu, resp IČO právneho subjektu, do ktorého škola patrí</t>
  </si>
  <si>
    <t>Názov obce, v ktorej škola sídli</t>
  </si>
  <si>
    <t>Počet žiakov k 15.9.2023</t>
  </si>
  <si>
    <t>SPOLU</t>
  </si>
  <si>
    <t>v prevádzke</t>
  </si>
  <si>
    <t>stav register</t>
  </si>
  <si>
    <t>Počet detí a žiakov, ktorí sa zúčastnili jazykového kurzu</t>
  </si>
  <si>
    <t>z toho žiaci z Ukrajiny</t>
  </si>
  <si>
    <t>Počet skupín</t>
  </si>
  <si>
    <t>Priemerný počet detí/žiakov
v skupine</t>
  </si>
  <si>
    <t>Počet odučených hodín jazykového kurzu spolu
 (za všetky skupiny)</t>
  </si>
  <si>
    <t>Potreba na dofinancovanie ON
 ( mzdy + odvody)</t>
  </si>
  <si>
    <t>Výška FP za  1 hodinu</t>
  </si>
  <si>
    <t>Potreba na dofinancovanie prevádzkových nákladov</t>
  </si>
  <si>
    <t>Výška FP- prevádzka  za 1 hodinu JK</t>
  </si>
  <si>
    <t>Potreba finančných prostriedkov celkom</t>
  </si>
  <si>
    <t>1a</t>
  </si>
  <si>
    <t>2a</t>
  </si>
  <si>
    <t>3=1/2</t>
  </si>
  <si>
    <t>3a=1a/2a</t>
  </si>
  <si>
    <t>4a</t>
  </si>
  <si>
    <t>5a</t>
  </si>
  <si>
    <t>6=5/4</t>
  </si>
  <si>
    <t>6a=5a/4a</t>
  </si>
  <si>
    <t>7a</t>
  </si>
  <si>
    <t>8=7/4</t>
  </si>
  <si>
    <t>8a=7a/4a</t>
  </si>
  <si>
    <t>9=5+7</t>
  </si>
  <si>
    <t>9a=5a+7a</t>
  </si>
  <si>
    <t>Základný  jazykový kurz  pre deti cudzincov
 ( podľa § 146 ods. 3 zákona 245/2008 Z. z.)
 s dotáciou 48 h - 200 h/kurz</t>
  </si>
  <si>
    <t>Rozširujúci jazykový kurz  pre deti cudzincov
 ( podľa § 146 ods. 3 zákona 245/2008 Z. z.)
 s dotáciou 64 h - 150 h/kurz</t>
  </si>
  <si>
    <t>Jazykový kurz  detí a žiakov, ktorí  majú občianstvo SR,  odlišný materinský jazyk a potrebujú podporu pri osvojení si vyučovacieho jazyka (podľa § 11 ods. 6 písm. a) siedmeho bodu zákona 245/2008 Z. z.) s dotáciou 33h a 66 h/kurz</t>
  </si>
  <si>
    <t>Jazykový kurz  detí a žiakov, ktorí  sa dlhodobo vzdelávali v inom jazyku a potrebujú podporu pri osvojovaní si vyučovacieho jazyka
 (podľa § 25 ods. 10 zákona 245/2008 Z. z.)
 s dotáciou 33h a 66 h/kurz</t>
  </si>
  <si>
    <t>SUMA NA DOFINANCOVANIE SPOLU</t>
  </si>
  <si>
    <t>z toho: UA 
(zdroj 11UA)</t>
  </si>
  <si>
    <t>z toho: ostatní (zdroj 111)</t>
  </si>
  <si>
    <t>12=10-11</t>
  </si>
  <si>
    <t>a</t>
  </si>
  <si>
    <t>b</t>
  </si>
  <si>
    <t>c</t>
  </si>
  <si>
    <t>d</t>
  </si>
  <si>
    <t>e</t>
  </si>
  <si>
    <t>f</t>
  </si>
  <si>
    <t>g</t>
  </si>
  <si>
    <t>i</t>
  </si>
  <si>
    <t>h</t>
  </si>
  <si>
    <t>Kraj sídla zriaď.</t>
  </si>
  <si>
    <t>Typ zriaď.</t>
  </si>
  <si>
    <t>Kód zriaď. pre fin.</t>
  </si>
  <si>
    <t>IČO zriaď.</t>
  </si>
  <si>
    <t>Počet detí odídencov z Ukrajiny</t>
  </si>
  <si>
    <t>Počet iných detí ako detí odídencov z Ukrajiny</t>
  </si>
  <si>
    <t>Počet detí spolu</t>
  </si>
  <si>
    <t>Celkom</t>
  </si>
  <si>
    <t>Dofinancovanie JK spolu v €</t>
  </si>
  <si>
    <t>Dofinancovanie JK pre iné deti ako deti odídencov z Ukrajiny v € (zdroj 111)</t>
  </si>
  <si>
    <t>Dofinancovanie JK pre deti odídencov z Ukrajiny v €
(zdroj 11UA)</t>
  </si>
  <si>
    <t>Poznámky</t>
  </si>
  <si>
    <t>X</t>
  </si>
  <si>
    <t xml:space="preserve"> </t>
  </si>
  <si>
    <t>Dohodovacie konanie na zabezpečenie jazykového kurzu október 2025</t>
  </si>
  <si>
    <t>Žiadosti škôl na dofinancovanie normatívnych finančných prostriedkov na jazykový kurz - október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</si>
</sst>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 "/>
      <charset val="238"/>
    </font>
    <font>
      <sz val="10"/>
      <name val="Calibri 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0" fillId="0" borderId="1" xfId="0" applyBorder="1"/>
    <xf numFmtId="0" fontId="0" fillId="0" borderId="5" xfId="0" applyBorder="1"/>
    <xf numFmtId="0" fontId="6" fillId="0" borderId="5" xfId="0" applyFont="1" applyBorder="1"/>
    <xf numFmtId="0" fontId="0" fillId="0" borderId="12" xfId="0" applyBorder="1"/>
    <xf numFmtId="0" fontId="0" fillId="0" borderId="4" xfId="0" applyBorder="1"/>
    <xf numFmtId="0" fontId="10" fillId="3" borderId="19" xfId="3" applyFont="1" applyFill="1" applyBorder="1" applyAlignment="1">
      <alignment horizontal="center" vertical="center" wrapText="1"/>
    </xf>
    <xf numFmtId="0" fontId="10" fillId="4" borderId="20" xfId="3" applyFont="1" applyFill="1" applyBorder="1" applyAlignment="1">
      <alignment horizontal="center" vertical="center" wrapText="1"/>
    </xf>
    <xf numFmtId="0" fontId="10" fillId="4" borderId="21" xfId="3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12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2" fillId="6" borderId="14" xfId="3" applyFont="1" applyFill="1" applyBorder="1" applyAlignment="1">
      <alignment horizontal="center" vertical="center" wrapText="1"/>
    </xf>
    <xf numFmtId="0" fontId="12" fillId="6" borderId="15" xfId="3" applyFont="1" applyFill="1" applyBorder="1" applyAlignment="1">
      <alignment horizontal="center" vertical="center" wrapText="1"/>
    </xf>
    <xf numFmtId="0" fontId="12" fillId="6" borderId="17" xfId="3" applyFont="1" applyFill="1" applyBorder="1" applyAlignment="1">
      <alignment horizontal="center" vertical="center" wrapText="1"/>
    </xf>
    <xf numFmtId="0" fontId="12" fillId="3" borderId="14" xfId="3" applyFont="1" applyFill="1" applyBorder="1" applyAlignment="1">
      <alignment horizontal="center" vertical="center" wrapText="1"/>
    </xf>
    <xf numFmtId="0" fontId="12" fillId="3" borderId="17" xfId="3" applyFont="1" applyFill="1" applyBorder="1" applyAlignment="1">
      <alignment horizontal="center" vertical="center" wrapText="1"/>
    </xf>
    <xf numFmtId="0" fontId="8" fillId="2" borderId="25" xfId="3" applyFont="1" applyFill="1" applyBorder="1" applyAlignment="1">
      <alignment horizontal="center" vertical="center" wrapText="1"/>
    </xf>
    <xf numFmtId="0" fontId="13" fillId="2" borderId="26" xfId="3" applyFont="1" applyFill="1" applyBorder="1" applyAlignment="1">
      <alignment horizontal="center" vertical="center" wrapText="1"/>
    </xf>
    <xf numFmtId="0" fontId="9" fillId="2" borderId="20" xfId="3" applyFont="1" applyFill="1" applyBorder="1" applyAlignment="1">
      <alignment horizontal="center" vertical="center" wrapText="1"/>
    </xf>
    <xf numFmtId="0" fontId="10" fillId="3" borderId="22" xfId="3" applyFont="1" applyFill="1" applyBorder="1" applyAlignment="1">
      <alignment horizontal="center" vertical="center" wrapText="1"/>
    </xf>
    <xf numFmtId="0" fontId="11" fillId="2" borderId="14" xfId="3" applyFont="1" applyFill="1" applyBorder="1" applyAlignment="1">
      <alignment horizontal="center" vertical="center" wrapText="1"/>
    </xf>
    <xf numFmtId="3" fontId="8" fillId="2" borderId="25" xfId="3" applyNumberFormat="1" applyFont="1" applyFill="1" applyBorder="1" applyAlignment="1" applyProtection="1">
      <alignment horizontal="center" vertical="center" wrapText="1"/>
      <protection locked="0"/>
    </xf>
    <xf numFmtId="3" fontId="13" fillId="2" borderId="26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25" xfId="3" applyFont="1" applyFill="1" applyBorder="1" applyAlignment="1">
      <alignment horizontal="center" vertical="center" wrapText="1"/>
    </xf>
    <xf numFmtId="0" fontId="11" fillId="2" borderId="26" xfId="3" applyFont="1" applyFill="1" applyBorder="1" applyAlignment="1">
      <alignment horizontal="center" vertical="center" wrapText="1"/>
    </xf>
    <xf numFmtId="3" fontId="0" fillId="0" borderId="11" xfId="0" applyNumberFormat="1" applyBorder="1"/>
    <xf numFmtId="3" fontId="0" fillId="0" borderId="12" xfId="0" applyNumberFormat="1" applyBorder="1"/>
    <xf numFmtId="3" fontId="0" fillId="0" borderId="5" xfId="0" applyNumberFormat="1" applyBorder="1"/>
    <xf numFmtId="3" fontId="0" fillId="0" borderId="4" xfId="0" applyNumberFormat="1" applyBorder="1"/>
    <xf numFmtId="3" fontId="0" fillId="0" borderId="9" xfId="0" applyNumberFormat="1" applyBorder="1"/>
    <xf numFmtId="3" fontId="0" fillId="0" borderId="0" xfId="0" applyNumberFormat="1"/>
    <xf numFmtId="0" fontId="0" fillId="5" borderId="14" xfId="0" applyFill="1" applyBorder="1" applyAlignment="1">
      <alignment horizontal="center" vertical="center" wrapText="1"/>
    </xf>
    <xf numFmtId="0" fontId="0" fillId="5" borderId="15" xfId="0" applyFill="1" applyBorder="1" applyAlignment="1">
      <alignment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vertical="center" wrapText="1"/>
    </xf>
    <xf numFmtId="0" fontId="0" fillId="6" borderId="14" xfId="0" applyFill="1" applyBorder="1" applyAlignment="1">
      <alignment horizontal="center" vertical="center" wrapText="1"/>
    </xf>
    <xf numFmtId="3" fontId="3" fillId="6" borderId="17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3" fontId="3" fillId="2" borderId="16" xfId="0" applyNumberFormat="1" applyFont="1" applyFill="1" applyBorder="1" applyAlignment="1">
      <alignment horizontal="center" vertical="center" wrapText="1"/>
    </xf>
    <xf numFmtId="3" fontId="5" fillId="5" borderId="30" xfId="0" applyNumberFormat="1" applyFont="1" applyFill="1" applyBorder="1" applyAlignment="1">
      <alignment horizontal="center" vertical="center" wrapText="1"/>
    </xf>
    <xf numFmtId="3" fontId="6" fillId="0" borderId="23" xfId="0" applyNumberFormat="1" applyFont="1" applyBorder="1"/>
    <xf numFmtId="3" fontId="0" fillId="0" borderId="28" xfId="0" applyNumberFormat="1" applyBorder="1"/>
    <xf numFmtId="3" fontId="5" fillId="0" borderId="29" xfId="0" applyNumberFormat="1" applyFont="1" applyBorder="1"/>
    <xf numFmtId="3" fontId="5" fillId="0" borderId="17" xfId="0" applyNumberFormat="1" applyFont="1" applyBorder="1"/>
    <xf numFmtId="0" fontId="5" fillId="0" borderId="0" xfId="0" applyFont="1" applyBorder="1" applyAlignment="1">
      <alignment horizontal="left"/>
    </xf>
    <xf numFmtId="3" fontId="5" fillId="0" borderId="0" xfId="0" applyNumberFormat="1" applyFont="1" applyBorder="1"/>
    <xf numFmtId="3" fontId="6" fillId="0" borderId="4" xfId="0" applyNumberFormat="1" applyFont="1" applyBorder="1"/>
    <xf numFmtId="0" fontId="0" fillId="0" borderId="24" xfId="0" applyBorder="1" applyAlignment="1">
      <alignment horizontal="left" wrapText="1"/>
    </xf>
    <xf numFmtId="0" fontId="0" fillId="0" borderId="0" xfId="0"/>
    <xf numFmtId="0" fontId="0" fillId="0" borderId="9" xfId="0" applyBorder="1"/>
    <xf numFmtId="0" fontId="0" fillId="0" borderId="23" xfId="0" applyBorder="1"/>
    <xf numFmtId="3" fontId="0" fillId="0" borderId="1" xfId="0" applyNumberFormat="1" applyBorder="1"/>
    <xf numFmtId="164" fontId="6" fillId="0" borderId="4" xfId="0" applyNumberFormat="1" applyFont="1" applyFill="1" applyBorder="1"/>
    <xf numFmtId="1" fontId="6" fillId="0" borderId="4" xfId="0" applyNumberFormat="1" applyFont="1" applyBorder="1"/>
    <xf numFmtId="3" fontId="8" fillId="2" borderId="30" xfId="3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0" fontId="17" fillId="5" borderId="18" xfId="2" applyFont="1" applyFill="1" applyBorder="1" applyAlignment="1">
      <alignment horizontal="center" vertical="center" textRotation="90" wrapText="1"/>
    </xf>
    <xf numFmtId="0" fontId="17" fillId="2" borderId="18" xfId="2" applyFont="1" applyFill="1" applyBorder="1" applyAlignment="1">
      <alignment horizontal="center" vertical="center" wrapText="1"/>
    </xf>
    <xf numFmtId="0" fontId="17" fillId="2" borderId="19" xfId="2" applyFont="1" applyFill="1" applyBorder="1" applyAlignment="1">
      <alignment horizontal="center" vertical="center" wrapText="1"/>
    </xf>
    <xf numFmtId="3" fontId="15" fillId="6" borderId="20" xfId="0" applyNumberFormat="1" applyFont="1" applyFill="1" applyBorder="1" applyAlignment="1">
      <alignment horizontal="center" vertical="center" wrapText="1"/>
    </xf>
    <xf numFmtId="3" fontId="15" fillId="6" borderId="21" xfId="0" applyNumberFormat="1" applyFont="1" applyFill="1" applyBorder="1" applyAlignment="1">
      <alignment horizontal="center" vertical="center" wrapText="1"/>
    </xf>
    <xf numFmtId="3" fontId="15" fillId="6" borderId="22" xfId="0" applyNumberFormat="1" applyFont="1" applyFill="1" applyBorder="1" applyAlignment="1">
      <alignment horizontal="center" vertical="center" wrapText="1"/>
    </xf>
    <xf numFmtId="0" fontId="18" fillId="5" borderId="14" xfId="2" applyFont="1" applyFill="1" applyBorder="1" applyAlignment="1">
      <alignment horizontal="center" vertical="center" wrapText="1"/>
    </xf>
    <xf numFmtId="0" fontId="18" fillId="5" borderId="15" xfId="2" applyFont="1" applyFill="1" applyBorder="1" applyAlignment="1">
      <alignment horizontal="center" vertical="center" wrapText="1"/>
    </xf>
    <xf numFmtId="0" fontId="17" fillId="2" borderId="15" xfId="2" applyFont="1" applyFill="1" applyBorder="1" applyAlignment="1">
      <alignment horizontal="center" vertical="center" wrapText="1"/>
    </xf>
    <xf numFmtId="0" fontId="17" fillId="2" borderId="16" xfId="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3" xfId="0" applyFont="1" applyBorder="1"/>
    <xf numFmtId="0" fontId="6" fillId="0" borderId="9" xfId="0" applyFont="1" applyBorder="1"/>
    <xf numFmtId="0" fontId="6" fillId="0" borderId="12" xfId="0" applyFont="1" applyBorder="1"/>
    <xf numFmtId="0" fontId="6" fillId="0" borderId="4" xfId="0" applyFont="1" applyBorder="1"/>
    <xf numFmtId="3" fontId="6" fillId="0" borderId="12" xfId="0" applyNumberFormat="1" applyFont="1" applyBorder="1"/>
    <xf numFmtId="3" fontId="6" fillId="0" borderId="5" xfId="0" applyNumberFormat="1" applyFont="1" applyBorder="1"/>
    <xf numFmtId="1" fontId="6" fillId="0" borderId="5" xfId="0" applyNumberFormat="1" applyFont="1" applyBorder="1"/>
    <xf numFmtId="1" fontId="6" fillId="0" borderId="1" xfId="0" applyNumberFormat="1" applyFont="1" applyBorder="1"/>
    <xf numFmtId="0" fontId="15" fillId="2" borderId="14" xfId="0" applyFont="1" applyFill="1" applyBorder="1"/>
    <xf numFmtId="0" fontId="15" fillId="2" borderId="15" xfId="0" applyFont="1" applyFill="1" applyBorder="1"/>
    <xf numFmtId="3" fontId="15" fillId="2" borderId="15" xfId="0" applyNumberFormat="1" applyFont="1" applyFill="1" applyBorder="1"/>
    <xf numFmtId="0" fontId="6" fillId="0" borderId="16" xfId="0" applyFont="1" applyBorder="1"/>
    <xf numFmtId="0" fontId="15" fillId="2" borderId="17" xfId="0" applyFont="1" applyFill="1" applyBorder="1"/>
    <xf numFmtId="0" fontId="15" fillId="2" borderId="26" xfId="0" applyFont="1" applyFill="1" applyBorder="1"/>
    <xf numFmtId="0" fontId="15" fillId="2" borderId="16" xfId="0" applyFont="1" applyFill="1" applyBorder="1"/>
    <xf numFmtId="164" fontId="15" fillId="2" borderId="14" xfId="0" applyNumberFormat="1" applyFont="1" applyFill="1" applyBorder="1"/>
    <xf numFmtId="164" fontId="15" fillId="2" borderId="17" xfId="0" applyNumberFormat="1" applyFont="1" applyFill="1" applyBorder="1"/>
    <xf numFmtId="3" fontId="15" fillId="2" borderId="26" xfId="0" applyNumberFormat="1" applyFont="1" applyFill="1" applyBorder="1"/>
    <xf numFmtId="3" fontId="15" fillId="2" borderId="16" xfId="0" applyNumberFormat="1" applyFont="1" applyFill="1" applyBorder="1"/>
    <xf numFmtId="3" fontId="15" fillId="6" borderId="14" xfId="0" applyNumberFormat="1" applyFont="1" applyFill="1" applyBorder="1"/>
    <xf numFmtId="3" fontId="15" fillId="6" borderId="15" xfId="0" applyNumberFormat="1" applyFont="1" applyFill="1" applyBorder="1"/>
    <xf numFmtId="3" fontId="15" fillId="6" borderId="17" xfId="0" applyNumberFormat="1" applyFont="1" applyFill="1" applyBorder="1"/>
    <xf numFmtId="3" fontId="15" fillId="2" borderId="14" xfId="0" applyNumberFormat="1" applyFont="1" applyFill="1" applyBorder="1"/>
    <xf numFmtId="164" fontId="6" fillId="0" borderId="9" xfId="0" applyNumberFormat="1" applyFont="1" applyFill="1" applyBorder="1"/>
    <xf numFmtId="0" fontId="6" fillId="0" borderId="4" xfId="0" applyFont="1" applyFill="1" applyBorder="1"/>
    <xf numFmtId="0" fontId="6" fillId="0" borderId="9" xfId="0" applyFont="1" applyFill="1" applyBorder="1"/>
    <xf numFmtId="3" fontId="6" fillId="0" borderId="12" xfId="0" applyNumberFormat="1" applyFont="1" applyFill="1" applyBorder="1"/>
    <xf numFmtId="3" fontId="6" fillId="0" borderId="5" xfId="0" applyNumberFormat="1" applyFont="1" applyFill="1" applyBorder="1"/>
    <xf numFmtId="1" fontId="6" fillId="0" borderId="1" xfId="0" applyNumberFormat="1" applyFont="1" applyFill="1" applyBorder="1"/>
    <xf numFmtId="0" fontId="0" fillId="0" borderId="27" xfId="0" applyBorder="1"/>
    <xf numFmtId="0" fontId="6" fillId="0" borderId="27" xfId="0" applyFont="1" applyBorder="1"/>
    <xf numFmtId="3" fontId="6" fillId="0" borderId="4" xfId="0" applyNumberFormat="1" applyFont="1" applyFill="1" applyBorder="1"/>
    <xf numFmtId="0" fontId="6" fillId="0" borderId="12" xfId="0" applyFont="1" applyFill="1" applyBorder="1"/>
    <xf numFmtId="0" fontId="6" fillId="0" borderId="5" xfId="0" applyFont="1" applyFill="1" applyBorder="1"/>
    <xf numFmtId="165" fontId="6" fillId="0" borderId="4" xfId="0" applyNumberFormat="1" applyFont="1" applyFill="1" applyBorder="1"/>
    <xf numFmtId="165" fontId="6" fillId="0" borderId="9" xfId="0" applyNumberFormat="1" applyFont="1" applyFill="1" applyBorder="1"/>
    <xf numFmtId="3" fontId="6" fillId="0" borderId="1" xfId="0" applyNumberFormat="1" applyFont="1" applyFill="1" applyBorder="1"/>
    <xf numFmtId="1" fontId="6" fillId="0" borderId="5" xfId="0" applyNumberFormat="1" applyFont="1" applyFill="1" applyBorder="1"/>
    <xf numFmtId="0" fontId="6" fillId="0" borderId="23" xfId="0" applyFont="1" applyFill="1" applyBorder="1"/>
    <xf numFmtId="0" fontId="10" fillId="4" borderId="34" xfId="3" applyFont="1" applyFill="1" applyBorder="1" applyAlignment="1">
      <alignment horizontal="center" vertical="center" wrapText="1"/>
    </xf>
    <xf numFmtId="3" fontId="15" fillId="2" borderId="6" xfId="0" applyNumberFormat="1" applyFont="1" applyFill="1" applyBorder="1"/>
    <xf numFmtId="0" fontId="6" fillId="0" borderId="27" xfId="0" applyFont="1" applyFill="1" applyBorder="1"/>
    <xf numFmtId="3" fontId="15" fillId="2" borderId="35" xfId="0" applyNumberFormat="1" applyFont="1" applyFill="1" applyBorder="1" applyAlignment="1">
      <alignment horizontal="center"/>
    </xf>
    <xf numFmtId="0" fontId="12" fillId="3" borderId="30" xfId="3" applyFont="1" applyFill="1" applyBorder="1" applyAlignment="1">
      <alignment horizontal="center" vertical="center" wrapText="1"/>
    </xf>
    <xf numFmtId="1" fontId="6" fillId="0" borderId="12" xfId="0" applyNumberFormat="1" applyFont="1" applyBorder="1"/>
    <xf numFmtId="3" fontId="6" fillId="0" borderId="9" xfId="0" applyNumberFormat="1" applyFont="1" applyFill="1" applyBorder="1"/>
    <xf numFmtId="1" fontId="6" fillId="0" borderId="31" xfId="0" applyNumberFormat="1" applyFont="1" applyBorder="1"/>
    <xf numFmtId="0" fontId="6" fillId="0" borderId="32" xfId="0" applyFont="1" applyBorder="1"/>
    <xf numFmtId="0" fontId="0" fillId="0" borderId="23" xfId="0" applyBorder="1"/>
    <xf numFmtId="1" fontId="15" fillId="2" borderId="14" xfId="0" applyNumberFormat="1" applyFont="1" applyFill="1" applyBorder="1"/>
    <xf numFmtId="0" fontId="14" fillId="0" borderId="0" xfId="0" applyFont="1" applyBorder="1" applyAlignment="1">
      <alignment horizontal="center" vertical="center"/>
    </xf>
    <xf numFmtId="0" fontId="14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3" fontId="8" fillId="2" borderId="2" xfId="3" applyNumberFormat="1" applyFont="1" applyFill="1" applyBorder="1" applyAlignment="1">
      <alignment horizontal="center" vertical="center" wrapText="1"/>
    </xf>
    <xf numFmtId="3" fontId="8" fillId="2" borderId="3" xfId="3" applyNumberFormat="1" applyFont="1" applyFill="1" applyBorder="1" applyAlignment="1">
      <alignment horizontal="center" vertical="center" wrapText="1"/>
    </xf>
    <xf numFmtId="3" fontId="8" fillId="6" borderId="6" xfId="3" applyNumberFormat="1" applyFont="1" applyFill="1" applyBorder="1" applyAlignment="1">
      <alignment horizontal="center" vertical="center" wrapText="1"/>
    </xf>
    <xf numFmtId="3" fontId="8" fillId="6" borderId="3" xfId="3" applyNumberFormat="1" applyFont="1" applyFill="1" applyBorder="1" applyAlignment="1">
      <alignment horizontal="center" vertical="center" wrapText="1"/>
    </xf>
    <xf numFmtId="3" fontId="8" fillId="6" borderId="13" xfId="3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/>
    </xf>
    <xf numFmtId="0" fontId="16" fillId="4" borderId="7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/>
    </xf>
  </cellXfs>
  <cellStyles count="8">
    <cellStyle name="Normálna" xfId="0" builtinId="0"/>
    <cellStyle name="Normálna 2" xfId="1" xr:uid="{00000000-0005-0000-0000-00002F000000}"/>
    <cellStyle name="Normálna 2 2" xfId="4" xr:uid="{00000000-0005-0000-0000-000001000000}"/>
    <cellStyle name="Normálna 2 3" xfId="6" xr:uid="{00000000-0005-0000-0000-000001000000}"/>
    <cellStyle name="Normálna 5" xfId="2" xr:uid="{94AE8FCF-E3E3-435E-9A8D-381092F17AB4}"/>
    <cellStyle name="Normálna 5 2" xfId="5" xr:uid="{00000000-0005-0000-0000-000002000000}"/>
    <cellStyle name="Normálna 5 3" xfId="7" xr:uid="{00000000-0005-0000-0000-000002000000}"/>
    <cellStyle name="normálne 2" xfId="3" xr:uid="{4F891ADD-A1DE-44B5-BD09-D9912CB0E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E2C46-0F78-4757-B889-D35F627C898D}">
  <sheetPr>
    <pageSetUpPr fitToPage="1"/>
  </sheetPr>
  <dimension ref="A1:K14"/>
  <sheetViews>
    <sheetView workbookViewId="0">
      <selection activeCell="F25" sqref="F25"/>
    </sheetView>
  </sheetViews>
  <sheetFormatPr defaultRowHeight="15"/>
  <cols>
    <col min="1" max="2" width="6" customWidth="1"/>
    <col min="3" max="3" width="8.42578125" bestFit="1" customWidth="1"/>
    <col min="4" max="4" width="9" bestFit="1" customWidth="1"/>
    <col min="5" max="5" width="29.28515625" customWidth="1"/>
    <col min="6" max="6" width="11.42578125" bestFit="1" customWidth="1"/>
    <col min="7" max="7" width="13.85546875" bestFit="1" customWidth="1"/>
    <col min="8" max="8" width="11.85546875" bestFit="1" customWidth="1"/>
    <col min="9" max="9" width="13.28515625" bestFit="1" customWidth="1"/>
    <col min="10" max="10" width="10" bestFit="1" customWidth="1"/>
    <col min="11" max="11" width="15" bestFit="1" customWidth="1"/>
  </cols>
  <sheetData>
    <row r="1" spans="1:11">
      <c r="A1" s="123" t="s">
        <v>133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ht="15.75" thickBot="1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1" ht="90.75" thickBot="1">
      <c r="A3" s="33" t="s">
        <v>119</v>
      </c>
      <c r="B3" s="34" t="s">
        <v>120</v>
      </c>
      <c r="C3" s="35" t="s">
        <v>121</v>
      </c>
      <c r="D3" s="34" t="s">
        <v>122</v>
      </c>
      <c r="E3" s="36" t="s">
        <v>4</v>
      </c>
      <c r="F3" s="37" t="s">
        <v>123</v>
      </c>
      <c r="G3" s="38" t="s">
        <v>129</v>
      </c>
      <c r="H3" s="39" t="s">
        <v>124</v>
      </c>
      <c r="I3" s="40" t="s">
        <v>128</v>
      </c>
      <c r="J3" s="41" t="s">
        <v>125</v>
      </c>
      <c r="K3" s="41" t="s">
        <v>127</v>
      </c>
    </row>
    <row r="4" spans="1:11" ht="30">
      <c r="A4" s="10" t="s">
        <v>10</v>
      </c>
      <c r="B4" s="9" t="s">
        <v>7</v>
      </c>
      <c r="C4" s="9" t="s">
        <v>8</v>
      </c>
      <c r="D4" s="9">
        <v>54130395</v>
      </c>
      <c r="E4" s="49" t="s">
        <v>9</v>
      </c>
      <c r="F4" s="27">
        <v>2</v>
      </c>
      <c r="G4" s="27">
        <v>400</v>
      </c>
      <c r="H4" s="42">
        <v>0</v>
      </c>
      <c r="I4" s="27">
        <v>0</v>
      </c>
      <c r="J4" s="43">
        <f>+F4+H4</f>
        <v>2</v>
      </c>
      <c r="K4" s="44">
        <f>+G4+I4</f>
        <v>400</v>
      </c>
    </row>
    <row r="5" spans="1:11">
      <c r="A5" s="10" t="s">
        <v>10</v>
      </c>
      <c r="B5" s="9" t="s">
        <v>34</v>
      </c>
      <c r="C5" s="9" t="s">
        <v>35</v>
      </c>
      <c r="D5" s="9">
        <v>36063606</v>
      </c>
      <c r="E5" s="49" t="s">
        <v>44</v>
      </c>
      <c r="F5" s="27">
        <v>13</v>
      </c>
      <c r="G5" s="27">
        <v>1325</v>
      </c>
      <c r="H5" s="42">
        <v>2</v>
      </c>
      <c r="I5" s="27">
        <v>66</v>
      </c>
      <c r="J5" s="43">
        <f t="shared" ref="J5:J12" si="0">+F5+H5</f>
        <v>15</v>
      </c>
      <c r="K5" s="44">
        <f t="shared" ref="K5:K12" si="1">+G5+I5</f>
        <v>1391</v>
      </c>
    </row>
    <row r="6" spans="1:11">
      <c r="A6" s="10" t="s">
        <v>18</v>
      </c>
      <c r="B6" s="9" t="s">
        <v>36</v>
      </c>
      <c r="C6" s="9" t="s">
        <v>37</v>
      </c>
      <c r="D6" s="9">
        <v>313114</v>
      </c>
      <c r="E6" s="49" t="s">
        <v>45</v>
      </c>
      <c r="F6" s="27">
        <v>5</v>
      </c>
      <c r="G6" s="27">
        <v>33</v>
      </c>
      <c r="H6" s="42">
        <v>0</v>
      </c>
      <c r="I6" s="27">
        <v>0</v>
      </c>
      <c r="J6" s="43">
        <f t="shared" si="0"/>
        <v>5</v>
      </c>
      <c r="K6" s="44">
        <f t="shared" si="1"/>
        <v>33</v>
      </c>
    </row>
    <row r="7" spans="1:11" ht="30">
      <c r="A7" s="10" t="s">
        <v>23</v>
      </c>
      <c r="B7" s="9" t="s">
        <v>7</v>
      </c>
      <c r="C7" s="9" t="s">
        <v>21</v>
      </c>
      <c r="D7" s="9">
        <v>54130450</v>
      </c>
      <c r="E7" s="49" t="s">
        <v>22</v>
      </c>
      <c r="F7" s="27">
        <v>2</v>
      </c>
      <c r="G7" s="27">
        <v>522</v>
      </c>
      <c r="H7" s="42">
        <v>0</v>
      </c>
      <c r="I7" s="27">
        <v>0</v>
      </c>
      <c r="J7" s="43">
        <f t="shared" si="0"/>
        <v>2</v>
      </c>
      <c r="K7" s="44">
        <f t="shared" si="1"/>
        <v>522</v>
      </c>
    </row>
    <row r="8" spans="1:11">
      <c r="A8" s="10" t="s">
        <v>23</v>
      </c>
      <c r="B8" s="9" t="s">
        <v>36</v>
      </c>
      <c r="C8" s="9" t="s">
        <v>38</v>
      </c>
      <c r="D8" s="9">
        <v>318094</v>
      </c>
      <c r="E8" s="49" t="s">
        <v>46</v>
      </c>
      <c r="F8" s="27">
        <v>1</v>
      </c>
      <c r="G8" s="27">
        <v>989</v>
      </c>
      <c r="H8" s="42">
        <v>4</v>
      </c>
      <c r="I8" s="27">
        <v>2391</v>
      </c>
      <c r="J8" s="43">
        <f t="shared" si="0"/>
        <v>5</v>
      </c>
      <c r="K8" s="44">
        <f t="shared" si="1"/>
        <v>3380</v>
      </c>
    </row>
    <row r="9" spans="1:11">
      <c r="A9" s="10" t="s">
        <v>27</v>
      </c>
      <c r="B9" s="9" t="s">
        <v>36</v>
      </c>
      <c r="C9" s="9" t="s">
        <v>39</v>
      </c>
      <c r="D9" s="9">
        <v>308307</v>
      </c>
      <c r="E9" s="49" t="s">
        <v>47</v>
      </c>
      <c r="F9" s="27">
        <v>11</v>
      </c>
      <c r="G9" s="27">
        <v>1008</v>
      </c>
      <c r="H9" s="42">
        <v>0</v>
      </c>
      <c r="I9" s="27">
        <v>0</v>
      </c>
      <c r="J9" s="43">
        <f t="shared" si="0"/>
        <v>11</v>
      </c>
      <c r="K9" s="44">
        <f t="shared" si="1"/>
        <v>1008</v>
      </c>
    </row>
    <row r="10" spans="1:11">
      <c r="A10" s="10" t="s">
        <v>29</v>
      </c>
      <c r="B10" s="9" t="s">
        <v>36</v>
      </c>
      <c r="C10" s="9" t="s">
        <v>40</v>
      </c>
      <c r="D10" s="9">
        <v>321125</v>
      </c>
      <c r="E10" s="49" t="s">
        <v>48</v>
      </c>
      <c r="F10" s="27">
        <v>1</v>
      </c>
      <c r="G10" s="27">
        <v>280</v>
      </c>
      <c r="H10" s="42">
        <v>0</v>
      </c>
      <c r="I10" s="27">
        <v>0</v>
      </c>
      <c r="J10" s="43">
        <f t="shared" si="0"/>
        <v>1</v>
      </c>
      <c r="K10" s="44">
        <f t="shared" si="1"/>
        <v>280</v>
      </c>
    </row>
    <row r="11" spans="1:11" ht="30">
      <c r="A11" s="10" t="s">
        <v>29</v>
      </c>
      <c r="B11" s="9" t="s">
        <v>42</v>
      </c>
      <c r="C11" s="9" t="s">
        <v>43</v>
      </c>
      <c r="D11" s="9">
        <v>31933475</v>
      </c>
      <c r="E11" s="49" t="s">
        <v>50</v>
      </c>
      <c r="F11" s="27">
        <v>3</v>
      </c>
      <c r="G11" s="27">
        <v>207</v>
      </c>
      <c r="H11" s="42">
        <v>4</v>
      </c>
      <c r="I11" s="27">
        <v>207</v>
      </c>
      <c r="J11" s="43">
        <f t="shared" si="0"/>
        <v>7</v>
      </c>
      <c r="K11" s="44">
        <f t="shared" si="1"/>
        <v>414</v>
      </c>
    </row>
    <row r="12" spans="1:11" ht="15.75" thickBot="1">
      <c r="A12" s="10" t="s">
        <v>32</v>
      </c>
      <c r="B12" s="9" t="s">
        <v>36</v>
      </c>
      <c r="C12" s="9" t="s">
        <v>41</v>
      </c>
      <c r="D12" s="9">
        <v>691135</v>
      </c>
      <c r="E12" s="49" t="s">
        <v>49</v>
      </c>
      <c r="F12" s="27">
        <v>5</v>
      </c>
      <c r="G12" s="27">
        <v>1368</v>
      </c>
      <c r="H12" s="42">
        <v>0</v>
      </c>
      <c r="I12" s="27">
        <v>0</v>
      </c>
      <c r="J12" s="43">
        <f t="shared" si="0"/>
        <v>5</v>
      </c>
      <c r="K12" s="44">
        <f t="shared" si="1"/>
        <v>1368</v>
      </c>
    </row>
    <row r="13" spans="1:11" ht="16.5" customHeight="1" thickBot="1">
      <c r="A13" s="125" t="s">
        <v>126</v>
      </c>
      <c r="B13" s="126"/>
      <c r="C13" s="126"/>
      <c r="D13" s="126"/>
      <c r="E13" s="127"/>
      <c r="F13" s="45">
        <f t="shared" ref="F13:K13" si="2">SUM(F4:F12)</f>
        <v>43</v>
      </c>
      <c r="G13" s="45">
        <f t="shared" si="2"/>
        <v>6132</v>
      </c>
      <c r="H13" s="45">
        <f t="shared" si="2"/>
        <v>10</v>
      </c>
      <c r="I13" s="45">
        <f t="shared" si="2"/>
        <v>2664</v>
      </c>
      <c r="J13" s="45">
        <f t="shared" si="2"/>
        <v>53</v>
      </c>
      <c r="K13" s="45">
        <f t="shared" si="2"/>
        <v>8796</v>
      </c>
    </row>
    <row r="14" spans="1:11">
      <c r="A14" s="46"/>
      <c r="B14" s="46"/>
      <c r="C14" s="46"/>
      <c r="D14" s="46"/>
      <c r="E14" s="46"/>
      <c r="F14" s="47"/>
      <c r="G14" s="47"/>
      <c r="H14" s="47"/>
      <c r="I14" s="47"/>
      <c r="J14" s="47"/>
      <c r="K14" s="47"/>
    </row>
  </sheetData>
  <autoFilter ref="A3:K13" xr:uid="{C7F29F3F-57F4-4CFD-A689-23DF1038DB03}"/>
  <mergeCells count="2">
    <mergeCell ref="A1:K2"/>
    <mergeCell ref="A13:E13"/>
  </mergeCells>
  <printOptions horizontalCentered="1"/>
  <pageMargins left="0.11811023622047245" right="0.11811023622047245" top="0.35433070866141736" bottom="0.35433070866141736" header="0.19685039370078741" footer="0.11811023622047245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8B90E-6689-4EBD-9CE3-F7DB7D18CD06}">
  <dimension ref="A1:AL33"/>
  <sheetViews>
    <sheetView tabSelected="1" zoomScale="80" zoomScaleNormal="80" workbookViewId="0">
      <selection activeCell="X20" sqref="X20"/>
    </sheetView>
  </sheetViews>
  <sheetFormatPr defaultRowHeight="15"/>
  <cols>
    <col min="1" max="1" width="8" style="58" customWidth="1"/>
    <col min="2" max="2" width="7.5703125" style="58" customWidth="1"/>
    <col min="3" max="3" width="8.85546875" style="58" customWidth="1"/>
    <col min="4" max="4" width="10.7109375" style="58" customWidth="1"/>
    <col min="5" max="5" width="23.7109375" style="58" customWidth="1"/>
    <col min="6" max="6" width="10.85546875" style="59" customWidth="1"/>
    <col min="7" max="7" width="48.7109375" style="58" customWidth="1"/>
    <col min="8" max="8" width="21.85546875" style="58" customWidth="1"/>
    <col min="9" max="9" width="28.140625" style="58" customWidth="1"/>
    <col min="10" max="10" width="10.42578125" style="58" hidden="1" customWidth="1"/>
    <col min="11" max="11" width="15.140625" style="58" hidden="1" customWidth="1"/>
    <col min="12" max="12" width="15" style="58" customWidth="1"/>
    <col min="13" max="13" width="12.28515625" style="58" customWidth="1"/>
    <col min="14" max="14" width="11.7109375" style="58" customWidth="1"/>
    <col min="15" max="15" width="11.85546875" style="58" customWidth="1"/>
    <col min="16" max="16" width="11.7109375" style="58" customWidth="1"/>
    <col min="17" max="17" width="11.140625" style="58" customWidth="1"/>
    <col min="18" max="18" width="14.28515625" style="58" customWidth="1"/>
    <col min="19" max="19" width="11.140625" style="58" customWidth="1"/>
    <col min="20" max="20" width="15.42578125" style="58" customWidth="1"/>
    <col min="21" max="21" width="11.85546875" style="58" customWidth="1"/>
    <col min="22" max="22" width="10.140625" style="58" customWidth="1"/>
    <col min="23" max="23" width="9.85546875" style="58" customWidth="1"/>
    <col min="24" max="24" width="15.85546875" style="58" customWidth="1"/>
    <col min="25" max="25" width="12.28515625" style="58" customWidth="1"/>
    <col min="26" max="26" width="14.140625" style="58" customWidth="1"/>
    <col min="27" max="27" width="12.42578125" style="58" customWidth="1"/>
    <col min="28" max="28" width="12.7109375" style="58" customWidth="1"/>
    <col min="29" max="29" width="12.42578125" style="58" customWidth="1"/>
    <col min="30" max="32" width="11.28515625" style="58" customWidth="1"/>
    <col min="33" max="33" width="23.5703125" style="58" customWidth="1"/>
    <col min="34" max="36" width="24" style="58" customWidth="1"/>
    <col min="37" max="37" width="18.7109375" style="58" customWidth="1"/>
    <col min="38" max="16384" width="9.140625" style="58"/>
  </cols>
  <sheetData>
    <row r="1" spans="1:38" ht="15.75" thickBot="1">
      <c r="A1" s="57" t="s">
        <v>134</v>
      </c>
      <c r="I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  <c r="AG1" s="60"/>
      <c r="AH1" s="60"/>
      <c r="AI1" s="60"/>
      <c r="AJ1" s="60"/>
      <c r="AK1" s="60">
        <f>0</f>
        <v>0</v>
      </c>
      <c r="AL1" s="58">
        <f>0</f>
        <v>0</v>
      </c>
    </row>
    <row r="2" spans="1:38" ht="22.5" customHeight="1" thickBot="1">
      <c r="L2" s="128">
        <f>0</f>
        <v>0</v>
      </c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30">
        <f>0</f>
        <v>0</v>
      </c>
      <c r="AE2" s="131"/>
      <c r="AF2" s="132"/>
      <c r="AG2" s="133">
        <f>0</f>
        <v>0</v>
      </c>
      <c r="AH2" s="134"/>
      <c r="AI2" s="134"/>
      <c r="AJ2" s="135"/>
    </row>
    <row r="3" spans="1:38" ht="141.75" customHeight="1" thickBot="1">
      <c r="A3" s="61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73</v>
      </c>
      <c r="G3" s="61" t="s">
        <v>5</v>
      </c>
      <c r="H3" s="61" t="s">
        <v>74</v>
      </c>
      <c r="I3" s="61" t="s">
        <v>6</v>
      </c>
      <c r="J3" s="62" t="s">
        <v>75</v>
      </c>
      <c r="K3" s="63" t="s">
        <v>78</v>
      </c>
      <c r="L3" s="20" t="s">
        <v>79</v>
      </c>
      <c r="M3" s="21" t="s">
        <v>80</v>
      </c>
      <c r="N3" s="25" t="s">
        <v>81</v>
      </c>
      <c r="O3" s="6" t="s">
        <v>80</v>
      </c>
      <c r="P3" s="20" t="s">
        <v>82</v>
      </c>
      <c r="Q3" s="21" t="s">
        <v>80</v>
      </c>
      <c r="R3" s="20" t="s">
        <v>83</v>
      </c>
      <c r="S3" s="21" t="s">
        <v>80</v>
      </c>
      <c r="T3" s="18" t="s">
        <v>84</v>
      </c>
      <c r="U3" s="6" t="s">
        <v>80</v>
      </c>
      <c r="V3" s="20" t="s">
        <v>85</v>
      </c>
      <c r="W3" s="21" t="s">
        <v>80</v>
      </c>
      <c r="X3" s="23" t="s">
        <v>86</v>
      </c>
      <c r="Y3" s="6" t="s">
        <v>80</v>
      </c>
      <c r="Z3" s="20" t="s">
        <v>87</v>
      </c>
      <c r="AA3" s="21" t="s">
        <v>80</v>
      </c>
      <c r="AB3" s="18" t="s">
        <v>88</v>
      </c>
      <c r="AC3" s="6" t="s">
        <v>80</v>
      </c>
      <c r="AD3" s="64" t="s">
        <v>106</v>
      </c>
      <c r="AE3" s="65" t="s">
        <v>107</v>
      </c>
      <c r="AF3" s="66" t="s">
        <v>108</v>
      </c>
      <c r="AG3" s="7" t="s">
        <v>102</v>
      </c>
      <c r="AH3" s="7" t="s">
        <v>103</v>
      </c>
      <c r="AI3" s="8" t="s">
        <v>104</v>
      </c>
      <c r="AJ3" s="112" t="s">
        <v>105</v>
      </c>
      <c r="AK3" s="56" t="s">
        <v>130</v>
      </c>
    </row>
    <row r="4" spans="1:38" ht="15.75" customHeight="1" thickBot="1">
      <c r="A4" s="67" t="s">
        <v>110</v>
      </c>
      <c r="B4" s="68" t="s">
        <v>111</v>
      </c>
      <c r="C4" s="68" t="s">
        <v>112</v>
      </c>
      <c r="D4" s="68" t="s">
        <v>113</v>
      </c>
      <c r="E4" s="68" t="s">
        <v>114</v>
      </c>
      <c r="F4" s="68" t="s">
        <v>115</v>
      </c>
      <c r="G4" s="68" t="s">
        <v>116</v>
      </c>
      <c r="H4" s="68" t="s">
        <v>118</v>
      </c>
      <c r="I4" s="68" t="s">
        <v>117</v>
      </c>
      <c r="J4" s="69"/>
      <c r="K4" s="70"/>
      <c r="L4" s="22">
        <v>1</v>
      </c>
      <c r="M4" s="17" t="s">
        <v>89</v>
      </c>
      <c r="N4" s="26">
        <v>2</v>
      </c>
      <c r="O4" s="12" t="s">
        <v>90</v>
      </c>
      <c r="P4" s="22" t="s">
        <v>91</v>
      </c>
      <c r="Q4" s="12" t="s">
        <v>92</v>
      </c>
      <c r="R4" s="22">
        <v>4</v>
      </c>
      <c r="S4" s="17" t="s">
        <v>93</v>
      </c>
      <c r="T4" s="19">
        <v>5</v>
      </c>
      <c r="U4" s="12" t="s">
        <v>94</v>
      </c>
      <c r="V4" s="22" t="s">
        <v>95</v>
      </c>
      <c r="W4" s="17" t="s">
        <v>96</v>
      </c>
      <c r="X4" s="24">
        <v>7</v>
      </c>
      <c r="Y4" s="12" t="s">
        <v>97</v>
      </c>
      <c r="Z4" s="22" t="s">
        <v>98</v>
      </c>
      <c r="AA4" s="17" t="s">
        <v>99</v>
      </c>
      <c r="AB4" s="19" t="s">
        <v>100</v>
      </c>
      <c r="AC4" s="12" t="s">
        <v>101</v>
      </c>
      <c r="AD4" s="13">
        <v>10</v>
      </c>
      <c r="AE4" s="14">
        <v>11</v>
      </c>
      <c r="AF4" s="15" t="s">
        <v>109</v>
      </c>
      <c r="AG4" s="16">
        <v>13</v>
      </c>
      <c r="AH4" s="11">
        <v>14</v>
      </c>
      <c r="AI4" s="11">
        <v>15</v>
      </c>
      <c r="AJ4" s="12">
        <v>16</v>
      </c>
      <c r="AK4" s="116">
        <v>17</v>
      </c>
    </row>
    <row r="5" spans="1:38" s="50" customFormat="1">
      <c r="A5" s="71" t="s">
        <v>10</v>
      </c>
      <c r="B5" s="71" t="s">
        <v>7</v>
      </c>
      <c r="C5" s="71" t="s">
        <v>8</v>
      </c>
      <c r="D5" s="71">
        <v>54130395</v>
      </c>
      <c r="E5" s="72" t="s">
        <v>9</v>
      </c>
      <c r="F5" s="71">
        <v>17337054</v>
      </c>
      <c r="G5" s="72" t="s">
        <v>12</v>
      </c>
      <c r="H5" s="72" t="s">
        <v>16</v>
      </c>
      <c r="I5" s="72" t="s">
        <v>17</v>
      </c>
      <c r="J5" s="1">
        <v>752</v>
      </c>
      <c r="K5" s="2" t="s">
        <v>77</v>
      </c>
      <c r="L5" s="111">
        <v>2</v>
      </c>
      <c r="M5" s="98">
        <v>2</v>
      </c>
      <c r="N5" s="105">
        <v>1</v>
      </c>
      <c r="O5" s="106">
        <v>1</v>
      </c>
      <c r="P5" s="54">
        <f t="shared" ref="P5" si="0">+L5/N5</f>
        <v>2</v>
      </c>
      <c r="Q5" s="96">
        <f t="shared" ref="Q5" si="1">+M5/O5</f>
        <v>2</v>
      </c>
      <c r="R5" s="97">
        <v>108</v>
      </c>
      <c r="S5" s="97">
        <v>108</v>
      </c>
      <c r="T5" s="99">
        <v>0</v>
      </c>
      <c r="U5" s="99">
        <v>0</v>
      </c>
      <c r="V5" s="54">
        <f t="shared" ref="V5" si="2">+T5/R5</f>
        <v>0</v>
      </c>
      <c r="W5" s="96">
        <f t="shared" ref="W5" si="3">+U5/S5</f>
        <v>0</v>
      </c>
      <c r="X5" s="99">
        <v>400</v>
      </c>
      <c r="Y5" s="100">
        <v>400</v>
      </c>
      <c r="Z5" s="107">
        <f t="shared" ref="Z5" si="4">+X5/R5</f>
        <v>3.7037037037037037</v>
      </c>
      <c r="AA5" s="108">
        <f t="shared" ref="AA5" si="5">+Y5/S5</f>
        <v>3.7037037037037037</v>
      </c>
      <c r="AB5" s="99">
        <f t="shared" ref="AB5:AC9" si="6">+T5+X5</f>
        <v>400</v>
      </c>
      <c r="AC5" s="100">
        <f t="shared" si="6"/>
        <v>400</v>
      </c>
      <c r="AD5" s="104">
        <f t="shared" ref="AD5:AE9" si="7">ROUNDUP(AB5,0)</f>
        <v>400</v>
      </c>
      <c r="AE5" s="109">
        <f t="shared" si="7"/>
        <v>400</v>
      </c>
      <c r="AF5" s="118">
        <f t="shared" ref="AF5:AF9" si="8">+AD5-AE5</f>
        <v>0</v>
      </c>
      <c r="AG5" s="99">
        <v>400</v>
      </c>
      <c r="AH5" s="109">
        <v>0</v>
      </c>
      <c r="AI5" s="109">
        <v>0</v>
      </c>
      <c r="AJ5" s="100">
        <v>0</v>
      </c>
      <c r="AK5" s="114"/>
      <c r="AL5" s="32"/>
    </row>
    <row r="6" spans="1:38">
      <c r="A6" s="71" t="s">
        <v>10</v>
      </c>
      <c r="B6" s="71" t="s">
        <v>34</v>
      </c>
      <c r="C6" s="71" t="s">
        <v>35</v>
      </c>
      <c r="D6" s="71">
        <v>36063606</v>
      </c>
      <c r="E6" s="72" t="s">
        <v>44</v>
      </c>
      <c r="F6" s="71">
        <v>162311</v>
      </c>
      <c r="G6" s="72" t="s">
        <v>56</v>
      </c>
      <c r="H6" s="72" t="s">
        <v>64</v>
      </c>
      <c r="I6" s="72" t="s">
        <v>65</v>
      </c>
      <c r="J6" s="72">
        <v>136</v>
      </c>
      <c r="K6" s="3" t="s">
        <v>77</v>
      </c>
      <c r="L6" s="111">
        <v>8</v>
      </c>
      <c r="M6" s="98">
        <v>8</v>
      </c>
      <c r="N6" s="105">
        <v>1</v>
      </c>
      <c r="O6" s="106">
        <v>1</v>
      </c>
      <c r="P6" s="54">
        <f t="shared" ref="P6" si="9">+L6/N6</f>
        <v>8</v>
      </c>
      <c r="Q6" s="96">
        <f t="shared" ref="Q6" si="10">+M6/O6</f>
        <v>8</v>
      </c>
      <c r="R6" s="97">
        <v>6</v>
      </c>
      <c r="S6" s="98">
        <v>6</v>
      </c>
      <c r="T6" s="98">
        <v>67</v>
      </c>
      <c r="U6" s="98">
        <v>67</v>
      </c>
      <c r="V6" s="54">
        <f t="shared" ref="V6" si="11">+T6/R6</f>
        <v>11.166666666666666</v>
      </c>
      <c r="W6" s="96">
        <f t="shared" ref="W6" si="12">+U6/S6</f>
        <v>11.166666666666666</v>
      </c>
      <c r="X6" s="98">
        <v>38</v>
      </c>
      <c r="Y6" s="98">
        <v>38</v>
      </c>
      <c r="Z6" s="107">
        <f t="shared" ref="Z6" si="13">+X6/R6</f>
        <v>6.333333333333333</v>
      </c>
      <c r="AA6" s="108">
        <f t="shared" ref="AA6" si="14">+Y6/S6</f>
        <v>6.333333333333333</v>
      </c>
      <c r="AB6" s="99">
        <f t="shared" si="6"/>
        <v>105</v>
      </c>
      <c r="AC6" s="100">
        <f t="shared" si="6"/>
        <v>105</v>
      </c>
      <c r="AD6" s="104">
        <f t="shared" si="7"/>
        <v>105</v>
      </c>
      <c r="AE6" s="109">
        <f t="shared" si="7"/>
        <v>105</v>
      </c>
      <c r="AF6" s="100">
        <f t="shared" si="8"/>
        <v>0</v>
      </c>
      <c r="AG6" s="101">
        <v>105</v>
      </c>
      <c r="AH6" s="101">
        <v>0</v>
      </c>
      <c r="AI6" s="101">
        <v>0</v>
      </c>
      <c r="AJ6" s="110">
        <v>0</v>
      </c>
      <c r="AK6" s="114"/>
      <c r="AL6" s="32"/>
    </row>
    <row r="7" spans="1:38" s="50" customFormat="1">
      <c r="A7" s="71" t="s">
        <v>10</v>
      </c>
      <c r="B7" s="71" t="s">
        <v>34</v>
      </c>
      <c r="C7" s="71" t="s">
        <v>35</v>
      </c>
      <c r="D7" s="71">
        <v>36063606</v>
      </c>
      <c r="E7" s="72" t="s">
        <v>44</v>
      </c>
      <c r="F7" s="71">
        <v>893463</v>
      </c>
      <c r="G7" s="72" t="s">
        <v>53</v>
      </c>
      <c r="H7" s="72" t="s">
        <v>14</v>
      </c>
      <c r="I7" s="72" t="s">
        <v>61</v>
      </c>
      <c r="J7" s="1">
        <v>297</v>
      </c>
      <c r="K7" s="2" t="s">
        <v>77</v>
      </c>
      <c r="L7" s="52">
        <v>1</v>
      </c>
      <c r="M7" s="51">
        <v>1</v>
      </c>
      <c r="N7" s="4">
        <v>1</v>
      </c>
      <c r="O7" s="2">
        <v>1</v>
      </c>
      <c r="P7" s="54">
        <f t="shared" ref="P7" si="15">+L7/N7</f>
        <v>1</v>
      </c>
      <c r="Q7" s="96">
        <f t="shared" ref="Q7" si="16">+M7/O7</f>
        <v>1</v>
      </c>
      <c r="R7" s="5">
        <v>21</v>
      </c>
      <c r="S7" s="51">
        <v>21</v>
      </c>
      <c r="T7" s="51">
        <v>0</v>
      </c>
      <c r="U7" s="29">
        <v>0</v>
      </c>
      <c r="V7" s="54">
        <f t="shared" ref="V7" si="17">+T7/R7</f>
        <v>0</v>
      </c>
      <c r="W7" s="96">
        <f t="shared" ref="W7" si="18">+U7/S7</f>
        <v>0</v>
      </c>
      <c r="X7" s="28">
        <v>244</v>
      </c>
      <c r="Y7" s="29">
        <v>244</v>
      </c>
      <c r="Z7" s="107">
        <f t="shared" ref="Z7" si="19">+X7/R7</f>
        <v>11.619047619047619</v>
      </c>
      <c r="AA7" s="108">
        <f t="shared" ref="AA7" si="20">+Y7/S7</f>
        <v>11.619047619047619</v>
      </c>
      <c r="AB7" s="28">
        <f t="shared" si="6"/>
        <v>244</v>
      </c>
      <c r="AC7" s="29">
        <f t="shared" si="6"/>
        <v>244</v>
      </c>
      <c r="AD7" s="30">
        <f t="shared" si="7"/>
        <v>244</v>
      </c>
      <c r="AE7" s="53">
        <f t="shared" si="7"/>
        <v>244</v>
      </c>
      <c r="AF7" s="31">
        <f t="shared" si="8"/>
        <v>0</v>
      </c>
      <c r="AG7" s="48">
        <v>244</v>
      </c>
      <c r="AH7" s="53">
        <v>0</v>
      </c>
      <c r="AI7" s="53">
        <v>0</v>
      </c>
      <c r="AJ7" s="29">
        <v>0</v>
      </c>
      <c r="AK7" s="102"/>
    </row>
    <row r="8" spans="1:38">
      <c r="A8" s="71" t="s">
        <v>10</v>
      </c>
      <c r="B8" s="71" t="s">
        <v>34</v>
      </c>
      <c r="C8" s="71" t="s">
        <v>35</v>
      </c>
      <c r="D8" s="71">
        <v>36063606</v>
      </c>
      <c r="E8" s="72" t="s">
        <v>44</v>
      </c>
      <c r="F8" s="71">
        <v>17337062</v>
      </c>
      <c r="G8" s="72" t="s">
        <v>52</v>
      </c>
      <c r="H8" s="72" t="s">
        <v>14</v>
      </c>
      <c r="I8" s="72" t="s">
        <v>60</v>
      </c>
      <c r="J8" s="72">
        <v>461</v>
      </c>
      <c r="K8" s="3" t="s">
        <v>77</v>
      </c>
      <c r="L8" s="111">
        <v>2</v>
      </c>
      <c r="M8" s="98">
        <v>1</v>
      </c>
      <c r="N8" s="105">
        <v>2</v>
      </c>
      <c r="O8" s="106">
        <v>1</v>
      </c>
      <c r="P8" s="54">
        <f t="shared" ref="P8" si="21">+L8/N8</f>
        <v>1</v>
      </c>
      <c r="Q8" s="96">
        <f t="shared" ref="Q8" si="22">+M8/O8</f>
        <v>1</v>
      </c>
      <c r="R8" s="97">
        <v>24</v>
      </c>
      <c r="S8" s="98">
        <v>24</v>
      </c>
      <c r="T8" s="98">
        <v>0</v>
      </c>
      <c r="U8" s="98">
        <v>0</v>
      </c>
      <c r="V8" s="54">
        <f t="shared" ref="V8" si="23">+T8/R8</f>
        <v>0</v>
      </c>
      <c r="W8" s="96">
        <f t="shared" ref="W8" si="24">+U8/S8</f>
        <v>0</v>
      </c>
      <c r="X8" s="98">
        <v>277</v>
      </c>
      <c r="Y8" s="98">
        <v>244</v>
      </c>
      <c r="Z8" s="107">
        <f t="shared" ref="Z8" si="25">+X8/R8</f>
        <v>11.541666666666666</v>
      </c>
      <c r="AA8" s="108">
        <f t="shared" ref="AA8" si="26">+Y8/S8</f>
        <v>10.166666666666666</v>
      </c>
      <c r="AB8" s="99">
        <f t="shared" si="6"/>
        <v>277</v>
      </c>
      <c r="AC8" s="100">
        <f t="shared" si="6"/>
        <v>244</v>
      </c>
      <c r="AD8" s="104">
        <f t="shared" si="7"/>
        <v>277</v>
      </c>
      <c r="AE8" s="109">
        <f t="shared" si="7"/>
        <v>244</v>
      </c>
      <c r="AF8" s="100">
        <f t="shared" si="8"/>
        <v>33</v>
      </c>
      <c r="AG8" s="101">
        <v>277</v>
      </c>
      <c r="AH8" s="101">
        <v>0</v>
      </c>
      <c r="AI8" s="101">
        <v>0</v>
      </c>
      <c r="AJ8" s="110">
        <v>0</v>
      </c>
      <c r="AK8" s="114"/>
      <c r="AL8" s="32"/>
    </row>
    <row r="9" spans="1:38">
      <c r="A9" s="71" t="s">
        <v>10</v>
      </c>
      <c r="B9" s="71" t="s">
        <v>34</v>
      </c>
      <c r="C9" s="71" t="s">
        <v>35</v>
      </c>
      <c r="D9" s="71">
        <v>36063606</v>
      </c>
      <c r="E9" s="72" t="s">
        <v>44</v>
      </c>
      <c r="F9" s="71">
        <v>30775302</v>
      </c>
      <c r="G9" s="72" t="s">
        <v>51</v>
      </c>
      <c r="H9" s="72" t="s">
        <v>11</v>
      </c>
      <c r="I9" s="72" t="s">
        <v>59</v>
      </c>
      <c r="J9" s="72">
        <v>134</v>
      </c>
      <c r="K9" s="3" t="s">
        <v>77</v>
      </c>
      <c r="L9" s="111">
        <v>2</v>
      </c>
      <c r="M9" s="98">
        <v>1</v>
      </c>
      <c r="N9" s="105">
        <v>1</v>
      </c>
      <c r="O9" s="106">
        <v>1</v>
      </c>
      <c r="P9" s="54">
        <f t="shared" ref="P9" si="27">+L9/N9</f>
        <v>2</v>
      </c>
      <c r="Q9" s="96">
        <f t="shared" ref="Q9" si="28">+M9/O9</f>
        <v>1</v>
      </c>
      <c r="R9" s="97">
        <v>10</v>
      </c>
      <c r="S9" s="98">
        <v>10</v>
      </c>
      <c r="T9" s="98">
        <v>0</v>
      </c>
      <c r="U9" s="98">
        <v>0</v>
      </c>
      <c r="V9" s="54">
        <f t="shared" ref="V9" si="29">+T9/R9</f>
        <v>0</v>
      </c>
      <c r="W9" s="96">
        <f t="shared" ref="W9" si="30">+U9/S9</f>
        <v>0</v>
      </c>
      <c r="X9" s="98">
        <v>277</v>
      </c>
      <c r="Y9" s="98">
        <v>244</v>
      </c>
      <c r="Z9" s="107">
        <f t="shared" ref="Z9" si="31">+X9/R9</f>
        <v>27.7</v>
      </c>
      <c r="AA9" s="108">
        <f t="shared" ref="AA9" si="32">+Y9/S9</f>
        <v>24.4</v>
      </c>
      <c r="AB9" s="99">
        <f t="shared" si="6"/>
        <v>277</v>
      </c>
      <c r="AC9" s="100">
        <f t="shared" si="6"/>
        <v>244</v>
      </c>
      <c r="AD9" s="104">
        <f t="shared" si="7"/>
        <v>277</v>
      </c>
      <c r="AE9" s="109">
        <f t="shared" si="7"/>
        <v>244</v>
      </c>
      <c r="AF9" s="100">
        <f t="shared" si="8"/>
        <v>33</v>
      </c>
      <c r="AG9" s="101">
        <v>277</v>
      </c>
      <c r="AH9" s="101">
        <v>0</v>
      </c>
      <c r="AI9" s="101">
        <v>0</v>
      </c>
      <c r="AJ9" s="110">
        <v>0</v>
      </c>
      <c r="AK9" s="114"/>
      <c r="AL9" s="32"/>
    </row>
    <row r="10" spans="1:38">
      <c r="A10" s="71" t="s">
        <v>10</v>
      </c>
      <c r="B10" s="71" t="s">
        <v>34</v>
      </c>
      <c r="C10" s="71" t="s">
        <v>35</v>
      </c>
      <c r="D10" s="71">
        <v>36063606</v>
      </c>
      <c r="E10" s="72" t="s">
        <v>44</v>
      </c>
      <c r="F10" s="71">
        <v>31780466</v>
      </c>
      <c r="G10" s="72" t="s">
        <v>55</v>
      </c>
      <c r="H10" s="72" t="s">
        <v>15</v>
      </c>
      <c r="I10" s="72" t="s">
        <v>63</v>
      </c>
      <c r="J10" s="72">
        <v>530</v>
      </c>
      <c r="K10" s="3" t="s">
        <v>77</v>
      </c>
      <c r="L10" s="111">
        <v>1</v>
      </c>
      <c r="M10" s="98">
        <v>1</v>
      </c>
      <c r="N10" s="105">
        <v>1</v>
      </c>
      <c r="O10" s="106">
        <v>1</v>
      </c>
      <c r="P10" s="54">
        <f t="shared" ref="P10:P11" si="33">+L10/N10</f>
        <v>1</v>
      </c>
      <c r="Q10" s="96">
        <f t="shared" ref="Q10:Q11" si="34">+M10/O10</f>
        <v>1</v>
      </c>
      <c r="R10" s="97">
        <v>21</v>
      </c>
      <c r="S10" s="98">
        <v>21</v>
      </c>
      <c r="T10" s="98">
        <v>0</v>
      </c>
      <c r="U10" s="98">
        <v>0</v>
      </c>
      <c r="V10" s="54">
        <f t="shared" ref="V10:V11" si="35">+T10/R10</f>
        <v>0</v>
      </c>
      <c r="W10" s="96">
        <f t="shared" ref="W10:W11" si="36">+U10/S10</f>
        <v>0</v>
      </c>
      <c r="X10" s="98">
        <v>244</v>
      </c>
      <c r="Y10" s="98">
        <v>244</v>
      </c>
      <c r="Z10" s="107">
        <f t="shared" ref="Z10:Z11" si="37">+X10/R10</f>
        <v>11.619047619047619</v>
      </c>
      <c r="AA10" s="108">
        <f t="shared" ref="AA10:AA11" si="38">+Y10/S10</f>
        <v>11.619047619047619</v>
      </c>
      <c r="AB10" s="99">
        <f t="shared" ref="AB10:AC11" si="39">+T10+X10</f>
        <v>244</v>
      </c>
      <c r="AC10" s="100">
        <f t="shared" si="39"/>
        <v>244</v>
      </c>
      <c r="AD10" s="104">
        <f t="shared" ref="AD10:AE11" si="40">ROUNDUP(AB10,0)</f>
        <v>244</v>
      </c>
      <c r="AE10" s="109">
        <f t="shared" si="40"/>
        <v>244</v>
      </c>
      <c r="AF10" s="100">
        <f t="shared" ref="AF10:AF11" si="41">+AD10-AE10</f>
        <v>0</v>
      </c>
      <c r="AG10" s="101">
        <v>244</v>
      </c>
      <c r="AH10" s="101">
        <v>0</v>
      </c>
      <c r="AI10" s="101">
        <v>0</v>
      </c>
      <c r="AJ10" s="110">
        <v>0</v>
      </c>
      <c r="AK10" s="114"/>
      <c r="AL10" s="32"/>
    </row>
    <row r="11" spans="1:38">
      <c r="A11" s="71" t="s">
        <v>10</v>
      </c>
      <c r="B11" s="71" t="s">
        <v>34</v>
      </c>
      <c r="C11" s="71" t="s">
        <v>35</v>
      </c>
      <c r="D11" s="71">
        <v>36063606</v>
      </c>
      <c r="E11" s="72" t="s">
        <v>44</v>
      </c>
      <c r="F11" s="71">
        <v>42128790</v>
      </c>
      <c r="G11" s="72" t="s">
        <v>54</v>
      </c>
      <c r="H11" s="72" t="s">
        <v>14</v>
      </c>
      <c r="I11" s="72" t="s">
        <v>62</v>
      </c>
      <c r="J11" s="72">
        <v>610</v>
      </c>
      <c r="K11" s="3" t="s">
        <v>77</v>
      </c>
      <c r="L11" s="111">
        <v>1</v>
      </c>
      <c r="M11" s="98">
        <v>1</v>
      </c>
      <c r="N11" s="105">
        <v>1</v>
      </c>
      <c r="O11" s="106">
        <v>1</v>
      </c>
      <c r="P11" s="54">
        <f t="shared" si="33"/>
        <v>1</v>
      </c>
      <c r="Q11" s="96">
        <f t="shared" si="34"/>
        <v>1</v>
      </c>
      <c r="R11" s="97">
        <v>24</v>
      </c>
      <c r="S11" s="98">
        <v>24</v>
      </c>
      <c r="T11" s="98">
        <v>0</v>
      </c>
      <c r="U11" s="98">
        <v>0</v>
      </c>
      <c r="V11" s="54">
        <f t="shared" si="35"/>
        <v>0</v>
      </c>
      <c r="W11" s="96">
        <f t="shared" si="36"/>
        <v>0</v>
      </c>
      <c r="X11" s="98">
        <v>244</v>
      </c>
      <c r="Y11" s="98">
        <v>244</v>
      </c>
      <c r="Z11" s="107">
        <f t="shared" si="37"/>
        <v>10.166666666666666</v>
      </c>
      <c r="AA11" s="108">
        <f t="shared" si="38"/>
        <v>10.166666666666666</v>
      </c>
      <c r="AB11" s="99">
        <f t="shared" si="39"/>
        <v>244</v>
      </c>
      <c r="AC11" s="100">
        <f t="shared" si="39"/>
        <v>244</v>
      </c>
      <c r="AD11" s="104">
        <f t="shared" si="40"/>
        <v>244</v>
      </c>
      <c r="AE11" s="109">
        <f t="shared" si="40"/>
        <v>244</v>
      </c>
      <c r="AF11" s="100">
        <f t="shared" si="41"/>
        <v>0</v>
      </c>
      <c r="AG11" s="101">
        <v>244</v>
      </c>
      <c r="AH11" s="101">
        <v>0</v>
      </c>
      <c r="AI11" s="101">
        <v>0</v>
      </c>
      <c r="AJ11" s="110">
        <v>0</v>
      </c>
      <c r="AK11" s="114"/>
      <c r="AL11" s="32"/>
    </row>
    <row r="12" spans="1:38">
      <c r="A12" s="71" t="s">
        <v>18</v>
      </c>
      <c r="B12" s="71" t="s">
        <v>36</v>
      </c>
      <c r="C12" s="71" t="s">
        <v>37</v>
      </c>
      <c r="D12" s="71">
        <v>313114</v>
      </c>
      <c r="E12" s="72" t="s">
        <v>45</v>
      </c>
      <c r="F12" s="71">
        <v>31875394</v>
      </c>
      <c r="G12" s="72" t="s">
        <v>57</v>
      </c>
      <c r="H12" s="72" t="s">
        <v>20</v>
      </c>
      <c r="I12" s="72" t="s">
        <v>66</v>
      </c>
      <c r="J12" s="72">
        <v>496</v>
      </c>
      <c r="K12" s="3" t="s">
        <v>77</v>
      </c>
      <c r="L12" s="111">
        <v>5</v>
      </c>
      <c r="M12" s="98">
        <v>5</v>
      </c>
      <c r="N12" s="105">
        <v>1</v>
      </c>
      <c r="O12" s="106">
        <v>1</v>
      </c>
      <c r="P12" s="54">
        <f t="shared" ref="P12" si="42">+L12/N12</f>
        <v>5</v>
      </c>
      <c r="Q12" s="96">
        <f t="shared" ref="Q12" si="43">+M12/O12</f>
        <v>5</v>
      </c>
      <c r="R12" s="97">
        <v>2</v>
      </c>
      <c r="S12" s="98">
        <v>2</v>
      </c>
      <c r="T12" s="98">
        <v>33</v>
      </c>
      <c r="U12" s="98">
        <v>33</v>
      </c>
      <c r="V12" s="54">
        <f t="shared" ref="V12" si="44">+T12/R12</f>
        <v>16.5</v>
      </c>
      <c r="W12" s="96">
        <f t="shared" ref="W12" si="45">+U12/S12</f>
        <v>16.5</v>
      </c>
      <c r="X12" s="98">
        <v>0</v>
      </c>
      <c r="Y12" s="98">
        <v>0</v>
      </c>
      <c r="Z12" s="107">
        <f t="shared" ref="Z12" si="46">+X12/R12</f>
        <v>0</v>
      </c>
      <c r="AA12" s="108">
        <f t="shared" ref="AA12" si="47">+Y12/S12</f>
        <v>0</v>
      </c>
      <c r="AB12" s="99">
        <f t="shared" ref="AB12:AC12" si="48">+T12+X12</f>
        <v>33</v>
      </c>
      <c r="AC12" s="100">
        <f t="shared" si="48"/>
        <v>33</v>
      </c>
      <c r="AD12" s="104">
        <f t="shared" ref="AD12:AE12" si="49">ROUNDUP(AB12,0)</f>
        <v>33</v>
      </c>
      <c r="AE12" s="109">
        <f t="shared" si="49"/>
        <v>33</v>
      </c>
      <c r="AF12" s="100">
        <f t="shared" ref="AF12" si="50">+AD12-AE12</f>
        <v>0</v>
      </c>
      <c r="AG12" s="101">
        <v>33</v>
      </c>
      <c r="AH12" s="101">
        <v>0</v>
      </c>
      <c r="AI12" s="101">
        <v>0</v>
      </c>
      <c r="AJ12" s="110">
        <v>0</v>
      </c>
      <c r="AK12" s="114"/>
    </row>
    <row r="13" spans="1:38" s="50" customFormat="1">
      <c r="A13" s="71" t="s">
        <v>23</v>
      </c>
      <c r="B13" s="71" t="s">
        <v>7</v>
      </c>
      <c r="C13" s="71" t="s">
        <v>21</v>
      </c>
      <c r="D13" s="71">
        <v>54130450</v>
      </c>
      <c r="E13" s="72" t="s">
        <v>22</v>
      </c>
      <c r="F13" s="71">
        <v>31116175</v>
      </c>
      <c r="G13" s="72" t="s">
        <v>13</v>
      </c>
      <c r="H13" s="72" t="s">
        <v>24</v>
      </c>
      <c r="I13" s="72" t="s">
        <v>25</v>
      </c>
      <c r="J13" s="1">
        <v>147</v>
      </c>
      <c r="K13" s="2" t="s">
        <v>77</v>
      </c>
      <c r="L13" s="52">
        <v>2</v>
      </c>
      <c r="M13" s="51">
        <v>2</v>
      </c>
      <c r="N13" s="4">
        <v>1</v>
      </c>
      <c r="O13" s="2">
        <v>1</v>
      </c>
      <c r="P13" s="54">
        <f t="shared" ref="P13" si="51">+L13/N13</f>
        <v>2</v>
      </c>
      <c r="Q13" s="96">
        <f t="shared" ref="Q13" si="52">+M13/O13</f>
        <v>2</v>
      </c>
      <c r="R13" s="5">
        <v>20</v>
      </c>
      <c r="S13" s="51">
        <v>20</v>
      </c>
      <c r="T13" s="28">
        <v>262</v>
      </c>
      <c r="U13" s="29">
        <v>262</v>
      </c>
      <c r="V13" s="54">
        <f t="shared" ref="V13" si="53">+T13/R13</f>
        <v>13.1</v>
      </c>
      <c r="W13" s="96">
        <f t="shared" ref="W13" si="54">+U13/S13</f>
        <v>13.1</v>
      </c>
      <c r="X13" s="28">
        <v>260</v>
      </c>
      <c r="Y13" s="29">
        <v>260</v>
      </c>
      <c r="Z13" s="107">
        <f t="shared" ref="Z13" si="55">+X13/R13</f>
        <v>13</v>
      </c>
      <c r="AA13" s="108">
        <f t="shared" ref="AA13" si="56">+Y13/S13</f>
        <v>13</v>
      </c>
      <c r="AB13" s="28">
        <f t="shared" ref="AB13:AC13" si="57">+T13+X13</f>
        <v>522</v>
      </c>
      <c r="AC13" s="29">
        <f t="shared" si="57"/>
        <v>522</v>
      </c>
      <c r="AD13" s="30">
        <f t="shared" ref="AD13:AE13" si="58">ROUNDUP(AB13,0)</f>
        <v>522</v>
      </c>
      <c r="AE13" s="53">
        <f t="shared" si="58"/>
        <v>522</v>
      </c>
      <c r="AF13" s="31">
        <f t="shared" ref="AF13" si="59">+AD13-AE13</f>
        <v>0</v>
      </c>
      <c r="AG13" s="48">
        <v>522</v>
      </c>
      <c r="AH13" s="53">
        <v>0</v>
      </c>
      <c r="AI13" s="53">
        <v>0</v>
      </c>
      <c r="AJ13" s="29">
        <v>0</v>
      </c>
      <c r="AK13" s="102"/>
    </row>
    <row r="14" spans="1:38" s="50" customFormat="1">
      <c r="A14" s="71" t="s">
        <v>23</v>
      </c>
      <c r="B14" s="71" t="s">
        <v>36</v>
      </c>
      <c r="C14" s="71" t="s">
        <v>38</v>
      </c>
      <c r="D14" s="71">
        <v>318094</v>
      </c>
      <c r="E14" s="72" t="s">
        <v>46</v>
      </c>
      <c r="F14" s="71">
        <v>31201768</v>
      </c>
      <c r="G14" s="72" t="s">
        <v>19</v>
      </c>
      <c r="H14" s="72" t="s">
        <v>26</v>
      </c>
      <c r="I14" s="72" t="s">
        <v>67</v>
      </c>
      <c r="J14" s="1">
        <v>449</v>
      </c>
      <c r="K14" s="2" t="s">
        <v>77</v>
      </c>
      <c r="L14" s="111">
        <v>2</v>
      </c>
      <c r="M14" s="98">
        <v>0</v>
      </c>
      <c r="N14" s="105">
        <v>1</v>
      </c>
      <c r="O14" s="106">
        <v>0</v>
      </c>
      <c r="P14" s="54">
        <f t="shared" ref="P14:P15" si="60">+L14/N14</f>
        <v>2</v>
      </c>
      <c r="Q14" s="96">
        <v>0</v>
      </c>
      <c r="R14" s="97">
        <v>24</v>
      </c>
      <c r="S14" s="98">
        <v>0</v>
      </c>
      <c r="T14" s="99">
        <v>695</v>
      </c>
      <c r="U14" s="100">
        <v>0</v>
      </c>
      <c r="V14" s="54">
        <f t="shared" ref="V14:V15" si="61">+T14/R14</f>
        <v>28.958333333333332</v>
      </c>
      <c r="W14" s="96">
        <v>0</v>
      </c>
      <c r="X14" s="99">
        <v>124</v>
      </c>
      <c r="Y14" s="100">
        <v>0</v>
      </c>
      <c r="Z14" s="107">
        <f t="shared" ref="Z14:Z15" si="62">+X14/R14</f>
        <v>5.166666666666667</v>
      </c>
      <c r="AA14" s="108">
        <v>0</v>
      </c>
      <c r="AB14" s="99">
        <f t="shared" ref="AB14:AC15" si="63">+T14+X14</f>
        <v>819</v>
      </c>
      <c r="AC14" s="100">
        <f t="shared" si="63"/>
        <v>0</v>
      </c>
      <c r="AD14" s="104">
        <f t="shared" ref="AD14:AE15" si="64">ROUNDUP(AB14,0)</f>
        <v>819</v>
      </c>
      <c r="AE14" s="109">
        <f t="shared" si="64"/>
        <v>0</v>
      </c>
      <c r="AF14" s="100">
        <f t="shared" ref="AF14:AF15" si="65">+AD14-AE14</f>
        <v>819</v>
      </c>
      <c r="AG14" s="109">
        <v>819</v>
      </c>
      <c r="AH14" s="109">
        <v>0</v>
      </c>
      <c r="AI14" s="109">
        <v>0</v>
      </c>
      <c r="AJ14" s="100">
        <v>0</v>
      </c>
      <c r="AK14" s="114"/>
    </row>
    <row r="15" spans="1:38" s="50" customFormat="1">
      <c r="A15" s="71" t="s">
        <v>23</v>
      </c>
      <c r="B15" s="71" t="s">
        <v>36</v>
      </c>
      <c r="C15" s="71" t="s">
        <v>38</v>
      </c>
      <c r="D15" s="71">
        <v>318094</v>
      </c>
      <c r="E15" s="72" t="s">
        <v>46</v>
      </c>
      <c r="F15" s="71">
        <v>36126926</v>
      </c>
      <c r="G15" s="72" t="s">
        <v>19</v>
      </c>
      <c r="H15" s="72" t="s">
        <v>26</v>
      </c>
      <c r="I15" s="72" t="s">
        <v>68</v>
      </c>
      <c r="J15" s="1">
        <v>445</v>
      </c>
      <c r="K15" s="2" t="s">
        <v>77</v>
      </c>
      <c r="L15" s="52">
        <v>3</v>
      </c>
      <c r="M15" s="51">
        <v>1</v>
      </c>
      <c r="N15" s="4">
        <v>3</v>
      </c>
      <c r="O15" s="2">
        <v>1</v>
      </c>
      <c r="P15" s="54">
        <f t="shared" si="60"/>
        <v>1</v>
      </c>
      <c r="Q15" s="96">
        <f t="shared" ref="Q14:Q15" si="66">+M15/O15</f>
        <v>1</v>
      </c>
      <c r="R15" s="5">
        <v>133</v>
      </c>
      <c r="S15" s="51">
        <v>48</v>
      </c>
      <c r="T15" s="28">
        <v>2561</v>
      </c>
      <c r="U15" s="29">
        <v>989</v>
      </c>
      <c r="V15" s="54">
        <f t="shared" si="61"/>
        <v>19.255639097744361</v>
      </c>
      <c r="W15" s="96">
        <f t="shared" ref="W14:W15" si="67">+U15/S15</f>
        <v>20.604166666666668</v>
      </c>
      <c r="X15" s="28">
        <v>0</v>
      </c>
      <c r="Y15" s="29">
        <v>0</v>
      </c>
      <c r="Z15" s="107">
        <f t="shared" si="62"/>
        <v>0</v>
      </c>
      <c r="AA15" s="108">
        <f t="shared" ref="AA14:AA15" si="68">+Y15/S15</f>
        <v>0</v>
      </c>
      <c r="AB15" s="28">
        <f t="shared" si="63"/>
        <v>2561</v>
      </c>
      <c r="AC15" s="29">
        <f t="shared" si="63"/>
        <v>989</v>
      </c>
      <c r="AD15" s="30">
        <f t="shared" si="64"/>
        <v>2561</v>
      </c>
      <c r="AE15" s="53">
        <f t="shared" si="64"/>
        <v>989</v>
      </c>
      <c r="AF15" s="31">
        <f t="shared" si="65"/>
        <v>1572</v>
      </c>
      <c r="AG15" s="48">
        <v>989</v>
      </c>
      <c r="AH15" s="53">
        <v>0</v>
      </c>
      <c r="AI15" s="53">
        <v>823</v>
      </c>
      <c r="AJ15" s="29">
        <v>749</v>
      </c>
      <c r="AK15" s="102"/>
    </row>
    <row r="16" spans="1:38">
      <c r="A16" s="71" t="s">
        <v>27</v>
      </c>
      <c r="B16" s="71" t="s">
        <v>36</v>
      </c>
      <c r="C16" s="71" t="s">
        <v>39</v>
      </c>
      <c r="D16" s="71">
        <v>308307</v>
      </c>
      <c r="E16" s="72" t="s">
        <v>47</v>
      </c>
      <c r="F16" s="71">
        <v>54054010</v>
      </c>
      <c r="G16" s="72" t="s">
        <v>57</v>
      </c>
      <c r="H16" s="72" t="s">
        <v>28</v>
      </c>
      <c r="I16" s="72" t="s">
        <v>69</v>
      </c>
      <c r="J16" s="72">
        <v>376</v>
      </c>
      <c r="K16" s="3" t="s">
        <v>77</v>
      </c>
      <c r="L16" s="73">
        <v>11</v>
      </c>
      <c r="M16" s="74">
        <v>11</v>
      </c>
      <c r="N16" s="75">
        <v>4</v>
      </c>
      <c r="O16" s="3">
        <v>4</v>
      </c>
      <c r="P16" s="54">
        <f t="shared" ref="P16" si="69">+L16/N16</f>
        <v>2.75</v>
      </c>
      <c r="Q16" s="96">
        <f t="shared" ref="Q16" si="70">+M16/O16</f>
        <v>2.75</v>
      </c>
      <c r="R16" s="76">
        <v>56</v>
      </c>
      <c r="S16" s="74">
        <v>56</v>
      </c>
      <c r="T16" s="77">
        <v>0</v>
      </c>
      <c r="U16" s="78">
        <v>0</v>
      </c>
      <c r="V16" s="54">
        <f t="shared" ref="V16" si="71">+T16/R16</f>
        <v>0</v>
      </c>
      <c r="W16" s="96">
        <f t="shared" ref="W16" si="72">+U16/S16</f>
        <v>0</v>
      </c>
      <c r="X16" s="77">
        <v>1008</v>
      </c>
      <c r="Y16" s="78">
        <v>1008</v>
      </c>
      <c r="Z16" s="107">
        <f t="shared" ref="Z16" si="73">+X16/R16</f>
        <v>18</v>
      </c>
      <c r="AA16" s="108">
        <f t="shared" ref="AA16" si="74">+Y16/S16</f>
        <v>18</v>
      </c>
      <c r="AB16" s="28">
        <f t="shared" ref="AB16:AC16" si="75">+T16+X16</f>
        <v>1008</v>
      </c>
      <c r="AC16" s="29">
        <f t="shared" si="75"/>
        <v>1008</v>
      </c>
      <c r="AD16" s="30">
        <f t="shared" ref="AD16:AE16" si="76">ROUNDUP(AB16,0)</f>
        <v>1008</v>
      </c>
      <c r="AE16" s="53">
        <f t="shared" si="76"/>
        <v>1008</v>
      </c>
      <c r="AF16" s="31">
        <f t="shared" ref="AF16" si="77">+AD16-AE16</f>
        <v>0</v>
      </c>
      <c r="AG16" s="55">
        <v>450</v>
      </c>
      <c r="AH16" s="117">
        <v>558</v>
      </c>
      <c r="AI16" s="80">
        <v>0</v>
      </c>
      <c r="AJ16" s="79">
        <v>0</v>
      </c>
      <c r="AK16" s="103"/>
    </row>
    <row r="17" spans="1:38">
      <c r="A17" s="71" t="s">
        <v>29</v>
      </c>
      <c r="B17" s="71" t="s">
        <v>36</v>
      </c>
      <c r="C17" s="71" t="s">
        <v>40</v>
      </c>
      <c r="D17" s="71">
        <v>321125</v>
      </c>
      <c r="E17" s="72" t="s">
        <v>48</v>
      </c>
      <c r="F17" s="71">
        <v>37831500</v>
      </c>
      <c r="G17" s="72" t="s">
        <v>19</v>
      </c>
      <c r="H17" s="72" t="s">
        <v>31</v>
      </c>
      <c r="I17" s="72" t="s">
        <v>70</v>
      </c>
      <c r="J17" s="72">
        <v>368</v>
      </c>
      <c r="K17" s="3" t="s">
        <v>77</v>
      </c>
      <c r="L17" s="121">
        <v>1</v>
      </c>
      <c r="M17" s="74">
        <v>1</v>
      </c>
      <c r="N17" s="75">
        <v>1</v>
      </c>
      <c r="O17" s="3">
        <v>1</v>
      </c>
      <c r="P17" s="54">
        <f t="shared" ref="P17" si="78">+L17/N17</f>
        <v>1</v>
      </c>
      <c r="Q17" s="96">
        <f t="shared" ref="Q17" si="79">+M17/O17</f>
        <v>1</v>
      </c>
      <c r="R17" s="76">
        <v>13</v>
      </c>
      <c r="S17" s="74">
        <v>13</v>
      </c>
      <c r="T17" s="76">
        <v>280</v>
      </c>
      <c r="U17" s="120">
        <v>280</v>
      </c>
      <c r="V17" s="54">
        <f t="shared" ref="V17" si="80">+T17/R17</f>
        <v>21.53846153846154</v>
      </c>
      <c r="W17" s="96">
        <f t="shared" ref="W17" si="81">+U17/S17</f>
        <v>21.53846153846154</v>
      </c>
      <c r="X17" s="76">
        <v>0</v>
      </c>
      <c r="Y17" s="120">
        <v>0</v>
      </c>
      <c r="Z17" s="107">
        <f t="shared" ref="Z17" si="82">+X17/R17</f>
        <v>0</v>
      </c>
      <c r="AA17" s="108">
        <f t="shared" ref="AA17" si="83">+Y17/S17</f>
        <v>0</v>
      </c>
      <c r="AB17" s="28">
        <f t="shared" ref="AB17:AC17" si="84">+T17+X17</f>
        <v>280</v>
      </c>
      <c r="AC17" s="29">
        <f t="shared" si="84"/>
        <v>280</v>
      </c>
      <c r="AD17" s="30">
        <f t="shared" ref="AD17:AE17" si="85">ROUNDUP(AB17,0)</f>
        <v>280</v>
      </c>
      <c r="AE17" s="53">
        <f t="shared" si="85"/>
        <v>280</v>
      </c>
      <c r="AF17" s="31">
        <f t="shared" ref="AF17" si="86">+AD17-AE17</f>
        <v>0</v>
      </c>
      <c r="AG17" s="55">
        <v>280</v>
      </c>
      <c r="AH17" s="80">
        <v>0</v>
      </c>
      <c r="AI17" s="80">
        <v>0</v>
      </c>
      <c r="AJ17" s="119">
        <v>0</v>
      </c>
      <c r="AK17" s="103"/>
    </row>
    <row r="18" spans="1:38" s="50" customFormat="1">
      <c r="A18" s="71" t="s">
        <v>29</v>
      </c>
      <c r="B18" s="71" t="s">
        <v>42</v>
      </c>
      <c r="C18" s="71" t="s">
        <v>43</v>
      </c>
      <c r="D18" s="71">
        <v>31933475</v>
      </c>
      <c r="E18" s="72" t="s">
        <v>50</v>
      </c>
      <c r="F18" s="71">
        <v>30232171</v>
      </c>
      <c r="G18" s="72" t="s">
        <v>58</v>
      </c>
      <c r="H18" s="72" t="s">
        <v>30</v>
      </c>
      <c r="I18" s="72" t="s">
        <v>72</v>
      </c>
      <c r="J18" s="1">
        <v>321</v>
      </c>
      <c r="K18" s="2" t="s">
        <v>77</v>
      </c>
      <c r="L18" s="52">
        <v>7</v>
      </c>
      <c r="M18" s="51">
        <v>3</v>
      </c>
      <c r="N18" s="4">
        <v>2</v>
      </c>
      <c r="O18" s="2">
        <v>1</v>
      </c>
      <c r="P18" s="54">
        <f t="shared" ref="P18" si="87">+L18/N18</f>
        <v>3.5</v>
      </c>
      <c r="Q18" s="96">
        <f t="shared" ref="Q18" si="88">+M18/O18</f>
        <v>3</v>
      </c>
      <c r="R18" s="5">
        <v>18</v>
      </c>
      <c r="S18" s="51">
        <v>9</v>
      </c>
      <c r="T18" s="28">
        <v>414</v>
      </c>
      <c r="U18" s="29">
        <v>207</v>
      </c>
      <c r="V18" s="54">
        <f t="shared" ref="V18" si="89">+T18/R18</f>
        <v>23</v>
      </c>
      <c r="W18" s="96">
        <f t="shared" ref="W18" si="90">+U18/S18</f>
        <v>23</v>
      </c>
      <c r="X18" s="28">
        <v>0</v>
      </c>
      <c r="Y18" s="29">
        <v>0</v>
      </c>
      <c r="Z18" s="107">
        <f t="shared" ref="Z18" si="91">+X18/R18</f>
        <v>0</v>
      </c>
      <c r="AA18" s="108">
        <f t="shared" ref="AA18" si="92">+Y18/S18</f>
        <v>0</v>
      </c>
      <c r="AB18" s="28">
        <f t="shared" ref="AB18:AC18" si="93">+T18+X18</f>
        <v>414</v>
      </c>
      <c r="AC18" s="29">
        <f t="shared" si="93"/>
        <v>207</v>
      </c>
      <c r="AD18" s="30">
        <f t="shared" ref="AD18:AE18" si="94">ROUNDUP(AB18,0)</f>
        <v>414</v>
      </c>
      <c r="AE18" s="53">
        <f t="shared" si="94"/>
        <v>207</v>
      </c>
      <c r="AF18" s="31">
        <f t="shared" ref="AF18" si="95">+AD18-AE18</f>
        <v>207</v>
      </c>
      <c r="AG18" s="48">
        <v>414</v>
      </c>
      <c r="AH18" s="28">
        <v>0</v>
      </c>
      <c r="AI18" s="53">
        <v>0</v>
      </c>
      <c r="AJ18" s="29">
        <v>0</v>
      </c>
      <c r="AK18" s="102"/>
    </row>
    <row r="19" spans="1:38" s="50" customFormat="1" ht="15.75" thickBot="1">
      <c r="A19" s="71" t="s">
        <v>32</v>
      </c>
      <c r="B19" s="71" t="s">
        <v>36</v>
      </c>
      <c r="C19" s="71" t="s">
        <v>41</v>
      </c>
      <c r="D19" s="71">
        <v>691135</v>
      </c>
      <c r="E19" s="72" t="s">
        <v>49</v>
      </c>
      <c r="F19" s="71">
        <v>31263071</v>
      </c>
      <c r="G19" s="72" t="s">
        <v>19</v>
      </c>
      <c r="H19" s="72" t="s">
        <v>33</v>
      </c>
      <c r="I19" s="72" t="s">
        <v>71</v>
      </c>
      <c r="J19" s="1">
        <v>361</v>
      </c>
      <c r="K19" s="2" t="s">
        <v>77</v>
      </c>
      <c r="L19" s="52">
        <v>5</v>
      </c>
      <c r="M19" s="51">
        <v>5</v>
      </c>
      <c r="N19" s="4">
        <v>2</v>
      </c>
      <c r="O19" s="2">
        <v>2</v>
      </c>
      <c r="P19" s="54">
        <f t="shared" ref="P19" si="96">+L19/N19</f>
        <v>2.5</v>
      </c>
      <c r="Q19" s="96">
        <f t="shared" ref="Q19" si="97">+M19/O19</f>
        <v>2.5</v>
      </c>
      <c r="R19" s="5">
        <v>80</v>
      </c>
      <c r="S19" s="51">
        <v>80</v>
      </c>
      <c r="T19" s="28">
        <v>1368</v>
      </c>
      <c r="U19" s="29">
        <v>1368</v>
      </c>
      <c r="V19" s="54">
        <f t="shared" ref="V19" si="98">+T19/R19</f>
        <v>17.100000000000001</v>
      </c>
      <c r="W19" s="96">
        <f t="shared" ref="W19" si="99">+U19/S19</f>
        <v>17.100000000000001</v>
      </c>
      <c r="X19" s="28">
        <v>0</v>
      </c>
      <c r="Y19" s="29">
        <v>0</v>
      </c>
      <c r="Z19" s="107">
        <f t="shared" ref="Z19" si="100">+X19/R19</f>
        <v>0</v>
      </c>
      <c r="AA19" s="108">
        <f t="shared" ref="AA19" si="101">+Y19/S19</f>
        <v>0</v>
      </c>
      <c r="AB19" s="28">
        <f t="shared" ref="AB19:AC19" si="102">+T19+X19</f>
        <v>1368</v>
      </c>
      <c r="AC19" s="29">
        <f t="shared" si="102"/>
        <v>1368</v>
      </c>
      <c r="AD19" s="30">
        <f t="shared" ref="AD19:AE19" si="103">ROUNDUP(AB19,0)</f>
        <v>1368</v>
      </c>
      <c r="AE19" s="53">
        <f t="shared" si="103"/>
        <v>1368</v>
      </c>
      <c r="AF19" s="31">
        <f t="shared" ref="AF19" si="104">+AD19-AE19</f>
        <v>0</v>
      </c>
      <c r="AG19" s="48">
        <v>494</v>
      </c>
      <c r="AH19" s="53">
        <v>874</v>
      </c>
      <c r="AI19" s="53">
        <v>0</v>
      </c>
      <c r="AJ19" s="29">
        <v>0</v>
      </c>
      <c r="AK19" s="102"/>
    </row>
    <row r="20" spans="1:38" ht="15.75" thickBot="1">
      <c r="A20" s="81" t="s">
        <v>76</v>
      </c>
      <c r="B20" s="82"/>
      <c r="C20" s="82"/>
      <c r="D20" s="82"/>
      <c r="E20" s="82"/>
      <c r="F20" s="82"/>
      <c r="G20" s="82"/>
      <c r="H20" s="82"/>
      <c r="I20" s="82"/>
      <c r="J20" s="83">
        <f>SUM(J5:J19)</f>
        <v>5883</v>
      </c>
      <c r="K20" s="84"/>
      <c r="L20" s="122">
        <f>SUBTOTAL(9,L5:L19)</f>
        <v>53</v>
      </c>
      <c r="M20" s="85">
        <f>SUBTOTAL(9,M5:M19)</f>
        <v>43</v>
      </c>
      <c r="N20" s="86">
        <f>SUBTOTAL(9,N5:N19)</f>
        <v>23</v>
      </c>
      <c r="O20" s="87">
        <f>SUBTOTAL(9,O5:O19)</f>
        <v>18</v>
      </c>
      <c r="P20" s="88">
        <f t="shared" ref="P20:Q20" si="105">+L20/N20</f>
        <v>2.3043478260869565</v>
      </c>
      <c r="Q20" s="89">
        <f t="shared" si="105"/>
        <v>2.3888888888888888</v>
      </c>
      <c r="R20" s="81">
        <f>SUBTOTAL(9,R5:R19)</f>
        <v>560</v>
      </c>
      <c r="S20" s="85">
        <f>SUBTOTAL(9,S5:S19)</f>
        <v>442</v>
      </c>
      <c r="T20" s="90">
        <f>SUBTOTAL(9,T5:T19)</f>
        <v>5680</v>
      </c>
      <c r="U20" s="91">
        <f>SUBTOTAL(9,U5:U19)</f>
        <v>3206</v>
      </c>
      <c r="V20" s="88">
        <f t="shared" ref="V20" si="106">T20/R20</f>
        <v>10.142857142857142</v>
      </c>
      <c r="W20" s="89">
        <f t="shared" ref="W20" si="107">+U20/S20</f>
        <v>7.253393665158371</v>
      </c>
      <c r="X20" s="90">
        <f>SUBTOTAL(9,X5:X19)</f>
        <v>3116</v>
      </c>
      <c r="Y20" s="91">
        <f>SUBTOTAL(9,Y5:Y19)</f>
        <v>2926</v>
      </c>
      <c r="Z20" s="88">
        <f t="shared" ref="Z20:AA20" si="108">+X20/R20</f>
        <v>5.5642857142857141</v>
      </c>
      <c r="AA20" s="89">
        <f t="shared" si="108"/>
        <v>6.619909502262443</v>
      </c>
      <c r="AB20" s="90">
        <f t="shared" ref="AB20:AJ20" si="109">SUBTOTAL(9,AB5:AB19)</f>
        <v>8796</v>
      </c>
      <c r="AC20" s="91">
        <f t="shared" si="109"/>
        <v>6132</v>
      </c>
      <c r="AD20" s="92">
        <f t="shared" si="109"/>
        <v>8796</v>
      </c>
      <c r="AE20" s="93">
        <f t="shared" si="109"/>
        <v>6132</v>
      </c>
      <c r="AF20" s="94">
        <f t="shared" si="109"/>
        <v>2664</v>
      </c>
      <c r="AG20" s="95">
        <f t="shared" si="109"/>
        <v>5792</v>
      </c>
      <c r="AH20" s="95">
        <f t="shared" si="109"/>
        <v>1432</v>
      </c>
      <c r="AI20" s="95">
        <f t="shared" si="109"/>
        <v>823</v>
      </c>
      <c r="AJ20" s="113">
        <f t="shared" si="109"/>
        <v>749</v>
      </c>
      <c r="AK20" s="115" t="s">
        <v>131</v>
      </c>
      <c r="AL20" s="32"/>
    </row>
    <row r="21" spans="1:38">
      <c r="AD21" s="60"/>
    </row>
    <row r="22" spans="1:38">
      <c r="V22" s="60"/>
      <c r="AD22" s="60"/>
    </row>
    <row r="23" spans="1:38">
      <c r="AD23" s="60"/>
      <c r="AE23" s="60"/>
    </row>
    <row r="33" spans="33:33">
      <c r="AG33" s="58" t="s">
        <v>132</v>
      </c>
    </row>
  </sheetData>
  <autoFilter ref="A3:AL19" xr:uid="{353DDC3E-309A-416F-9994-651E1FAFA635}"/>
  <mergeCells count="3">
    <mergeCell ref="L2:AC2"/>
    <mergeCell ref="AD2:AF2"/>
    <mergeCell ref="AG2:A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db zriaďovateľ</vt:lpstr>
      <vt:lpstr>db školy</vt:lpstr>
      <vt:lpstr>'db zriaďovateľ'!Oblasť_tlače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Hambálková Katarína</cp:lastModifiedBy>
  <cp:lastPrinted>2025-10-10T13:52:31Z</cp:lastPrinted>
  <dcterms:created xsi:type="dcterms:W3CDTF">2015-06-05T18:19:34Z</dcterms:created>
  <dcterms:modified xsi:type="dcterms:W3CDTF">2025-10-28T13:55:53Z</dcterms:modified>
</cp:coreProperties>
</file>