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minedu4-my.sharepoint.com/personal/laura_polonyiova_minedu_sk/Documents/Dokumenty/Laura/Dohodovacie konanie/DK 2025/DK JKC KH/"/>
    </mc:Choice>
  </mc:AlternateContent>
  <xr:revisionPtr revIDLastSave="16" documentId="8_{599277FB-19B8-4DBF-B18A-976E686DE27B}" xr6:coauthVersionLast="47" xr6:coauthVersionMax="47" xr10:uidLastSave="{4E0F77AB-7451-4A5B-A1FE-1B59025DB41E}"/>
  <bookViews>
    <workbookView xWindow="-120" yWindow="-120" windowWidth="29040" windowHeight="15840" activeTab="1" xr2:uid="{00000000-000D-0000-FFFF-FFFF00000000}"/>
  </bookViews>
  <sheets>
    <sheet name="databáza zriaďovateľ" sheetId="5" r:id="rId1"/>
    <sheet name="databáza školy" sheetId="6" r:id="rId2"/>
  </sheets>
  <definedNames>
    <definedName name="_xlnm._FilterDatabase" localSheetId="1" hidden="1">'databáza školy'!$A$3:$AJ$53</definedName>
    <definedName name="_xlnm._FilterDatabase" localSheetId="0" hidden="1">'databáza zriaďovateľ'!$A$3:$K$41</definedName>
    <definedName name="_xlnm.Print_Area" localSheetId="0">'databáza zriaďovateľ'!$A$1:$K$48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9" i="6" l="1"/>
  <c r="Y29" i="6"/>
  <c r="X31" i="6"/>
  <c r="Y31" i="6"/>
  <c r="X32" i="6"/>
  <c r="Y32" i="6"/>
  <c r="X33" i="6"/>
  <c r="Y33" i="6"/>
  <c r="X35" i="6"/>
  <c r="Y35" i="6"/>
  <c r="X41" i="6"/>
  <c r="Y41" i="6"/>
  <c r="X44" i="6"/>
  <c r="Y44" i="6"/>
  <c r="X45" i="6"/>
  <c r="Y45" i="6"/>
  <c r="X46" i="6"/>
  <c r="Y46" i="6"/>
  <c r="AA53" i="6" l="1"/>
  <c r="Z53" i="6"/>
  <c r="Z52" i="6"/>
  <c r="AA51" i="6"/>
  <c r="Z51" i="6"/>
  <c r="Z50" i="6"/>
  <c r="Z49" i="6"/>
  <c r="AA48" i="6"/>
  <c r="Z48" i="6"/>
  <c r="AA47" i="6"/>
  <c r="Z47" i="6"/>
  <c r="AA46" i="6"/>
  <c r="Z46" i="6"/>
  <c r="AA45" i="6"/>
  <c r="Z45" i="6"/>
  <c r="AA44" i="6"/>
  <c r="Z44" i="6"/>
  <c r="Z43" i="6"/>
  <c r="Z42" i="6"/>
  <c r="AA41" i="6"/>
  <c r="Z41" i="6"/>
  <c r="AA40" i="6"/>
  <c r="Z40" i="6"/>
  <c r="AA39" i="6"/>
  <c r="Z39" i="6"/>
  <c r="Z38" i="6"/>
  <c r="AA37" i="6"/>
  <c r="Z37" i="6"/>
  <c r="AA36" i="6"/>
  <c r="Z36" i="6"/>
  <c r="AA35" i="6"/>
  <c r="Z35" i="6"/>
  <c r="AA34" i="6"/>
  <c r="Z34" i="6"/>
  <c r="AA33" i="6"/>
  <c r="Z33" i="6"/>
  <c r="AA32" i="6"/>
  <c r="Z32" i="6"/>
  <c r="AA31" i="6"/>
  <c r="Z31" i="6"/>
  <c r="AA30" i="6"/>
  <c r="Z30" i="6"/>
  <c r="AA29" i="6"/>
  <c r="Z29" i="6"/>
  <c r="AA28" i="6"/>
  <c r="Z28" i="6"/>
  <c r="Z27" i="6"/>
  <c r="AA26" i="6"/>
  <c r="Z26" i="6"/>
  <c r="AA25" i="6"/>
  <c r="Z25" i="6"/>
  <c r="AA24" i="6"/>
  <c r="Z24" i="6"/>
  <c r="W53" i="6"/>
  <c r="V53" i="6"/>
  <c r="V52" i="6"/>
  <c r="W51" i="6"/>
  <c r="V51" i="6"/>
  <c r="V50" i="6"/>
  <c r="V49" i="6"/>
  <c r="W48" i="6"/>
  <c r="V48" i="6"/>
  <c r="W47" i="6"/>
  <c r="V47" i="6"/>
  <c r="W46" i="6"/>
  <c r="V46" i="6"/>
  <c r="W45" i="6"/>
  <c r="V45" i="6"/>
  <c r="W44" i="6"/>
  <c r="V44" i="6"/>
  <c r="V43" i="6"/>
  <c r="V42" i="6"/>
  <c r="W41" i="6"/>
  <c r="V41" i="6"/>
  <c r="W40" i="6"/>
  <c r="V40" i="6"/>
  <c r="W39" i="6"/>
  <c r="V39" i="6"/>
  <c r="V38" i="6"/>
  <c r="W37" i="6"/>
  <c r="V37" i="6"/>
  <c r="W36" i="6"/>
  <c r="V36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V27" i="6"/>
  <c r="W26" i="6"/>
  <c r="V26" i="6"/>
  <c r="W25" i="6"/>
  <c r="V25" i="6"/>
  <c r="W24" i="6"/>
  <c r="V24" i="6"/>
  <c r="Q53" i="6"/>
  <c r="P53" i="6"/>
  <c r="P52" i="6"/>
  <c r="Q51" i="6"/>
  <c r="P51" i="6"/>
  <c r="P50" i="6"/>
  <c r="P49" i="6"/>
  <c r="Q48" i="6"/>
  <c r="P48" i="6"/>
  <c r="Q47" i="6"/>
  <c r="P47" i="6"/>
  <c r="Q46" i="6"/>
  <c r="P46" i="6"/>
  <c r="Q45" i="6"/>
  <c r="P45" i="6"/>
  <c r="Q44" i="6"/>
  <c r="P44" i="6"/>
  <c r="P43" i="6"/>
  <c r="P42" i="6"/>
  <c r="Q41" i="6"/>
  <c r="P41" i="6"/>
  <c r="Q40" i="6"/>
  <c r="P40" i="6"/>
  <c r="Q39" i="6"/>
  <c r="P39" i="6"/>
  <c r="P38" i="6"/>
  <c r="Q37" i="6"/>
  <c r="P37" i="6"/>
  <c r="Q36" i="6"/>
  <c r="P36" i="6"/>
  <c r="Q35" i="6"/>
  <c r="P35" i="6"/>
  <c r="Q34" i="6"/>
  <c r="P34" i="6"/>
  <c r="Q33" i="6"/>
  <c r="P33" i="6"/>
  <c r="Q32" i="6"/>
  <c r="P32" i="6"/>
  <c r="Q31" i="6"/>
  <c r="P31" i="6"/>
  <c r="Q30" i="6"/>
  <c r="P30" i="6"/>
  <c r="Q29" i="6"/>
  <c r="P29" i="6"/>
  <c r="Q28" i="6"/>
  <c r="P28" i="6"/>
  <c r="P27" i="6"/>
  <c r="Q26" i="6"/>
  <c r="P26" i="6"/>
  <c r="Q25" i="6"/>
  <c r="P25" i="6"/>
  <c r="Q24" i="6"/>
  <c r="P24" i="6"/>
  <c r="P19" i="6" l="1"/>
  <c r="P17" i="6"/>
  <c r="P11" i="6"/>
  <c r="P6" i="6"/>
  <c r="P10" i="6" l="1"/>
  <c r="P15" i="6"/>
  <c r="P23" i="6"/>
  <c r="P7" i="6"/>
  <c r="P12" i="6"/>
  <c r="P20" i="6"/>
  <c r="P9" i="6"/>
  <c r="P14" i="6"/>
  <c r="V5" i="6"/>
  <c r="Q6" i="6"/>
  <c r="Q8" i="6"/>
  <c r="Q13" i="6"/>
  <c r="Q16" i="6"/>
  <c r="Q17" i="6"/>
  <c r="Q18" i="6"/>
  <c r="Q22" i="6"/>
  <c r="V7" i="6"/>
  <c r="V8" i="6"/>
  <c r="V12" i="6"/>
  <c r="V16" i="6"/>
  <c r="V18" i="6"/>
  <c r="V20" i="6"/>
  <c r="V22" i="6"/>
  <c r="Z7" i="6"/>
  <c r="Z8" i="6"/>
  <c r="Z12" i="6"/>
  <c r="Z16" i="6"/>
  <c r="Z18" i="6"/>
  <c r="Z20" i="6"/>
  <c r="Z22" i="6"/>
  <c r="Z5" i="6"/>
  <c r="P13" i="6"/>
  <c r="P21" i="6"/>
  <c r="P8" i="6"/>
  <c r="P16" i="6"/>
  <c r="P18" i="6"/>
  <c r="P22" i="6"/>
  <c r="Q5" i="6"/>
  <c r="W5" i="6"/>
  <c r="W7" i="6"/>
  <c r="W8" i="6"/>
  <c r="W12" i="6"/>
  <c r="W16" i="6"/>
  <c r="W18" i="6"/>
  <c r="W20" i="6"/>
  <c r="W22" i="6"/>
  <c r="AA12" i="6"/>
  <c r="AA16" i="6"/>
  <c r="AA18" i="6"/>
  <c r="AA20" i="6"/>
  <c r="AA22" i="6"/>
  <c r="P5" i="6"/>
  <c r="W9" i="6"/>
  <c r="W13" i="6"/>
  <c r="W14" i="6"/>
  <c r="AA7" i="6"/>
  <c r="AA8" i="6"/>
  <c r="V6" i="6"/>
  <c r="V10" i="6"/>
  <c r="V11" i="6"/>
  <c r="V15" i="6"/>
  <c r="V17" i="6"/>
  <c r="V19" i="6"/>
  <c r="AA5" i="6"/>
  <c r="Q7" i="6"/>
  <c r="Q9" i="6"/>
  <c r="Q10" i="6"/>
  <c r="Q12" i="6"/>
  <c r="Q14" i="6"/>
  <c r="Q15" i="6"/>
  <c r="Q20" i="6"/>
  <c r="Q23" i="6"/>
  <c r="W6" i="6"/>
  <c r="W10" i="6"/>
  <c r="V9" i="6"/>
  <c r="V23" i="6"/>
  <c r="Z9" i="6"/>
  <c r="Z13" i="6"/>
  <c r="Z14" i="6"/>
  <c r="Z21" i="6"/>
  <c r="W15" i="6"/>
  <c r="W17" i="6"/>
  <c r="W23" i="6"/>
  <c r="AA9" i="6"/>
  <c r="AA13" i="6"/>
  <c r="AA14" i="6"/>
  <c r="V13" i="6"/>
  <c r="V14" i="6"/>
  <c r="V21" i="6"/>
  <c r="Z6" i="6"/>
  <c r="Z10" i="6"/>
  <c r="Z11" i="6"/>
  <c r="Z15" i="6"/>
  <c r="Z17" i="6"/>
  <c r="Z19" i="6"/>
  <c r="Z23" i="6"/>
  <c r="AA6" i="6"/>
  <c r="AA10" i="6"/>
  <c r="AA15" i="6"/>
  <c r="AA17" i="6"/>
  <c r="AA23" i="6"/>
  <c r="AB30" i="6"/>
  <c r="AD30" i="6" s="1"/>
  <c r="AC30" i="6"/>
  <c r="AE30" i="6" s="1"/>
  <c r="AC27" i="6"/>
  <c r="AE27" i="6" s="1"/>
  <c r="AC26" i="6"/>
  <c r="AE26" i="6" s="1"/>
  <c r="AB26" i="6" l="1"/>
  <c r="AD26" i="6" s="1"/>
  <c r="AF26" i="6" s="1"/>
  <c r="AB27" i="6"/>
  <c r="AD27" i="6" s="1"/>
  <c r="AF27" i="6" s="1"/>
  <c r="AF30" i="6"/>
  <c r="U54" i="6"/>
  <c r="T54" i="6"/>
  <c r="S54" i="6"/>
  <c r="R54" i="6"/>
  <c r="O54" i="6"/>
  <c r="N54" i="6"/>
  <c r="M54" i="6"/>
  <c r="L54" i="6"/>
  <c r="J54" i="6"/>
  <c r="AC35" i="6"/>
  <c r="AE35" i="6" s="1"/>
  <c r="AB35" i="6"/>
  <c r="AD35" i="6" s="1"/>
  <c r="AC34" i="6"/>
  <c r="AE34" i="6" s="1"/>
  <c r="AB34" i="6"/>
  <c r="AD34" i="6" s="1"/>
  <c r="AC33" i="6"/>
  <c r="AE33" i="6" s="1"/>
  <c r="AB32" i="6"/>
  <c r="AD32" i="6" s="1"/>
  <c r="AC31" i="6"/>
  <c r="AE31" i="6" s="1"/>
  <c r="AB31" i="6"/>
  <c r="AD31" i="6" s="1"/>
  <c r="AB28" i="6"/>
  <c r="AD28" i="6" s="1"/>
  <c r="AJ1" i="6"/>
  <c r="AI1" i="6"/>
  <c r="AG1" i="6"/>
  <c r="AB25" i="6"/>
  <c r="AD25" i="6" s="1"/>
  <c r="AC24" i="6"/>
  <c r="AE24" i="6" s="1"/>
  <c r="AB24" i="6"/>
  <c r="AD24" i="6" s="1"/>
  <c r="AB23" i="6"/>
  <c r="AD23" i="6" s="1"/>
  <c r="AC22" i="6"/>
  <c r="AE22" i="6" s="1"/>
  <c r="AB22" i="6"/>
  <c r="AD22" i="6" s="1"/>
  <c r="AC21" i="6"/>
  <c r="AE21" i="6" s="1"/>
  <c r="AB21" i="6"/>
  <c r="AD21" i="6" s="1"/>
  <c r="AC20" i="6"/>
  <c r="AE20" i="6" s="1"/>
  <c r="AB20" i="6"/>
  <c r="AD20" i="6" s="1"/>
  <c r="AC19" i="6"/>
  <c r="AE19" i="6" s="1"/>
  <c r="AB19" i="6"/>
  <c r="AD19" i="6" s="1"/>
  <c r="AC18" i="6"/>
  <c r="AE18" i="6" s="1"/>
  <c r="AB18" i="6"/>
  <c r="AD18" i="6" s="1"/>
  <c r="AB17" i="6"/>
  <c r="AD17" i="6" s="1"/>
  <c r="AC17" i="6"/>
  <c r="AE17" i="6" s="1"/>
  <c r="AC16" i="6"/>
  <c r="AE16" i="6" s="1"/>
  <c r="AB16" i="6"/>
  <c r="AD16" i="6" s="1"/>
  <c r="AC15" i="6"/>
  <c r="AE15" i="6" s="1"/>
  <c r="AC14" i="6"/>
  <c r="AE14" i="6" s="1"/>
  <c r="AB14" i="6"/>
  <c r="AD14" i="6" s="1"/>
  <c r="AC13" i="6"/>
  <c r="AE13" i="6" s="1"/>
  <c r="AB13" i="6"/>
  <c r="AD13" i="6" s="1"/>
  <c r="AC12" i="6"/>
  <c r="AE12" i="6" s="1"/>
  <c r="AB12" i="6"/>
  <c r="AD12" i="6" s="1"/>
  <c r="AC11" i="6"/>
  <c r="AE11" i="6" s="1"/>
  <c r="AB11" i="6"/>
  <c r="AD11" i="6" s="1"/>
  <c r="AC10" i="6"/>
  <c r="AE10" i="6" s="1"/>
  <c r="AB10" i="6"/>
  <c r="AD10" i="6" s="1"/>
  <c r="AC9" i="6"/>
  <c r="AE9" i="6" s="1"/>
  <c r="AB9" i="6"/>
  <c r="AD9" i="6" s="1"/>
  <c r="AC8" i="6"/>
  <c r="AE8" i="6" s="1"/>
  <c r="AB8" i="6"/>
  <c r="AD8" i="6" s="1"/>
  <c r="AC7" i="6"/>
  <c r="AE7" i="6" s="1"/>
  <c r="AB7" i="6"/>
  <c r="AD7" i="6" s="1"/>
  <c r="AC6" i="6"/>
  <c r="AE6" i="6" s="1"/>
  <c r="AB6" i="6"/>
  <c r="AD6" i="6" s="1"/>
  <c r="AC5" i="6"/>
  <c r="AE5" i="6" s="1"/>
  <c r="AB5" i="6"/>
  <c r="AD5" i="6" s="1"/>
  <c r="AH1" i="6"/>
  <c r="AA1" i="6"/>
  <c r="Z1" i="6"/>
  <c r="W1" i="6"/>
  <c r="V1" i="6"/>
  <c r="U1" i="6"/>
  <c r="T1" i="6"/>
  <c r="S1" i="6"/>
  <c r="R1" i="6"/>
  <c r="Q1" i="6"/>
  <c r="P1" i="6"/>
  <c r="O1" i="6"/>
  <c r="N1" i="6"/>
  <c r="M1" i="6"/>
  <c r="L1" i="6"/>
  <c r="P54" i="6" l="1"/>
  <c r="AF8" i="6"/>
  <c r="AF18" i="6"/>
  <c r="Q54" i="6"/>
  <c r="Y1" i="6"/>
  <c r="AJ54" i="6"/>
  <c r="AC23" i="6"/>
  <c r="AE23" i="6" s="1"/>
  <c r="AF23" i="6" s="1"/>
  <c r="AB15" i="6"/>
  <c r="AD15" i="6" s="1"/>
  <c r="AF16" i="6"/>
  <c r="AG54" i="6"/>
  <c r="AI54" i="6"/>
  <c r="AH54" i="6"/>
  <c r="AC28" i="6"/>
  <c r="AE28" i="6" s="1"/>
  <c r="AF28" i="6" s="1"/>
  <c r="AF31" i="6"/>
  <c r="V54" i="6"/>
  <c r="W54" i="6"/>
  <c r="AF6" i="6"/>
  <c r="AF14" i="6"/>
  <c r="AF20" i="6"/>
  <c r="AF7" i="6"/>
  <c r="AF5" i="6"/>
  <c r="AF10" i="6"/>
  <c r="AF11" i="6"/>
  <c r="AF13" i="6"/>
  <c r="AF17" i="6"/>
  <c r="AF21" i="6"/>
  <c r="X54" i="6"/>
  <c r="Z54" i="6" s="1"/>
  <c r="X1" i="6"/>
  <c r="AF9" i="6"/>
  <c r="AF12" i="6"/>
  <c r="AF19" i="6"/>
  <c r="AF22" i="6"/>
  <c r="AF24" i="6"/>
  <c r="AC25" i="6"/>
  <c r="AE25" i="6" s="1"/>
  <c r="AF25" i="6" s="1"/>
  <c r="Y54" i="6"/>
  <c r="AA54" i="6" s="1"/>
  <c r="AF34" i="6"/>
  <c r="AF35" i="6"/>
  <c r="AB29" i="6"/>
  <c r="AD29" i="6" s="1"/>
  <c r="AC32" i="6"/>
  <c r="AE32" i="6" s="1"/>
  <c r="AF32" i="6" s="1"/>
  <c r="AC29" i="6"/>
  <c r="AE29" i="6" s="1"/>
  <c r="AB33" i="6"/>
  <c r="AD33" i="6" s="1"/>
  <c r="AF33" i="6" s="1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24" i="5"/>
  <c r="K24" i="5"/>
  <c r="J25" i="5"/>
  <c r="K25" i="5"/>
  <c r="J26" i="5"/>
  <c r="K26" i="5"/>
  <c r="J27" i="5"/>
  <c r="K27" i="5"/>
  <c r="J28" i="5"/>
  <c r="K28" i="5"/>
  <c r="J29" i="5"/>
  <c r="K29" i="5"/>
  <c r="J30" i="5"/>
  <c r="K30" i="5"/>
  <c r="J31" i="5"/>
  <c r="K31" i="5"/>
  <c r="J32" i="5"/>
  <c r="K32" i="5"/>
  <c r="J33" i="5"/>
  <c r="K33" i="5"/>
  <c r="J34" i="5"/>
  <c r="K34" i="5"/>
  <c r="J35" i="5"/>
  <c r="K35" i="5"/>
  <c r="J36" i="5"/>
  <c r="K36" i="5"/>
  <c r="J37" i="5"/>
  <c r="K37" i="5"/>
  <c r="J38" i="5"/>
  <c r="K38" i="5"/>
  <c r="J39" i="5"/>
  <c r="K39" i="5"/>
  <c r="J40" i="5"/>
  <c r="K40" i="5"/>
  <c r="AF15" i="6" l="1"/>
  <c r="AB54" i="6"/>
  <c r="AB1" i="6"/>
  <c r="AC54" i="6"/>
  <c r="AC1" i="6"/>
  <c r="AF29" i="6"/>
  <c r="AE54" i="6" l="1"/>
  <c r="AE1" i="6"/>
  <c r="AD54" i="6"/>
  <c r="AD1" i="6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AF54" i="6" l="1"/>
  <c r="AF1" i="6"/>
  <c r="F41" i="5" l="1"/>
  <c r="H41" i="5"/>
  <c r="J41" i="5" l="1"/>
  <c r="G41" i="5" l="1"/>
  <c r="I41" i="5"/>
  <c r="K41" i="5" l="1"/>
</calcChain>
</file>

<file path=xl/sharedStrings.xml><?xml version="1.0" encoding="utf-8"?>
<sst xmlns="http://schemas.openxmlformats.org/spreadsheetml/2006/main" count="614" uniqueCount="257">
  <si>
    <t>Kraj sídla zriaďovateľa</t>
  </si>
  <si>
    <t>Typ zriaďovateľa</t>
  </si>
  <si>
    <t>Kód zriaďovateľa pre financovanie</t>
  </si>
  <si>
    <t>IČO zriaďovateľa</t>
  </si>
  <si>
    <t>Názov zriaďovateľa</t>
  </si>
  <si>
    <t>Názov právneho subjektu</t>
  </si>
  <si>
    <t>Ulica</t>
  </si>
  <si>
    <t>BA</t>
  </si>
  <si>
    <t>Gymnázium</t>
  </si>
  <si>
    <t>Bratislava-Ružinov</t>
  </si>
  <si>
    <t>Bratislava-Nové Mesto</t>
  </si>
  <si>
    <t>Bratislava-Dúbravka</t>
  </si>
  <si>
    <t>Bratislava-Karlova Ves</t>
  </si>
  <si>
    <t>Bratislava-Petržalka</t>
  </si>
  <si>
    <t>Malacky</t>
  </si>
  <si>
    <t>TV</t>
  </si>
  <si>
    <t>Základná škola</t>
  </si>
  <si>
    <t>Sereď</t>
  </si>
  <si>
    <t>Hlohovec</t>
  </si>
  <si>
    <t>Trnava</t>
  </si>
  <si>
    <t>TC</t>
  </si>
  <si>
    <t>Bánovce nad Bebravou</t>
  </si>
  <si>
    <t>Nové Mesto nad Váhom</t>
  </si>
  <si>
    <t>Púchov</t>
  </si>
  <si>
    <t>Trenčín</t>
  </si>
  <si>
    <t>NR</t>
  </si>
  <si>
    <t>Nitra</t>
  </si>
  <si>
    <t>Nové Zámky</t>
  </si>
  <si>
    <t>BB</t>
  </si>
  <si>
    <t>Banská Bystrica</t>
  </si>
  <si>
    <t>Rimavská Sobota</t>
  </si>
  <si>
    <t>Hnúšťa</t>
  </si>
  <si>
    <t>Nová Baňa</t>
  </si>
  <si>
    <t>Žiar nad Hronom</t>
  </si>
  <si>
    <t>PO</t>
  </si>
  <si>
    <t>Poprad</t>
  </si>
  <si>
    <t>Prešov</t>
  </si>
  <si>
    <t>KE</t>
  </si>
  <si>
    <t>Košice-Staré Mesto</t>
  </si>
  <si>
    <t>Košice-Západ</t>
  </si>
  <si>
    <t>Košice-Vyšné Opátske</t>
  </si>
  <si>
    <t>V</t>
  </si>
  <si>
    <t>VTC</t>
  </si>
  <si>
    <t>VBB</t>
  </si>
  <si>
    <t>VKE</t>
  </si>
  <si>
    <t>O</t>
  </si>
  <si>
    <t>O529320</t>
  </si>
  <si>
    <t>O529346</t>
  </si>
  <si>
    <t>O529354</t>
  </si>
  <si>
    <t>O529362</t>
  </si>
  <si>
    <t>O529389</t>
  </si>
  <si>
    <t>O529443</t>
  </si>
  <si>
    <t>O529460</t>
  </si>
  <si>
    <t>O508063</t>
  </si>
  <si>
    <t>O508101</t>
  </si>
  <si>
    <t>O508250</t>
  </si>
  <si>
    <t>O507911</t>
  </si>
  <si>
    <t>O501727</t>
  </si>
  <si>
    <t>O504009</t>
  </si>
  <si>
    <t>O507032</t>
  </si>
  <si>
    <t>O542652</t>
  </si>
  <si>
    <t>O505625</t>
  </si>
  <si>
    <t>O506338</t>
  </si>
  <si>
    <t>O543004</t>
  </si>
  <si>
    <t>O513610</t>
  </si>
  <si>
    <t>O500011</t>
  </si>
  <si>
    <t>O500941</t>
  </si>
  <si>
    <t>O514829</t>
  </si>
  <si>
    <t>O514462</t>
  </si>
  <si>
    <t>S</t>
  </si>
  <si>
    <t>O516589</t>
  </si>
  <si>
    <t>O523381</t>
  </si>
  <si>
    <t>O521493</t>
  </si>
  <si>
    <t>C</t>
  </si>
  <si>
    <t>C02</t>
  </si>
  <si>
    <t>C67</t>
  </si>
  <si>
    <t>C23</t>
  </si>
  <si>
    <t>C24</t>
  </si>
  <si>
    <t>S232</t>
  </si>
  <si>
    <t>S628</t>
  </si>
  <si>
    <t>S567</t>
  </si>
  <si>
    <t>S428</t>
  </si>
  <si>
    <t>Trenčiansky samosprávny kraj</t>
  </si>
  <si>
    <t>Banskobystrický samosprávny kraj</t>
  </si>
  <si>
    <t>Košický samosprávny kraj</t>
  </si>
  <si>
    <t>Mestská časť Bratislava - Ružinov</t>
  </si>
  <si>
    <t>Mestská časť Bratislava - Nové Mesto</t>
  </si>
  <si>
    <t>Mestská časť Bratislava - Rača</t>
  </si>
  <si>
    <t>Mestská časť Bratislava - Vajnory</t>
  </si>
  <si>
    <t>Mestská časť Bratislava - Dúbravka</t>
  </si>
  <si>
    <t>Mestská časť Bratislava - Jarovce</t>
  </si>
  <si>
    <t>Mestská časť Bratislava - Petržalka</t>
  </si>
  <si>
    <t>Mesto Malacky</t>
  </si>
  <si>
    <t>Mesto Modra</t>
  </si>
  <si>
    <t>Obec Šenkvice</t>
  </si>
  <si>
    <t>Obec Chorvátsky Grob</t>
  </si>
  <si>
    <t>Obec Kvetoslavov</t>
  </si>
  <si>
    <t>Mesto Sereď</t>
  </si>
  <si>
    <t>Mesto Hlohovec</t>
  </si>
  <si>
    <t>Mesto Bánovce nad Bebravou</t>
  </si>
  <si>
    <t>Obec Uhrovec</t>
  </si>
  <si>
    <t>Mesto Nové Mesto nad Váhom</t>
  </si>
  <si>
    <t>Obec Chynorany</t>
  </si>
  <si>
    <t>Mesto Púchov</t>
  </si>
  <si>
    <t>Mesto Nitra</t>
  </si>
  <si>
    <t>Obec Výčapy - Opatovce</t>
  </si>
  <si>
    <t>Mesto Hnúšťa</t>
  </si>
  <si>
    <t>Mesto Rimavská Sobota</t>
  </si>
  <si>
    <t>Mesto Žiar nad Hronom</t>
  </si>
  <si>
    <t>Mesto Poprad</t>
  </si>
  <si>
    <t>Obec Jasov</t>
  </si>
  <si>
    <t>Rímskokatolícka cirkev Biskupstvo Nitra</t>
  </si>
  <si>
    <t>Rímskokatolícka cirkev, Farnosť Nitra - Chrenová</t>
  </si>
  <si>
    <t>Západný dištrikt Evanjelickej cirkvi a. v. na Slovensku</t>
  </si>
  <si>
    <t>Východný dištrikt Evanjelickej cirkvi augsburského vyznania na Slovensku</t>
  </si>
  <si>
    <t>Občianske združenie ESPRIT</t>
  </si>
  <si>
    <t>BESST, s.r.o.</t>
  </si>
  <si>
    <t>Európska vzdelávacia agentúra ELBA, n.o. /European Educational Agency ELBA, n.o./</t>
  </si>
  <si>
    <t>FUTURE, n.o.</t>
  </si>
  <si>
    <t>Stredná odborná škola obchodu a služieb</t>
  </si>
  <si>
    <t>Stredná športová škola</t>
  </si>
  <si>
    <t>Gymnázium Františka Švantnera</t>
  </si>
  <si>
    <t>Základná škola s materskou školou</t>
  </si>
  <si>
    <t>Základná škola s materskou školou Jána Amosa Komenského</t>
  </si>
  <si>
    <t>Základná škola Kataríny Brúderovej</t>
  </si>
  <si>
    <t>Základná škola Dr. Jozefa Dérera</t>
  </si>
  <si>
    <t>Základná škola Ľudovíta Štúra</t>
  </si>
  <si>
    <t>Základná škola Jana Amosa Komenského</t>
  </si>
  <si>
    <t>Základná škola Valentína Beniaka s materskou školou</t>
  </si>
  <si>
    <t>Základná škola P. Kellnera Hostinského</t>
  </si>
  <si>
    <t>Základná škola s materskou školou svätého Gorazda</t>
  </si>
  <si>
    <t>Katolícka spojená škola</t>
  </si>
  <si>
    <t>Evanjelické gymnázium</t>
  </si>
  <si>
    <t>Evanjelická spojená škola</t>
  </si>
  <si>
    <t>Súkromná základná škola Esprit</t>
  </si>
  <si>
    <t>Súkromná základná škola BESST</t>
  </si>
  <si>
    <t>Súkromná spojená škola European English School</t>
  </si>
  <si>
    <t>Súkromné gymnázium FUTURUM</t>
  </si>
  <si>
    <t>Bratislava-Rača</t>
  </si>
  <si>
    <t>Bratislava-Vajnory</t>
  </si>
  <si>
    <t>Modra</t>
  </si>
  <si>
    <t>Jilemnického 24</t>
  </si>
  <si>
    <t>Školská 3</t>
  </si>
  <si>
    <t>Bernolákova 9</t>
  </si>
  <si>
    <t>Duklianska 1</t>
  </si>
  <si>
    <t>Trieda SNP 104</t>
  </si>
  <si>
    <t>Opatovská cesta 7</t>
  </si>
  <si>
    <t>Školská 4</t>
  </si>
  <si>
    <t>Kulíškova 8</t>
  </si>
  <si>
    <t>Riazanská 75</t>
  </si>
  <si>
    <t>Za kasárňou 2</t>
  </si>
  <si>
    <t>Cádrova 23</t>
  </si>
  <si>
    <t>Tbiliská 4</t>
  </si>
  <si>
    <t>Hubeného 25</t>
  </si>
  <si>
    <t>Osloboditeľská 1</t>
  </si>
  <si>
    <t>Nejedlého 8</t>
  </si>
  <si>
    <t>Majerníkova 62</t>
  </si>
  <si>
    <t>Bratislava-Jarovce</t>
  </si>
  <si>
    <t>Trnková 1</t>
  </si>
  <si>
    <t>Lachova 1</t>
  </si>
  <si>
    <t>Holíčska 50</t>
  </si>
  <si>
    <t>Pankúchova 4</t>
  </si>
  <si>
    <t>Štúrova 142/A</t>
  </si>
  <si>
    <t>Gen. M. R. Štefánika 7</t>
  </si>
  <si>
    <t>Vajanského 93</t>
  </si>
  <si>
    <t>Komenského 1/A</t>
  </si>
  <si>
    <t>Šenkvice</t>
  </si>
  <si>
    <t>Vinohradská 62</t>
  </si>
  <si>
    <t>Chorvátsky Grob</t>
  </si>
  <si>
    <t>Kvetoslavov</t>
  </si>
  <si>
    <t>Kvetoslavov 266</t>
  </si>
  <si>
    <t>Ulica Komenského 1227/8</t>
  </si>
  <si>
    <t>Podzámska 35</t>
  </si>
  <si>
    <t>M. R. Štefánika 30</t>
  </si>
  <si>
    <t>SNP 5</t>
  </si>
  <si>
    <t>Uhrovec</t>
  </si>
  <si>
    <t>Odborárska 1374</t>
  </si>
  <si>
    <t>Chynorany</t>
  </si>
  <si>
    <t>Školská 186/13</t>
  </si>
  <si>
    <t>Mládežnícka 1434/16</t>
  </si>
  <si>
    <t>Gorazdova 1174/2</t>
  </si>
  <si>
    <t>Tulipánová 1</t>
  </si>
  <si>
    <t>Na Hôrke 30</t>
  </si>
  <si>
    <t>Výčapy-Opatovce</t>
  </si>
  <si>
    <t>Školská 185/1</t>
  </si>
  <si>
    <t>Klokočova 742/15</t>
  </si>
  <si>
    <t>Družstevná 835/9</t>
  </si>
  <si>
    <t>Dr. Janského 2</t>
  </si>
  <si>
    <t>Ul. M. R. Štefánika 17</t>
  </si>
  <si>
    <t>Vagonárska ulica 1600/4</t>
  </si>
  <si>
    <t>Jasov</t>
  </si>
  <si>
    <t>Dlhá 78</t>
  </si>
  <si>
    <t>Andovská 4</t>
  </si>
  <si>
    <t>Skuteckého 5</t>
  </si>
  <si>
    <t>Námestie legionárov 3</t>
  </si>
  <si>
    <t>Limbová 3</t>
  </si>
  <si>
    <t>Moyzesova 5</t>
  </si>
  <si>
    <t>Solivarská 28</t>
  </si>
  <si>
    <t>IČO právneho subjektu, resp IČO právneho subjektu, do ktorého škola patrí</t>
  </si>
  <si>
    <t>Názov obce, v ktorej škola sídli</t>
  </si>
  <si>
    <t>Počet žiakov k 15.9.2023</t>
  </si>
  <si>
    <t>SPOLU</t>
  </si>
  <si>
    <t>v prevádzke</t>
  </si>
  <si>
    <t>stav register</t>
  </si>
  <si>
    <t>Počet detí a žiakov, ktorí sa zúčastnili jazykového kurzu</t>
  </si>
  <si>
    <t>z toho žiaci z Ukrajiny</t>
  </si>
  <si>
    <t>Počet skupín</t>
  </si>
  <si>
    <t>Priemerný počet detí/žiakov
v skupine</t>
  </si>
  <si>
    <t>Počet odučených hodín jazykového kurzu spolu
 (za všetky skupiny)</t>
  </si>
  <si>
    <t>Potreba na dofinancovanie ON
 ( mzdy + odvody)</t>
  </si>
  <si>
    <t>Výška FP za  1 hodinu</t>
  </si>
  <si>
    <t>Potreba na dofinancovanie prevádzkových nákladov</t>
  </si>
  <si>
    <t>Výška FP- prevádzka  za 1 hodinu JK</t>
  </si>
  <si>
    <t>Potreba finančných prostriedkov celkom</t>
  </si>
  <si>
    <t>1a</t>
  </si>
  <si>
    <t>2a</t>
  </si>
  <si>
    <t>3=1/2</t>
  </si>
  <si>
    <t>3a=1a/2a</t>
  </si>
  <si>
    <t>4a</t>
  </si>
  <si>
    <t>5a</t>
  </si>
  <si>
    <t>6=5/4</t>
  </si>
  <si>
    <t>6a=5a/4a</t>
  </si>
  <si>
    <t>7a</t>
  </si>
  <si>
    <t>8=7/4</t>
  </si>
  <si>
    <t>8a=7a/4a</t>
  </si>
  <si>
    <t>9=5+7</t>
  </si>
  <si>
    <t>9a=5a+7a</t>
  </si>
  <si>
    <t>Základný  jazykový kurz  pre deti cudzincov
 ( podľa § 146 ods. 3 zákona 245/2008 Z. z.)
 s dotáciou 48 h - 200 h/kurz</t>
  </si>
  <si>
    <t>Rozširujúci jazykový kurz  pre deti cudzincov
 ( podľa § 146 ods. 3 zákona 245/2008 Z. z.)
 s dotáciou 64 h - 150 h/kurz</t>
  </si>
  <si>
    <t>Jazykový kurz  detí a žiakov, ktorí  majú občianstvo SR,  odlišný materinský jazyk a potrebujú podporu pri osvojení si vyučovacieho jazyka (podľa § 11 ods. 6 písm. a) siedmeho bodu zákona 245/2008 Z. z.) s dotáciou 33h a 66 h/kurz</t>
  </si>
  <si>
    <t>Jazykový kurz  detí a žiakov, ktorí  sa dlhodobo vzdelávali v inom jazyku a potrebujú podporu pri osvojovaní si vyučovacieho jazyka
 (podľa § 25 ods. 10 zákona 245/2008 Z. z.)
 s dotáciou 33h a 66 h/kurz</t>
  </si>
  <si>
    <t>SUMA NA DOFINANCOVANIE SPOLU</t>
  </si>
  <si>
    <t>z toho: UA 
(zdroj 11UA)</t>
  </si>
  <si>
    <t>z toho: ostatní (zdroj 111)</t>
  </si>
  <si>
    <t>12=10-11</t>
  </si>
  <si>
    <t>a</t>
  </si>
  <si>
    <t>b</t>
  </si>
  <si>
    <t>c</t>
  </si>
  <si>
    <t>d</t>
  </si>
  <si>
    <t>e</t>
  </si>
  <si>
    <t>f</t>
  </si>
  <si>
    <t>g</t>
  </si>
  <si>
    <t>i</t>
  </si>
  <si>
    <t>h</t>
  </si>
  <si>
    <t>Kraj sídla zriaď.</t>
  </si>
  <si>
    <t>Typ zriaď.</t>
  </si>
  <si>
    <t>Kód zriaď. pre fin.</t>
  </si>
  <si>
    <t>IČO zriaď.</t>
  </si>
  <si>
    <t>Počet detí odídencov z Ukrajiny</t>
  </si>
  <si>
    <t>Počet iných detí ako detí odídencov z Ukrajiny</t>
  </si>
  <si>
    <t>Počet detí spolu</t>
  </si>
  <si>
    <t>Celkom</t>
  </si>
  <si>
    <t>Dofinancovanie JK spolu v €</t>
  </si>
  <si>
    <t>Dofinancovanie JK pre iné deti ako deti odídencov z Ukrajiny v € (zdroj 111)</t>
  </si>
  <si>
    <t>Dofinancovanie JK pre deti odídencov z Ukrajiny v €
(zdroj 11UA)</t>
  </si>
  <si>
    <t>Dohodovacie konanie na zabezpečenie jazykového kurzu august 2025</t>
  </si>
  <si>
    <t>Žiadosti škôl na dofinancovanie normatívnych finančných prostriedkov na jazykový kurz -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</si>
</sst>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0"/>
      <name val="Calibri "/>
      <charset val="238"/>
    </font>
    <font>
      <sz val="10"/>
      <name val="Calibri "/>
      <charset val="238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0" fillId="0" borderId="1" xfId="0" applyBorder="1"/>
    <xf numFmtId="0" fontId="0" fillId="0" borderId="5" xfId="0" applyBorder="1"/>
    <xf numFmtId="0" fontId="6" fillId="0" borderId="5" xfId="0" applyFont="1" applyBorder="1"/>
    <xf numFmtId="0" fontId="0" fillId="0" borderId="12" xfId="0" applyBorder="1"/>
    <xf numFmtId="0" fontId="0" fillId="0" borderId="4" xfId="0" applyBorder="1"/>
    <xf numFmtId="0" fontId="10" fillId="3" borderId="19" xfId="3" applyFont="1" applyFill="1" applyBorder="1" applyAlignment="1">
      <alignment horizontal="center" vertical="center" wrapText="1"/>
    </xf>
    <xf numFmtId="0" fontId="10" fillId="4" borderId="20" xfId="3" applyFont="1" applyFill="1" applyBorder="1" applyAlignment="1">
      <alignment horizontal="center" vertical="center" wrapText="1"/>
    </xf>
    <xf numFmtId="0" fontId="10" fillId="4" borderId="21" xfId="3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12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2" fillId="6" borderId="14" xfId="3" applyFont="1" applyFill="1" applyBorder="1" applyAlignment="1">
      <alignment horizontal="center" vertical="center" wrapText="1"/>
    </xf>
    <xf numFmtId="0" fontId="12" fillId="6" borderId="15" xfId="3" applyFont="1" applyFill="1" applyBorder="1" applyAlignment="1">
      <alignment horizontal="center" vertical="center" wrapText="1"/>
    </xf>
    <xf numFmtId="0" fontId="12" fillId="6" borderId="17" xfId="3" applyFont="1" applyFill="1" applyBorder="1" applyAlignment="1">
      <alignment horizontal="center" vertical="center" wrapText="1"/>
    </xf>
    <xf numFmtId="0" fontId="12" fillId="3" borderId="14" xfId="3" applyFont="1" applyFill="1" applyBorder="1" applyAlignment="1">
      <alignment horizontal="center" vertical="center" wrapText="1"/>
    </xf>
    <xf numFmtId="0" fontId="12" fillId="3" borderId="17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13" fillId="2" borderId="26" xfId="3" applyFont="1" applyFill="1" applyBorder="1" applyAlignment="1">
      <alignment horizontal="center" vertical="center" wrapText="1"/>
    </xf>
    <xf numFmtId="0" fontId="9" fillId="2" borderId="20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3" fontId="8" fillId="2" borderId="25" xfId="3" applyNumberFormat="1" applyFont="1" applyFill="1" applyBorder="1" applyAlignment="1" applyProtection="1">
      <alignment horizontal="center" vertical="center" wrapText="1"/>
      <protection locked="0"/>
    </xf>
    <xf numFmtId="3" fontId="13" fillId="2" borderId="26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25" xfId="3" applyFont="1" applyFill="1" applyBorder="1" applyAlignment="1">
      <alignment horizontal="center" vertical="center" wrapText="1"/>
    </xf>
    <xf numFmtId="0" fontId="11" fillId="2" borderId="26" xfId="3" applyFont="1" applyFill="1" applyBorder="1" applyAlignment="1">
      <alignment horizontal="center" vertical="center" wrapText="1"/>
    </xf>
    <xf numFmtId="3" fontId="0" fillId="0" borderId="11" xfId="0" applyNumberFormat="1" applyBorder="1"/>
    <xf numFmtId="3" fontId="0" fillId="0" borderId="12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9" xfId="0" applyNumberFormat="1" applyBorder="1"/>
    <xf numFmtId="164" fontId="0" fillId="0" borderId="4" xfId="0" applyNumberFormat="1" applyBorder="1"/>
    <xf numFmtId="164" fontId="0" fillId="0" borderId="9" xfId="0" applyNumberFormat="1" applyBorder="1"/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7" xfId="0" applyFill="1" applyBorder="1" applyAlignment="1">
      <alignment vertical="center" wrapText="1"/>
    </xf>
    <xf numFmtId="0" fontId="0" fillId="6" borderId="14" xfId="0" applyFill="1" applyBorder="1" applyAlignment="1">
      <alignment horizontal="center" vertical="center" wrapText="1"/>
    </xf>
    <xf numFmtId="3" fontId="2" fillId="6" borderId="17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4" fillId="5" borderId="30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Border="1"/>
    <xf numFmtId="3" fontId="0" fillId="0" borderId="28" xfId="0" applyNumberFormat="1" applyBorder="1"/>
    <xf numFmtId="3" fontId="4" fillId="0" borderId="29" xfId="0" applyNumberFormat="1" applyFont="1" applyBorder="1"/>
    <xf numFmtId="3" fontId="4" fillId="0" borderId="17" xfId="0" applyNumberFormat="1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3" fontId="6" fillId="0" borderId="4" xfId="0" applyNumberFormat="1" applyFont="1" applyBorder="1"/>
    <xf numFmtId="0" fontId="0" fillId="0" borderId="24" xfId="0" applyBorder="1" applyAlignment="1">
      <alignment horizontal="left" wrapText="1"/>
    </xf>
    <xf numFmtId="0" fontId="0" fillId="0" borderId="9" xfId="0" applyBorder="1"/>
    <xf numFmtId="3" fontId="0" fillId="0" borderId="1" xfId="0" applyNumberFormat="1" applyBorder="1"/>
    <xf numFmtId="164" fontId="6" fillId="0" borderId="4" xfId="0" applyNumberFormat="1" applyFont="1" applyBorder="1"/>
    <xf numFmtId="1" fontId="6" fillId="0" borderId="4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7" fillId="5" borderId="18" xfId="2" applyFont="1" applyFill="1" applyBorder="1" applyAlignment="1">
      <alignment horizontal="center" vertical="center" textRotation="90" wrapText="1"/>
    </xf>
    <xf numFmtId="0" fontId="17" fillId="2" borderId="18" xfId="2" applyFont="1" applyFill="1" applyBorder="1" applyAlignment="1">
      <alignment horizontal="center" vertical="center" wrapText="1"/>
    </xf>
    <xf numFmtId="0" fontId="17" fillId="2" borderId="19" xfId="2" applyFont="1" applyFill="1" applyBorder="1" applyAlignment="1">
      <alignment horizontal="center" vertical="center" wrapText="1"/>
    </xf>
    <xf numFmtId="3" fontId="15" fillId="6" borderId="20" xfId="0" applyNumberFormat="1" applyFont="1" applyFill="1" applyBorder="1" applyAlignment="1">
      <alignment horizontal="center" vertical="center" wrapText="1"/>
    </xf>
    <xf numFmtId="3" fontId="15" fillId="6" borderId="21" xfId="0" applyNumberFormat="1" applyFont="1" applyFill="1" applyBorder="1" applyAlignment="1">
      <alignment horizontal="center" vertical="center" wrapText="1"/>
    </xf>
    <xf numFmtId="3" fontId="15" fillId="6" borderId="22" xfId="0" applyNumberFormat="1" applyFont="1" applyFill="1" applyBorder="1" applyAlignment="1">
      <alignment horizontal="center" vertical="center" wrapText="1"/>
    </xf>
    <xf numFmtId="0" fontId="18" fillId="5" borderId="14" xfId="2" applyFont="1" applyFill="1" applyBorder="1" applyAlignment="1">
      <alignment horizontal="center" vertical="center" wrapText="1"/>
    </xf>
    <xf numFmtId="0" fontId="18" fillId="5" borderId="15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3" xfId="0" applyFont="1" applyBorder="1"/>
    <xf numFmtId="0" fontId="6" fillId="0" borderId="9" xfId="0" applyFont="1" applyBorder="1"/>
    <xf numFmtId="0" fontId="6" fillId="0" borderId="12" xfId="0" applyFont="1" applyBorder="1"/>
    <xf numFmtId="164" fontId="6" fillId="0" borderId="9" xfId="0" applyNumberFormat="1" applyFont="1" applyBorder="1"/>
    <xf numFmtId="0" fontId="6" fillId="0" borderId="4" xfId="0" applyFont="1" applyBorder="1"/>
    <xf numFmtId="3" fontId="6" fillId="0" borderId="12" xfId="0" applyNumberFormat="1" applyFont="1" applyBorder="1"/>
    <xf numFmtId="3" fontId="6" fillId="0" borderId="5" xfId="0" applyNumberFormat="1" applyFont="1" applyBorder="1"/>
    <xf numFmtId="3" fontId="6" fillId="0" borderId="1" xfId="0" applyNumberFormat="1" applyFont="1" applyBorder="1"/>
    <xf numFmtId="3" fontId="6" fillId="0" borderId="9" xfId="0" applyNumberFormat="1" applyFont="1" applyBorder="1"/>
    <xf numFmtId="1" fontId="6" fillId="0" borderId="9" xfId="0" applyNumberFormat="1" applyFont="1" applyBorder="1"/>
    <xf numFmtId="1" fontId="6" fillId="0" borderId="5" xfId="0" applyNumberFormat="1" applyFont="1" applyBorder="1"/>
    <xf numFmtId="1" fontId="6" fillId="0" borderId="1" xfId="0" applyNumberFormat="1" applyFont="1" applyBorder="1"/>
    <xf numFmtId="0" fontId="15" fillId="2" borderId="14" xfId="0" applyFont="1" applyFill="1" applyBorder="1"/>
    <xf numFmtId="0" fontId="15" fillId="2" borderId="15" xfId="0" applyFont="1" applyFill="1" applyBorder="1"/>
    <xf numFmtId="3" fontId="15" fillId="2" borderId="15" xfId="0" applyNumberFormat="1" applyFont="1" applyFill="1" applyBorder="1"/>
    <xf numFmtId="0" fontId="6" fillId="0" borderId="16" xfId="0" applyFont="1" applyBorder="1"/>
    <xf numFmtId="0" fontId="15" fillId="2" borderId="17" xfId="0" applyFont="1" applyFill="1" applyBorder="1"/>
    <xf numFmtId="0" fontId="15" fillId="2" borderId="26" xfId="0" applyFont="1" applyFill="1" applyBorder="1"/>
    <xf numFmtId="0" fontId="15" fillId="2" borderId="16" xfId="0" applyFont="1" applyFill="1" applyBorder="1"/>
    <xf numFmtId="164" fontId="15" fillId="2" borderId="14" xfId="0" applyNumberFormat="1" applyFont="1" applyFill="1" applyBorder="1"/>
    <xf numFmtId="164" fontId="15" fillId="2" borderId="17" xfId="0" applyNumberFormat="1" applyFont="1" applyFill="1" applyBorder="1"/>
    <xf numFmtId="3" fontId="15" fillId="2" borderId="26" xfId="0" applyNumberFormat="1" applyFont="1" applyFill="1" applyBorder="1"/>
    <xf numFmtId="3" fontId="15" fillId="2" borderId="16" xfId="0" applyNumberFormat="1" applyFont="1" applyFill="1" applyBorder="1"/>
    <xf numFmtId="3" fontId="15" fillId="6" borderId="14" xfId="0" applyNumberFormat="1" applyFont="1" applyFill="1" applyBorder="1"/>
    <xf numFmtId="3" fontId="15" fillId="6" borderId="15" xfId="0" applyNumberFormat="1" applyFont="1" applyFill="1" applyBorder="1"/>
    <xf numFmtId="3" fontId="15" fillId="6" borderId="17" xfId="0" applyNumberFormat="1" applyFont="1" applyFill="1" applyBorder="1"/>
    <xf numFmtId="3" fontId="15" fillId="2" borderId="14" xfId="0" applyNumberFormat="1" applyFont="1" applyFill="1" applyBorder="1"/>
    <xf numFmtId="0" fontId="5" fillId="0" borderId="0" xfId="0" applyFont="1"/>
    <xf numFmtId="1" fontId="6" fillId="0" borderId="12" xfId="0" applyNumberFormat="1" applyFont="1" applyBorder="1"/>
    <xf numFmtId="0" fontId="0" fillId="0" borderId="32" xfId="0" applyBorder="1"/>
    <xf numFmtId="1" fontId="6" fillId="0" borderId="31" xfId="0" applyNumberFormat="1" applyFont="1" applyBorder="1"/>
    <xf numFmtId="0" fontId="0" fillId="0" borderId="31" xfId="0" applyBorder="1"/>
    <xf numFmtId="0" fontId="6" fillId="0" borderId="32" xfId="0" applyFont="1" applyBorder="1"/>
    <xf numFmtId="3" fontId="0" fillId="0" borderId="31" xfId="0" applyNumberFormat="1" applyBorder="1"/>
    <xf numFmtId="3" fontId="6" fillId="0" borderId="31" xfId="0" applyNumberFormat="1" applyFont="1" applyBorder="1"/>
    <xf numFmtId="0" fontId="6" fillId="0" borderId="28" xfId="0" applyFont="1" applyBorder="1"/>
    <xf numFmtId="0" fontId="6" fillId="0" borderId="27" xfId="0" applyFont="1" applyBorder="1"/>
    <xf numFmtId="0" fontId="14" fillId="0" borderId="0" xfId="0" applyFont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2" borderId="3" xfId="3" applyNumberFormat="1" applyFont="1" applyFill="1" applyBorder="1" applyAlignment="1">
      <alignment horizontal="center" vertical="center" wrapText="1"/>
    </xf>
    <xf numFmtId="3" fontId="8" fillId="6" borderId="6" xfId="3" applyNumberFormat="1" applyFont="1" applyFill="1" applyBorder="1" applyAlignment="1">
      <alignment horizontal="center" vertical="center" wrapText="1"/>
    </xf>
    <xf numFmtId="3" fontId="8" fillId="6" borderId="3" xfId="3" applyNumberFormat="1" applyFont="1" applyFill="1" applyBorder="1" applyAlignment="1">
      <alignment horizontal="center" vertical="center" wrapText="1"/>
    </xf>
    <xf numFmtId="3" fontId="8" fillId="6" borderId="13" xfId="3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6" fillId="0" borderId="1" xfId="0" applyFont="1" applyFill="1" applyBorder="1"/>
    <xf numFmtId="0" fontId="10" fillId="4" borderId="22" xfId="3" applyFont="1" applyFill="1" applyBorder="1" applyAlignment="1">
      <alignment horizontal="center" vertical="center" wrapText="1"/>
    </xf>
    <xf numFmtId="1" fontId="6" fillId="0" borderId="32" xfId="0" applyNumberFormat="1" applyFont="1" applyBorder="1"/>
    <xf numFmtId="3" fontId="15" fillId="2" borderId="30" xfId="0" applyNumberFormat="1" applyFont="1" applyFill="1" applyBorder="1"/>
    <xf numFmtId="0" fontId="19" fillId="0" borderId="0" xfId="0" applyFont="1" applyAlignment="1">
      <alignment horizontal="left"/>
    </xf>
  </cellXfs>
  <cellStyles count="6">
    <cellStyle name="Normálna" xfId="0" builtinId="0"/>
    <cellStyle name="Normálna 2" xfId="1" xr:uid="{00000000-0005-0000-0000-00002F000000}"/>
    <cellStyle name="Normálna 2 2" xfId="4" xr:uid="{00000000-0005-0000-0000-000001000000}"/>
    <cellStyle name="Normálna 5" xfId="2" xr:uid="{94AE8FCF-E3E3-435E-9A8D-381092F17AB4}"/>
    <cellStyle name="Normálna 5 2" xfId="5" xr:uid="{00000000-0005-0000-0000-000002000000}"/>
    <cellStyle name="normálne 2" xfId="3" xr:uid="{4F891ADD-A1DE-44B5-BD09-D9912CB0E5D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2C46-0F78-4757-B889-D35F627C898D}">
  <sheetPr>
    <pageSetUpPr fitToPage="1"/>
  </sheetPr>
  <dimension ref="A1:K42"/>
  <sheetViews>
    <sheetView workbookViewId="0">
      <selection activeCell="N9" sqref="N9"/>
    </sheetView>
  </sheetViews>
  <sheetFormatPr defaultRowHeight="15"/>
  <cols>
    <col min="1" max="2" width="6" customWidth="1"/>
    <col min="3" max="3" width="8.42578125" bestFit="1" customWidth="1"/>
    <col min="4" max="4" width="9" bestFit="1" customWidth="1"/>
    <col min="5" max="5" width="29.28515625" customWidth="1"/>
    <col min="6" max="6" width="11.42578125" bestFit="1" customWidth="1"/>
    <col min="7" max="7" width="13.85546875" bestFit="1" customWidth="1"/>
    <col min="8" max="8" width="11.85546875" bestFit="1" customWidth="1"/>
    <col min="9" max="9" width="13.28515625" bestFit="1" customWidth="1"/>
    <col min="10" max="10" width="10" bestFit="1" customWidth="1"/>
    <col min="11" max="11" width="15" bestFit="1" customWidth="1"/>
  </cols>
  <sheetData>
    <row r="1" spans="1:11">
      <c r="A1" s="107" t="s">
        <v>255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15.75" thickBo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90.75" thickBot="1">
      <c r="A3" s="34" t="s">
        <v>244</v>
      </c>
      <c r="B3" s="35" t="s">
        <v>245</v>
      </c>
      <c r="C3" s="36" t="s">
        <v>246</v>
      </c>
      <c r="D3" s="35" t="s">
        <v>247</v>
      </c>
      <c r="E3" s="37" t="s">
        <v>4</v>
      </c>
      <c r="F3" s="38" t="s">
        <v>248</v>
      </c>
      <c r="G3" s="39" t="s">
        <v>254</v>
      </c>
      <c r="H3" s="40" t="s">
        <v>249</v>
      </c>
      <c r="I3" s="41" t="s">
        <v>253</v>
      </c>
      <c r="J3" s="42" t="s">
        <v>250</v>
      </c>
      <c r="K3" s="42" t="s">
        <v>252</v>
      </c>
    </row>
    <row r="4" spans="1:11">
      <c r="A4" s="10" t="s">
        <v>7</v>
      </c>
      <c r="B4" s="9" t="s">
        <v>45</v>
      </c>
      <c r="C4" s="9" t="s">
        <v>56</v>
      </c>
      <c r="D4" s="9">
        <v>304760</v>
      </c>
      <c r="E4" s="50" t="s">
        <v>95</v>
      </c>
      <c r="F4" s="27">
        <v>12</v>
      </c>
      <c r="G4" s="27">
        <v>163</v>
      </c>
      <c r="H4" s="43">
        <v>1</v>
      </c>
      <c r="I4" s="27">
        <v>0</v>
      </c>
      <c r="J4" s="44">
        <f>+F4+H4</f>
        <v>13</v>
      </c>
      <c r="K4" s="45">
        <f>+G4+I4</f>
        <v>163</v>
      </c>
    </row>
    <row r="5" spans="1:11">
      <c r="A5" s="10" t="s">
        <v>7</v>
      </c>
      <c r="B5" s="9" t="s">
        <v>45</v>
      </c>
      <c r="C5" s="9" t="s">
        <v>53</v>
      </c>
      <c r="D5" s="9">
        <v>304913</v>
      </c>
      <c r="E5" s="50" t="s">
        <v>92</v>
      </c>
      <c r="F5" s="27">
        <v>36</v>
      </c>
      <c r="G5" s="27">
        <v>962</v>
      </c>
      <c r="H5" s="43">
        <v>0</v>
      </c>
      <c r="I5" s="27">
        <v>0</v>
      </c>
      <c r="J5" s="44">
        <f t="shared" ref="J5:J16" si="0">+F5+H5</f>
        <v>36</v>
      </c>
      <c r="K5" s="45">
        <f t="shared" ref="K5:K16" si="1">+G5+I5</f>
        <v>962</v>
      </c>
    </row>
    <row r="6" spans="1:11">
      <c r="A6" s="10" t="s">
        <v>7</v>
      </c>
      <c r="B6" s="9" t="s">
        <v>45</v>
      </c>
      <c r="C6" s="9" t="s">
        <v>54</v>
      </c>
      <c r="D6" s="9">
        <v>304956</v>
      </c>
      <c r="E6" s="50" t="s">
        <v>93</v>
      </c>
      <c r="F6" s="27">
        <v>5</v>
      </c>
      <c r="G6" s="27">
        <v>536</v>
      </c>
      <c r="H6" s="43">
        <v>0</v>
      </c>
      <c r="I6" s="27">
        <v>0</v>
      </c>
      <c r="J6" s="44">
        <f t="shared" si="0"/>
        <v>5</v>
      </c>
      <c r="K6" s="45">
        <f t="shared" si="1"/>
        <v>536</v>
      </c>
    </row>
    <row r="7" spans="1:11">
      <c r="A7" s="10" t="s">
        <v>7</v>
      </c>
      <c r="B7" s="9" t="s">
        <v>45</v>
      </c>
      <c r="C7" s="9" t="s">
        <v>55</v>
      </c>
      <c r="D7" s="9">
        <v>305103</v>
      </c>
      <c r="E7" s="50" t="s">
        <v>94</v>
      </c>
      <c r="F7" s="27">
        <v>7</v>
      </c>
      <c r="G7" s="27">
        <v>53</v>
      </c>
      <c r="H7" s="43">
        <v>0</v>
      </c>
      <c r="I7" s="27">
        <v>0</v>
      </c>
      <c r="J7" s="44">
        <f t="shared" si="0"/>
        <v>7</v>
      </c>
      <c r="K7" s="45">
        <f t="shared" si="1"/>
        <v>53</v>
      </c>
    </row>
    <row r="8" spans="1:11" ht="30">
      <c r="A8" s="10" t="s">
        <v>7</v>
      </c>
      <c r="B8" s="9" t="s">
        <v>45</v>
      </c>
      <c r="C8" s="9" t="s">
        <v>46</v>
      </c>
      <c r="D8" s="9">
        <v>603155</v>
      </c>
      <c r="E8" s="50" t="s">
        <v>85</v>
      </c>
      <c r="F8" s="27">
        <v>0</v>
      </c>
      <c r="G8" s="27">
        <v>0</v>
      </c>
      <c r="H8" s="43">
        <v>5</v>
      </c>
      <c r="I8" s="27">
        <v>1000</v>
      </c>
      <c r="J8" s="44">
        <f t="shared" si="0"/>
        <v>5</v>
      </c>
      <c r="K8" s="45">
        <f t="shared" si="1"/>
        <v>1000</v>
      </c>
    </row>
    <row r="9" spans="1:11" ht="30">
      <c r="A9" s="10" t="s">
        <v>7</v>
      </c>
      <c r="B9" s="9" t="s">
        <v>45</v>
      </c>
      <c r="C9" s="9" t="s">
        <v>47</v>
      </c>
      <c r="D9" s="9">
        <v>603317</v>
      </c>
      <c r="E9" s="50" t="s">
        <v>86</v>
      </c>
      <c r="F9" s="27">
        <v>41</v>
      </c>
      <c r="G9" s="27">
        <v>3833</v>
      </c>
      <c r="H9" s="43">
        <v>27</v>
      </c>
      <c r="I9" s="27">
        <v>2393</v>
      </c>
      <c r="J9" s="44">
        <f t="shared" si="0"/>
        <v>68</v>
      </c>
      <c r="K9" s="45">
        <f t="shared" si="1"/>
        <v>6226</v>
      </c>
    </row>
    <row r="10" spans="1:11">
      <c r="A10" s="10" t="s">
        <v>7</v>
      </c>
      <c r="B10" s="9" t="s">
        <v>45</v>
      </c>
      <c r="C10" s="9" t="s">
        <v>48</v>
      </c>
      <c r="D10" s="9">
        <v>304557</v>
      </c>
      <c r="E10" s="50" t="s">
        <v>87</v>
      </c>
      <c r="F10" s="27">
        <v>10</v>
      </c>
      <c r="G10" s="27">
        <v>1116</v>
      </c>
      <c r="H10" s="43">
        <v>10</v>
      </c>
      <c r="I10" s="27">
        <v>0</v>
      </c>
      <c r="J10" s="44">
        <f t="shared" si="0"/>
        <v>20</v>
      </c>
      <c r="K10" s="45">
        <f t="shared" si="1"/>
        <v>1116</v>
      </c>
    </row>
    <row r="11" spans="1:11" ht="30">
      <c r="A11" s="10" t="s">
        <v>7</v>
      </c>
      <c r="B11" s="9" t="s">
        <v>45</v>
      </c>
      <c r="C11" s="9" t="s">
        <v>49</v>
      </c>
      <c r="D11" s="9">
        <v>304565</v>
      </c>
      <c r="E11" s="50" t="s">
        <v>88</v>
      </c>
      <c r="F11" s="27">
        <v>15</v>
      </c>
      <c r="G11" s="27">
        <v>749</v>
      </c>
      <c r="H11" s="43">
        <v>22</v>
      </c>
      <c r="I11" s="27">
        <v>839</v>
      </c>
      <c r="J11" s="44">
        <f t="shared" si="0"/>
        <v>37</v>
      </c>
      <c r="K11" s="45">
        <f t="shared" si="1"/>
        <v>1588</v>
      </c>
    </row>
    <row r="12" spans="1:11" ht="30">
      <c r="A12" s="10" t="s">
        <v>7</v>
      </c>
      <c r="B12" s="9" t="s">
        <v>45</v>
      </c>
      <c r="C12" s="9" t="s">
        <v>50</v>
      </c>
      <c r="D12" s="9">
        <v>603406</v>
      </c>
      <c r="E12" s="50" t="s">
        <v>89</v>
      </c>
      <c r="F12" s="27">
        <v>25</v>
      </c>
      <c r="G12" s="27">
        <v>508</v>
      </c>
      <c r="H12" s="43">
        <v>6</v>
      </c>
      <c r="I12" s="27">
        <v>0</v>
      </c>
      <c r="J12" s="44">
        <f t="shared" si="0"/>
        <v>31</v>
      </c>
      <c r="K12" s="45">
        <f t="shared" si="1"/>
        <v>508</v>
      </c>
    </row>
    <row r="13" spans="1:11" ht="30">
      <c r="A13" s="10" t="s">
        <v>7</v>
      </c>
      <c r="B13" s="9" t="s">
        <v>45</v>
      </c>
      <c r="C13" s="9" t="s">
        <v>51</v>
      </c>
      <c r="D13" s="9">
        <v>304603</v>
      </c>
      <c r="E13" s="50" t="s">
        <v>90</v>
      </c>
      <c r="F13" s="27">
        <v>0</v>
      </c>
      <c r="G13" s="27">
        <v>0</v>
      </c>
      <c r="H13" s="43">
        <v>2</v>
      </c>
      <c r="I13" s="27">
        <v>180</v>
      </c>
      <c r="J13" s="44">
        <f t="shared" si="0"/>
        <v>2</v>
      </c>
      <c r="K13" s="45">
        <f t="shared" si="1"/>
        <v>180</v>
      </c>
    </row>
    <row r="14" spans="1:11" ht="30">
      <c r="A14" s="10" t="s">
        <v>7</v>
      </c>
      <c r="B14" s="9" t="s">
        <v>45</v>
      </c>
      <c r="C14" s="9" t="s">
        <v>52</v>
      </c>
      <c r="D14" s="9">
        <v>603201</v>
      </c>
      <c r="E14" s="50" t="s">
        <v>91</v>
      </c>
      <c r="F14" s="27">
        <v>24</v>
      </c>
      <c r="G14" s="27">
        <v>2528</v>
      </c>
      <c r="H14" s="43">
        <v>1</v>
      </c>
      <c r="I14" s="27">
        <v>133</v>
      </c>
      <c r="J14" s="44">
        <f t="shared" si="0"/>
        <v>25</v>
      </c>
      <c r="K14" s="45">
        <f t="shared" si="1"/>
        <v>2661</v>
      </c>
    </row>
    <row r="15" spans="1:11">
      <c r="A15" s="10" t="s">
        <v>7</v>
      </c>
      <c r="B15" s="9" t="s">
        <v>69</v>
      </c>
      <c r="C15" s="9" t="s">
        <v>78</v>
      </c>
      <c r="D15" s="9">
        <v>30851581</v>
      </c>
      <c r="E15" s="50" t="s">
        <v>115</v>
      </c>
      <c r="F15" s="27">
        <v>2</v>
      </c>
      <c r="G15" s="27">
        <v>34</v>
      </c>
      <c r="H15" s="43">
        <v>1</v>
      </c>
      <c r="I15" s="27">
        <v>17</v>
      </c>
      <c r="J15" s="44">
        <f t="shared" si="0"/>
        <v>3</v>
      </c>
      <c r="K15" s="45">
        <f t="shared" si="1"/>
        <v>51</v>
      </c>
    </row>
    <row r="16" spans="1:11">
      <c r="A16" s="10" t="s">
        <v>15</v>
      </c>
      <c r="B16" s="9" t="s">
        <v>45</v>
      </c>
      <c r="C16" s="9" t="s">
        <v>57</v>
      </c>
      <c r="D16" s="9">
        <v>305545</v>
      </c>
      <c r="E16" s="50" t="s">
        <v>96</v>
      </c>
      <c r="F16" s="27">
        <v>2</v>
      </c>
      <c r="G16" s="27">
        <v>78</v>
      </c>
      <c r="H16" s="43">
        <v>0</v>
      </c>
      <c r="I16" s="27">
        <v>0</v>
      </c>
      <c r="J16" s="44">
        <f t="shared" si="0"/>
        <v>2</v>
      </c>
      <c r="K16" s="45">
        <f t="shared" si="1"/>
        <v>78</v>
      </c>
    </row>
    <row r="17" spans="1:11">
      <c r="A17" s="10" t="s">
        <v>15</v>
      </c>
      <c r="B17" s="9" t="s">
        <v>45</v>
      </c>
      <c r="C17" s="9" t="s">
        <v>58</v>
      </c>
      <c r="D17" s="9">
        <v>306169</v>
      </c>
      <c r="E17" s="50" t="s">
        <v>97</v>
      </c>
      <c r="F17" s="27">
        <v>19</v>
      </c>
      <c r="G17" s="27">
        <v>2838</v>
      </c>
      <c r="H17" s="43">
        <v>8</v>
      </c>
      <c r="I17" s="27">
        <v>985</v>
      </c>
      <c r="J17" s="44">
        <f t="shared" ref="J17:J40" si="2">+F17+H17</f>
        <v>27</v>
      </c>
      <c r="K17" s="45">
        <f t="shared" ref="K17:K40" si="3">+G17+I17</f>
        <v>3823</v>
      </c>
    </row>
    <row r="18" spans="1:11">
      <c r="A18" s="10" t="s">
        <v>15</v>
      </c>
      <c r="B18" s="9" t="s">
        <v>45</v>
      </c>
      <c r="C18" s="9" t="s">
        <v>59</v>
      </c>
      <c r="D18" s="9">
        <v>312509</v>
      </c>
      <c r="E18" s="50" t="s">
        <v>98</v>
      </c>
      <c r="F18" s="27">
        <v>2</v>
      </c>
      <c r="G18" s="27">
        <v>19</v>
      </c>
      <c r="H18" s="43">
        <v>7</v>
      </c>
      <c r="I18" s="27">
        <v>186</v>
      </c>
      <c r="J18" s="44">
        <f t="shared" si="2"/>
        <v>9</v>
      </c>
      <c r="K18" s="45">
        <f t="shared" si="3"/>
        <v>205</v>
      </c>
    </row>
    <row r="19" spans="1:11">
      <c r="A19" s="10" t="s">
        <v>15</v>
      </c>
      <c r="B19" s="9" t="s">
        <v>69</v>
      </c>
      <c r="C19" s="9" t="s">
        <v>79</v>
      </c>
      <c r="D19" s="9">
        <v>44867379</v>
      </c>
      <c r="E19" s="50" t="s">
        <v>116</v>
      </c>
      <c r="F19" s="27">
        <v>2</v>
      </c>
      <c r="G19" s="27">
        <v>203</v>
      </c>
      <c r="H19" s="43">
        <v>12</v>
      </c>
      <c r="I19" s="27">
        <v>530</v>
      </c>
      <c r="J19" s="44">
        <f t="shared" si="2"/>
        <v>14</v>
      </c>
      <c r="K19" s="45">
        <f t="shared" si="3"/>
        <v>733</v>
      </c>
    </row>
    <row r="20" spans="1:11">
      <c r="A20" s="10" t="s">
        <v>20</v>
      </c>
      <c r="B20" s="9" t="s">
        <v>41</v>
      </c>
      <c r="C20" s="9" t="s">
        <v>42</v>
      </c>
      <c r="D20" s="9">
        <v>36126624</v>
      </c>
      <c r="E20" s="50" t="s">
        <v>82</v>
      </c>
      <c r="F20" s="27">
        <v>4</v>
      </c>
      <c r="G20" s="27">
        <v>796</v>
      </c>
      <c r="H20" s="43">
        <v>1</v>
      </c>
      <c r="I20" s="27">
        <v>199</v>
      </c>
      <c r="J20" s="44">
        <f t="shared" si="2"/>
        <v>5</v>
      </c>
      <c r="K20" s="45">
        <f t="shared" si="3"/>
        <v>995</v>
      </c>
    </row>
    <row r="21" spans="1:11">
      <c r="A21" s="10" t="s">
        <v>20</v>
      </c>
      <c r="B21" s="9" t="s">
        <v>45</v>
      </c>
      <c r="C21" s="9" t="s">
        <v>61</v>
      </c>
      <c r="D21" s="9">
        <v>311201</v>
      </c>
      <c r="E21" s="50" t="s">
        <v>100</v>
      </c>
      <c r="F21" s="27">
        <v>3</v>
      </c>
      <c r="G21" s="27">
        <v>2687</v>
      </c>
      <c r="H21" s="43">
        <v>0</v>
      </c>
      <c r="I21" s="27">
        <v>0</v>
      </c>
      <c r="J21" s="44">
        <f t="shared" si="2"/>
        <v>3</v>
      </c>
      <c r="K21" s="45">
        <f t="shared" si="3"/>
        <v>2687</v>
      </c>
    </row>
    <row r="22" spans="1:11">
      <c r="A22" s="10" t="s">
        <v>20</v>
      </c>
      <c r="B22" s="9" t="s">
        <v>45</v>
      </c>
      <c r="C22" s="9" t="s">
        <v>62</v>
      </c>
      <c r="D22" s="9">
        <v>311863</v>
      </c>
      <c r="E22" s="50" t="s">
        <v>101</v>
      </c>
      <c r="F22" s="27">
        <v>7</v>
      </c>
      <c r="G22" s="27">
        <v>680</v>
      </c>
      <c r="H22" s="43">
        <v>0</v>
      </c>
      <c r="I22" s="27">
        <v>0</v>
      </c>
      <c r="J22" s="44">
        <f t="shared" si="2"/>
        <v>7</v>
      </c>
      <c r="K22" s="45">
        <f t="shared" si="3"/>
        <v>680</v>
      </c>
    </row>
    <row r="23" spans="1:11">
      <c r="A23" s="10" t="s">
        <v>20</v>
      </c>
      <c r="B23" s="9" t="s">
        <v>45</v>
      </c>
      <c r="C23" s="9" t="s">
        <v>64</v>
      </c>
      <c r="D23" s="9">
        <v>317748</v>
      </c>
      <c r="E23" s="50" t="s">
        <v>103</v>
      </c>
      <c r="F23" s="27">
        <v>13</v>
      </c>
      <c r="G23" s="27">
        <v>2275</v>
      </c>
      <c r="H23" s="43">
        <v>1</v>
      </c>
      <c r="I23" s="27">
        <v>1101</v>
      </c>
      <c r="J23" s="44">
        <f t="shared" si="2"/>
        <v>14</v>
      </c>
      <c r="K23" s="45">
        <f t="shared" si="3"/>
        <v>3376</v>
      </c>
    </row>
    <row r="24" spans="1:11">
      <c r="A24" s="10" t="s">
        <v>20</v>
      </c>
      <c r="B24" s="9" t="s">
        <v>45</v>
      </c>
      <c r="C24" s="9" t="s">
        <v>60</v>
      </c>
      <c r="D24" s="9">
        <v>310182</v>
      </c>
      <c r="E24" s="50" t="s">
        <v>99</v>
      </c>
      <c r="F24" s="27">
        <v>1</v>
      </c>
      <c r="G24" s="27">
        <v>1026</v>
      </c>
      <c r="H24" s="43">
        <v>1</v>
      </c>
      <c r="I24" s="27">
        <v>913</v>
      </c>
      <c r="J24" s="44">
        <f t="shared" si="2"/>
        <v>2</v>
      </c>
      <c r="K24" s="45">
        <f t="shared" si="3"/>
        <v>1939</v>
      </c>
    </row>
    <row r="25" spans="1:11">
      <c r="A25" s="10" t="s">
        <v>20</v>
      </c>
      <c r="B25" s="9" t="s">
        <v>45</v>
      </c>
      <c r="C25" s="9" t="s">
        <v>63</v>
      </c>
      <c r="D25" s="9">
        <v>310506</v>
      </c>
      <c r="E25" s="50" t="s">
        <v>102</v>
      </c>
      <c r="F25" s="27">
        <v>2</v>
      </c>
      <c r="G25" s="27">
        <v>921</v>
      </c>
      <c r="H25" s="43">
        <v>0</v>
      </c>
      <c r="I25" s="27">
        <v>0</v>
      </c>
      <c r="J25" s="44">
        <f t="shared" si="2"/>
        <v>2</v>
      </c>
      <c r="K25" s="45">
        <f t="shared" si="3"/>
        <v>921</v>
      </c>
    </row>
    <row r="26" spans="1:11">
      <c r="A26" s="10" t="s">
        <v>25</v>
      </c>
      <c r="B26" s="9" t="s">
        <v>45</v>
      </c>
      <c r="C26" s="9" t="s">
        <v>65</v>
      </c>
      <c r="D26" s="9">
        <v>308307</v>
      </c>
      <c r="E26" s="50" t="s">
        <v>104</v>
      </c>
      <c r="F26" s="27">
        <v>28</v>
      </c>
      <c r="G26" s="27">
        <v>2102</v>
      </c>
      <c r="H26" s="43">
        <v>0</v>
      </c>
      <c r="I26" s="27">
        <v>0</v>
      </c>
      <c r="J26" s="44">
        <f t="shared" si="2"/>
        <v>28</v>
      </c>
      <c r="K26" s="45">
        <f t="shared" si="3"/>
        <v>2102</v>
      </c>
    </row>
    <row r="27" spans="1:11">
      <c r="A27" s="10" t="s">
        <v>25</v>
      </c>
      <c r="B27" s="9" t="s">
        <v>45</v>
      </c>
      <c r="C27" s="9" t="s">
        <v>66</v>
      </c>
      <c r="D27" s="9">
        <v>308650</v>
      </c>
      <c r="E27" s="50" t="s">
        <v>105</v>
      </c>
      <c r="F27" s="27">
        <v>0</v>
      </c>
      <c r="G27" s="27">
        <v>0</v>
      </c>
      <c r="H27" s="43">
        <v>1</v>
      </c>
      <c r="I27" s="27">
        <v>167</v>
      </c>
      <c r="J27" s="44">
        <f t="shared" si="2"/>
        <v>1</v>
      </c>
      <c r="K27" s="45">
        <f t="shared" si="3"/>
        <v>167</v>
      </c>
    </row>
    <row r="28" spans="1:11" ht="30">
      <c r="A28" s="10" t="s">
        <v>25</v>
      </c>
      <c r="B28" s="9" t="s">
        <v>73</v>
      </c>
      <c r="C28" s="9" t="s">
        <v>74</v>
      </c>
      <c r="D28" s="9">
        <v>35593008</v>
      </c>
      <c r="E28" s="50" t="s">
        <v>111</v>
      </c>
      <c r="F28" s="27">
        <v>1</v>
      </c>
      <c r="G28" s="27">
        <v>735</v>
      </c>
      <c r="H28" s="43">
        <v>1</v>
      </c>
      <c r="I28" s="27">
        <v>450</v>
      </c>
      <c r="J28" s="44">
        <f t="shared" si="2"/>
        <v>2</v>
      </c>
      <c r="K28" s="45">
        <f t="shared" si="3"/>
        <v>1185</v>
      </c>
    </row>
    <row r="29" spans="1:11" ht="30">
      <c r="A29" s="10" t="s">
        <v>25</v>
      </c>
      <c r="B29" s="9" t="s">
        <v>73</v>
      </c>
      <c r="C29" s="9" t="s">
        <v>75</v>
      </c>
      <c r="D29" s="9">
        <v>36099406</v>
      </c>
      <c r="E29" s="50" t="s">
        <v>112</v>
      </c>
      <c r="F29" s="27">
        <v>2</v>
      </c>
      <c r="G29" s="27">
        <v>899</v>
      </c>
      <c r="H29" s="43">
        <v>0</v>
      </c>
      <c r="I29" s="27">
        <v>0</v>
      </c>
      <c r="J29" s="44">
        <f t="shared" si="2"/>
        <v>2</v>
      </c>
      <c r="K29" s="45">
        <f t="shared" si="3"/>
        <v>899</v>
      </c>
    </row>
    <row r="30" spans="1:11" ht="30">
      <c r="A30" s="10" t="s">
        <v>28</v>
      </c>
      <c r="B30" s="9" t="s">
        <v>41</v>
      </c>
      <c r="C30" s="9" t="s">
        <v>43</v>
      </c>
      <c r="D30" s="9">
        <v>37828100</v>
      </c>
      <c r="E30" s="50" t="s">
        <v>83</v>
      </c>
      <c r="F30" s="27">
        <v>1</v>
      </c>
      <c r="G30" s="27">
        <v>92</v>
      </c>
      <c r="H30" s="43">
        <v>0</v>
      </c>
      <c r="I30" s="27">
        <v>0</v>
      </c>
      <c r="J30" s="44">
        <f t="shared" si="2"/>
        <v>1</v>
      </c>
      <c r="K30" s="45">
        <f t="shared" si="3"/>
        <v>92</v>
      </c>
    </row>
    <row r="31" spans="1:11">
      <c r="A31" s="10" t="s">
        <v>28</v>
      </c>
      <c r="B31" s="9" t="s">
        <v>45</v>
      </c>
      <c r="C31" s="9" t="s">
        <v>68</v>
      </c>
      <c r="D31" s="9">
        <v>319031</v>
      </c>
      <c r="E31" s="50" t="s">
        <v>107</v>
      </c>
      <c r="F31" s="27">
        <v>0</v>
      </c>
      <c r="G31" s="27">
        <v>0</v>
      </c>
      <c r="H31" s="43">
        <v>4</v>
      </c>
      <c r="I31" s="27">
        <v>159</v>
      </c>
      <c r="J31" s="44">
        <f t="shared" si="2"/>
        <v>4</v>
      </c>
      <c r="K31" s="45">
        <f t="shared" si="3"/>
        <v>159</v>
      </c>
    </row>
    <row r="32" spans="1:11">
      <c r="A32" s="10" t="s">
        <v>28</v>
      </c>
      <c r="B32" s="9" t="s">
        <v>45</v>
      </c>
      <c r="C32" s="9" t="s">
        <v>67</v>
      </c>
      <c r="D32" s="9">
        <v>318744</v>
      </c>
      <c r="E32" s="50" t="s">
        <v>106</v>
      </c>
      <c r="F32" s="27">
        <v>0</v>
      </c>
      <c r="G32" s="27">
        <v>0</v>
      </c>
      <c r="H32" s="43">
        <v>1</v>
      </c>
      <c r="I32" s="27">
        <v>51</v>
      </c>
      <c r="J32" s="44">
        <f t="shared" si="2"/>
        <v>1</v>
      </c>
      <c r="K32" s="45">
        <f t="shared" si="3"/>
        <v>51</v>
      </c>
    </row>
    <row r="33" spans="1:11">
      <c r="A33" s="10" t="s">
        <v>28</v>
      </c>
      <c r="B33" s="9" t="s">
        <v>45</v>
      </c>
      <c r="C33" s="9" t="s">
        <v>70</v>
      </c>
      <c r="D33" s="9">
        <v>321125</v>
      </c>
      <c r="E33" s="50" t="s">
        <v>108</v>
      </c>
      <c r="F33" s="27">
        <v>3</v>
      </c>
      <c r="G33" s="27">
        <v>285</v>
      </c>
      <c r="H33" s="43">
        <v>0</v>
      </c>
      <c r="I33" s="27">
        <v>0</v>
      </c>
      <c r="J33" s="44">
        <f t="shared" si="2"/>
        <v>3</v>
      </c>
      <c r="K33" s="45">
        <f t="shared" si="3"/>
        <v>285</v>
      </c>
    </row>
    <row r="34" spans="1:11" ht="30">
      <c r="A34" s="10" t="s">
        <v>28</v>
      </c>
      <c r="B34" s="9" t="s">
        <v>73</v>
      </c>
      <c r="C34" s="9" t="s">
        <v>76</v>
      </c>
      <c r="D34" s="9">
        <v>31933475</v>
      </c>
      <c r="E34" s="50" t="s">
        <v>113</v>
      </c>
      <c r="F34" s="27">
        <v>4</v>
      </c>
      <c r="G34" s="27">
        <v>133</v>
      </c>
      <c r="H34" s="43">
        <v>1</v>
      </c>
      <c r="I34" s="27">
        <v>133</v>
      </c>
      <c r="J34" s="44">
        <f t="shared" si="2"/>
        <v>5</v>
      </c>
      <c r="K34" s="45">
        <f t="shared" si="3"/>
        <v>266</v>
      </c>
    </row>
    <row r="35" spans="1:11">
      <c r="A35" s="10" t="s">
        <v>34</v>
      </c>
      <c r="B35" s="9" t="s">
        <v>45</v>
      </c>
      <c r="C35" s="9" t="s">
        <v>71</v>
      </c>
      <c r="D35" s="9">
        <v>326470</v>
      </c>
      <c r="E35" s="50" t="s">
        <v>109</v>
      </c>
      <c r="F35" s="27">
        <v>5</v>
      </c>
      <c r="G35" s="27">
        <v>720</v>
      </c>
      <c r="H35" s="43">
        <v>0</v>
      </c>
      <c r="I35" s="27">
        <v>0</v>
      </c>
      <c r="J35" s="44">
        <f t="shared" si="2"/>
        <v>5</v>
      </c>
      <c r="K35" s="45">
        <f t="shared" si="3"/>
        <v>720</v>
      </c>
    </row>
    <row r="36" spans="1:11" ht="45">
      <c r="A36" s="10" t="s">
        <v>34</v>
      </c>
      <c r="B36" s="9" t="s">
        <v>73</v>
      </c>
      <c r="C36" s="9" t="s">
        <v>77</v>
      </c>
      <c r="D36" s="9">
        <v>31997520</v>
      </c>
      <c r="E36" s="50" t="s">
        <v>114</v>
      </c>
      <c r="F36" s="27">
        <v>3</v>
      </c>
      <c r="G36" s="27">
        <v>128</v>
      </c>
      <c r="H36" s="43">
        <v>0</v>
      </c>
      <c r="I36" s="27">
        <v>0</v>
      </c>
      <c r="J36" s="44">
        <f t="shared" si="2"/>
        <v>3</v>
      </c>
      <c r="K36" s="45">
        <f t="shared" si="3"/>
        <v>128</v>
      </c>
    </row>
    <row r="37" spans="1:11" ht="45">
      <c r="A37" s="10" t="s">
        <v>34</v>
      </c>
      <c r="B37" s="9" t="s">
        <v>69</v>
      </c>
      <c r="C37" s="9" t="s">
        <v>80</v>
      </c>
      <c r="D37" s="9">
        <v>45731047</v>
      </c>
      <c r="E37" s="50" t="s">
        <v>117</v>
      </c>
      <c r="F37" s="27">
        <v>0</v>
      </c>
      <c r="G37" s="27">
        <v>0</v>
      </c>
      <c r="H37" s="43">
        <v>12</v>
      </c>
      <c r="I37" s="27">
        <v>8580</v>
      </c>
      <c r="J37" s="44">
        <f t="shared" si="2"/>
        <v>12</v>
      </c>
      <c r="K37" s="45">
        <f t="shared" si="3"/>
        <v>8580</v>
      </c>
    </row>
    <row r="38" spans="1:11">
      <c r="A38" s="10" t="s">
        <v>37</v>
      </c>
      <c r="B38" s="9" t="s">
        <v>41</v>
      </c>
      <c r="C38" s="9" t="s">
        <v>44</v>
      </c>
      <c r="D38" s="9">
        <v>35541016</v>
      </c>
      <c r="E38" s="50" t="s">
        <v>84</v>
      </c>
      <c r="F38" s="27">
        <v>6</v>
      </c>
      <c r="G38" s="27">
        <v>1081</v>
      </c>
      <c r="H38" s="43">
        <v>7</v>
      </c>
      <c r="I38" s="27">
        <v>477</v>
      </c>
      <c r="J38" s="44">
        <f t="shared" si="2"/>
        <v>13</v>
      </c>
      <c r="K38" s="45">
        <f t="shared" si="3"/>
        <v>1558</v>
      </c>
    </row>
    <row r="39" spans="1:11">
      <c r="A39" s="10" t="s">
        <v>37</v>
      </c>
      <c r="B39" s="9" t="s">
        <v>45</v>
      </c>
      <c r="C39" s="9" t="s">
        <v>72</v>
      </c>
      <c r="D39" s="9">
        <v>324264</v>
      </c>
      <c r="E39" s="50" t="s">
        <v>110</v>
      </c>
      <c r="F39" s="27">
        <v>0</v>
      </c>
      <c r="G39" s="27">
        <v>0</v>
      </c>
      <c r="H39" s="43">
        <v>31</v>
      </c>
      <c r="I39" s="27">
        <v>644</v>
      </c>
      <c r="J39" s="44">
        <f t="shared" si="2"/>
        <v>31</v>
      </c>
      <c r="K39" s="45">
        <f t="shared" si="3"/>
        <v>644</v>
      </c>
    </row>
    <row r="40" spans="1:11" ht="15.75" thickBot="1">
      <c r="A40" s="10" t="s">
        <v>37</v>
      </c>
      <c r="B40" s="9" t="s">
        <v>69</v>
      </c>
      <c r="C40" s="9" t="s">
        <v>81</v>
      </c>
      <c r="D40" s="9">
        <v>35581450</v>
      </c>
      <c r="E40" s="50" t="s">
        <v>118</v>
      </c>
      <c r="F40" s="27">
        <v>4</v>
      </c>
      <c r="G40" s="27">
        <v>850</v>
      </c>
      <c r="H40" s="43">
        <v>1</v>
      </c>
      <c r="I40" s="27">
        <v>0</v>
      </c>
      <c r="J40" s="44">
        <f t="shared" si="2"/>
        <v>5</v>
      </c>
      <c r="K40" s="45">
        <f t="shared" si="3"/>
        <v>850</v>
      </c>
    </row>
    <row r="41" spans="1:11" ht="16.5" customHeight="1" thickBot="1">
      <c r="A41" s="109" t="s">
        <v>251</v>
      </c>
      <c r="B41" s="110"/>
      <c r="C41" s="110"/>
      <c r="D41" s="110"/>
      <c r="E41" s="111"/>
      <c r="F41" s="46">
        <f t="shared" ref="F41:K41" si="4">SUM(F4:F40)</f>
        <v>289</v>
      </c>
      <c r="G41" s="46">
        <f t="shared" si="4"/>
        <v>29030</v>
      </c>
      <c r="H41" s="46">
        <f t="shared" si="4"/>
        <v>164</v>
      </c>
      <c r="I41" s="46">
        <f t="shared" si="4"/>
        <v>19137</v>
      </c>
      <c r="J41" s="46">
        <f t="shared" si="4"/>
        <v>453</v>
      </c>
      <c r="K41" s="46">
        <f t="shared" si="4"/>
        <v>48167</v>
      </c>
    </row>
    <row r="42" spans="1:11">
      <c r="A42" s="47"/>
      <c r="B42" s="47"/>
      <c r="C42" s="47"/>
      <c r="D42" s="47"/>
      <c r="E42" s="47"/>
      <c r="F42" s="48"/>
      <c r="G42" s="48"/>
      <c r="H42" s="48"/>
      <c r="I42" s="48"/>
      <c r="J42" s="48"/>
      <c r="K42" s="48"/>
    </row>
  </sheetData>
  <autoFilter ref="A3:K41" xr:uid="{C7F29F3F-57F4-4CFD-A689-23DF1038DB03}"/>
  <mergeCells count="2">
    <mergeCell ref="A1:K2"/>
    <mergeCell ref="A41:E41"/>
  </mergeCells>
  <printOptions horizontalCentered="1"/>
  <pageMargins left="0.11811023622047245" right="0.11811023622047245" top="0.35433070866141736" bottom="0.35433070866141736" header="0.19685039370078741" footer="0.11811023622047245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B90E-6689-4EBD-9CE3-F7DB7D18CD06}">
  <dimension ref="A1:AJ57"/>
  <sheetViews>
    <sheetView tabSelected="1" zoomScale="80" zoomScaleNormal="80" workbookViewId="0">
      <selection activeCell="F18" sqref="F18"/>
    </sheetView>
  </sheetViews>
  <sheetFormatPr defaultRowHeight="15"/>
  <cols>
    <col min="1" max="1" width="8" style="55" customWidth="1"/>
    <col min="2" max="2" width="7.5703125" style="55" customWidth="1"/>
    <col min="3" max="3" width="8.85546875" style="55" customWidth="1"/>
    <col min="4" max="4" width="10.7109375" style="55" customWidth="1"/>
    <col min="5" max="5" width="23.7109375" style="55" customWidth="1"/>
    <col min="6" max="6" width="10.85546875" style="56" customWidth="1"/>
    <col min="7" max="7" width="34.28515625" style="55" customWidth="1"/>
    <col min="8" max="8" width="21.85546875" style="55" customWidth="1"/>
    <col min="9" max="9" width="28.140625" style="55" customWidth="1"/>
    <col min="10" max="10" width="10.42578125" style="55" hidden="1" customWidth="1"/>
    <col min="11" max="11" width="15.140625" style="55" hidden="1" customWidth="1"/>
    <col min="12" max="12" width="15" style="55" customWidth="1"/>
    <col min="13" max="13" width="12.28515625" style="55" customWidth="1"/>
    <col min="14" max="14" width="11.7109375" style="55" customWidth="1"/>
    <col min="15" max="15" width="11.85546875" style="55" customWidth="1"/>
    <col min="16" max="16" width="11.7109375" style="55" customWidth="1"/>
    <col min="17" max="17" width="11.140625" style="55" customWidth="1"/>
    <col min="18" max="18" width="14.28515625" style="55" customWidth="1"/>
    <col min="19" max="19" width="11.140625" style="55" customWidth="1"/>
    <col min="20" max="20" width="15.42578125" style="55" customWidth="1"/>
    <col min="21" max="21" width="11.85546875" style="55" customWidth="1"/>
    <col min="22" max="22" width="10.140625" style="55" customWidth="1"/>
    <col min="23" max="23" width="9.85546875" style="55" customWidth="1"/>
    <col min="24" max="24" width="15.85546875" style="55" customWidth="1"/>
    <col min="25" max="25" width="12.28515625" style="55" customWidth="1"/>
    <col min="26" max="26" width="14.140625" style="55" customWidth="1"/>
    <col min="27" max="27" width="12.42578125" style="55" customWidth="1"/>
    <col min="28" max="28" width="12.7109375" style="55" customWidth="1"/>
    <col min="29" max="29" width="12.42578125" style="55" customWidth="1"/>
    <col min="30" max="32" width="11.28515625" style="55" customWidth="1"/>
    <col min="33" max="33" width="23.5703125" style="55" customWidth="1"/>
    <col min="34" max="36" width="24" style="55" customWidth="1"/>
    <col min="37" max="16384" width="9.140625" style="55"/>
  </cols>
  <sheetData>
    <row r="1" spans="1:36" ht="16.5" thickBot="1">
      <c r="A1" s="124" t="s">
        <v>256</v>
      </c>
      <c r="I1" s="57"/>
      <c r="K1" s="57"/>
      <c r="L1" s="57">
        <f>+SUBTOTAL(9,L5:L53)</f>
        <v>453</v>
      </c>
      <c r="M1" s="57">
        <f>+SUBTOTAL(9,M5:M53)</f>
        <v>289</v>
      </c>
      <c r="N1" s="57">
        <f>+SUBTOTAL(9,N5:N53)</f>
        <v>115</v>
      </c>
      <c r="O1" s="57">
        <f>+SUBTOTAL(9,O5:O53)</f>
        <v>76</v>
      </c>
      <c r="P1" s="57">
        <f>0</f>
        <v>0</v>
      </c>
      <c r="Q1" s="57">
        <f>0</f>
        <v>0</v>
      </c>
      <c r="R1" s="57">
        <f>+SUBTOTAL(9,R5:R53)</f>
        <v>2971</v>
      </c>
      <c r="S1" s="57">
        <f>+SUBTOTAL(9,S5:S53)</f>
        <v>1821</v>
      </c>
      <c r="T1" s="57">
        <f>+SUBTOTAL(9,T5:T53)</f>
        <v>41763.300000000003</v>
      </c>
      <c r="U1" s="57">
        <f>+SUBTOTAL(9,U5:U53)</f>
        <v>23495.42</v>
      </c>
      <c r="V1" s="57">
        <f>0</f>
        <v>0</v>
      </c>
      <c r="W1" s="57">
        <f>0</f>
        <v>0</v>
      </c>
      <c r="X1" s="57">
        <f>+SUBTOTAL(9,X5:X53)</f>
        <v>6402</v>
      </c>
      <c r="Y1" s="57">
        <f>+SUBTOTAL(9,Y5:Y53)</f>
        <v>4683</v>
      </c>
      <c r="Z1" s="57">
        <f>0</f>
        <v>0</v>
      </c>
      <c r="AA1" s="57">
        <f>0</f>
        <v>0</v>
      </c>
      <c r="AB1" s="57">
        <f>+SUBTOTAL(9,AB5:AB53)</f>
        <v>48165.3</v>
      </c>
      <c r="AC1" s="57">
        <f>+SUBTOTAL(9,AC5:AC53)</f>
        <v>29028.420000000002</v>
      </c>
      <c r="AD1" s="57">
        <f>+SUBTOTAL(9,AD5:AD53)</f>
        <v>48167</v>
      </c>
      <c r="AE1" s="57">
        <f>+SUBTOTAL(9,AE5:AE53)</f>
        <v>29030</v>
      </c>
      <c r="AF1" s="57">
        <f>+SUBTOTAL(9,AF5:AF53)</f>
        <v>19137</v>
      </c>
      <c r="AG1" s="57">
        <f>+SUBTOTAL(9,AG5:AG53)</f>
        <v>25998</v>
      </c>
      <c r="AH1" s="57">
        <f>+SUBTOTAL(9,AH5:AH53)</f>
        <v>13395</v>
      </c>
      <c r="AI1" s="57">
        <f>+SUBTOTAL(9,AI5:AI53)</f>
        <v>4731</v>
      </c>
      <c r="AJ1" s="57">
        <f>+SUBTOTAL(9,AJ5:AJ53)</f>
        <v>4043</v>
      </c>
    </row>
    <row r="2" spans="1:36" ht="22.5" customHeight="1" thickBot="1">
      <c r="L2" s="112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4"/>
      <c r="AE2" s="115"/>
      <c r="AF2" s="116"/>
      <c r="AG2" s="117"/>
      <c r="AH2" s="118"/>
      <c r="AI2" s="118"/>
      <c r="AJ2" s="119"/>
    </row>
    <row r="3" spans="1:36" ht="141.75" customHeight="1" thickBot="1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198</v>
      </c>
      <c r="G3" s="58" t="s">
        <v>5</v>
      </c>
      <c r="H3" s="58" t="s">
        <v>199</v>
      </c>
      <c r="I3" s="58" t="s">
        <v>6</v>
      </c>
      <c r="J3" s="59" t="s">
        <v>200</v>
      </c>
      <c r="K3" s="60" t="s">
        <v>203</v>
      </c>
      <c r="L3" s="20" t="s">
        <v>204</v>
      </c>
      <c r="M3" s="21" t="s">
        <v>205</v>
      </c>
      <c r="N3" s="25" t="s">
        <v>206</v>
      </c>
      <c r="O3" s="6" t="s">
        <v>205</v>
      </c>
      <c r="P3" s="20" t="s">
        <v>207</v>
      </c>
      <c r="Q3" s="21" t="s">
        <v>205</v>
      </c>
      <c r="R3" s="20" t="s">
        <v>208</v>
      </c>
      <c r="S3" s="21" t="s">
        <v>205</v>
      </c>
      <c r="T3" s="18" t="s">
        <v>209</v>
      </c>
      <c r="U3" s="6" t="s">
        <v>205</v>
      </c>
      <c r="V3" s="20" t="s">
        <v>210</v>
      </c>
      <c r="W3" s="21" t="s">
        <v>205</v>
      </c>
      <c r="X3" s="23" t="s">
        <v>211</v>
      </c>
      <c r="Y3" s="6" t="s">
        <v>205</v>
      </c>
      <c r="Z3" s="20" t="s">
        <v>212</v>
      </c>
      <c r="AA3" s="21" t="s">
        <v>205</v>
      </c>
      <c r="AB3" s="18" t="s">
        <v>213</v>
      </c>
      <c r="AC3" s="6" t="s">
        <v>205</v>
      </c>
      <c r="AD3" s="61" t="s">
        <v>231</v>
      </c>
      <c r="AE3" s="62" t="s">
        <v>232</v>
      </c>
      <c r="AF3" s="63" t="s">
        <v>233</v>
      </c>
      <c r="AG3" s="7" t="s">
        <v>227</v>
      </c>
      <c r="AH3" s="7" t="s">
        <v>228</v>
      </c>
      <c r="AI3" s="8" t="s">
        <v>229</v>
      </c>
      <c r="AJ3" s="121" t="s">
        <v>230</v>
      </c>
    </row>
    <row r="4" spans="1:36" ht="15.75" customHeight="1" thickBot="1">
      <c r="A4" s="64" t="s">
        <v>235</v>
      </c>
      <c r="B4" s="65" t="s">
        <v>236</v>
      </c>
      <c r="C4" s="65" t="s">
        <v>237</v>
      </c>
      <c r="D4" s="65" t="s">
        <v>238</v>
      </c>
      <c r="E4" s="65" t="s">
        <v>239</v>
      </c>
      <c r="F4" s="65" t="s">
        <v>240</v>
      </c>
      <c r="G4" s="65" t="s">
        <v>241</v>
      </c>
      <c r="H4" s="65" t="s">
        <v>243</v>
      </c>
      <c r="I4" s="65" t="s">
        <v>242</v>
      </c>
      <c r="J4" s="66"/>
      <c r="K4" s="67"/>
      <c r="L4" s="22">
        <v>1</v>
      </c>
      <c r="M4" s="17" t="s">
        <v>214</v>
      </c>
      <c r="N4" s="26">
        <v>2</v>
      </c>
      <c r="O4" s="12" t="s">
        <v>215</v>
      </c>
      <c r="P4" s="22" t="s">
        <v>216</v>
      </c>
      <c r="Q4" s="12" t="s">
        <v>217</v>
      </c>
      <c r="R4" s="22">
        <v>4</v>
      </c>
      <c r="S4" s="17" t="s">
        <v>218</v>
      </c>
      <c r="T4" s="19">
        <v>5</v>
      </c>
      <c r="U4" s="12" t="s">
        <v>219</v>
      </c>
      <c r="V4" s="22" t="s">
        <v>220</v>
      </c>
      <c r="W4" s="17" t="s">
        <v>221</v>
      </c>
      <c r="X4" s="24">
        <v>7</v>
      </c>
      <c r="Y4" s="12" t="s">
        <v>222</v>
      </c>
      <c r="Z4" s="22" t="s">
        <v>223</v>
      </c>
      <c r="AA4" s="17" t="s">
        <v>224</v>
      </c>
      <c r="AB4" s="19" t="s">
        <v>225</v>
      </c>
      <c r="AC4" s="12" t="s">
        <v>226</v>
      </c>
      <c r="AD4" s="13">
        <v>10</v>
      </c>
      <c r="AE4" s="14">
        <v>11</v>
      </c>
      <c r="AF4" s="15" t="s">
        <v>234</v>
      </c>
      <c r="AG4" s="16">
        <v>13</v>
      </c>
      <c r="AH4" s="11">
        <v>14</v>
      </c>
      <c r="AI4" s="11">
        <v>15</v>
      </c>
      <c r="AJ4" s="17">
        <v>16</v>
      </c>
    </row>
    <row r="5" spans="1:36" customFormat="1">
      <c r="A5" s="68" t="s">
        <v>7</v>
      </c>
      <c r="B5" s="68" t="s">
        <v>45</v>
      </c>
      <c r="C5" s="68" t="s">
        <v>56</v>
      </c>
      <c r="D5" s="68">
        <v>304760</v>
      </c>
      <c r="E5" s="69" t="s">
        <v>95</v>
      </c>
      <c r="F5" s="68">
        <v>31816916</v>
      </c>
      <c r="G5" s="120" t="s">
        <v>122</v>
      </c>
      <c r="H5" s="69" t="s">
        <v>168</v>
      </c>
      <c r="I5" s="69" t="s">
        <v>147</v>
      </c>
      <c r="J5" s="1">
        <v>235</v>
      </c>
      <c r="K5" s="2" t="s">
        <v>202</v>
      </c>
      <c r="L5" s="70">
        <v>13</v>
      </c>
      <c r="M5" s="71">
        <v>12</v>
      </c>
      <c r="N5" s="72">
        <v>4</v>
      </c>
      <c r="O5" s="3">
        <v>4</v>
      </c>
      <c r="P5" s="53">
        <f t="shared" ref="P5:P9" si="0">+L5/N5</f>
        <v>3.25</v>
      </c>
      <c r="Q5" s="73">
        <f t="shared" ref="Q5:Q9" si="1">+M5/O5</f>
        <v>3</v>
      </c>
      <c r="R5" s="74">
        <v>8</v>
      </c>
      <c r="S5" s="71">
        <v>8</v>
      </c>
      <c r="T5" s="75">
        <v>163</v>
      </c>
      <c r="U5" s="76">
        <v>163</v>
      </c>
      <c r="V5" s="53">
        <f t="shared" ref="V5:V9" si="2">+T5/R5</f>
        <v>20.375</v>
      </c>
      <c r="W5" s="73">
        <f t="shared" ref="W5:W9" si="3">+U5/S5</f>
        <v>20.375</v>
      </c>
      <c r="X5" s="75">
        <v>0</v>
      </c>
      <c r="Y5" s="76">
        <v>0</v>
      </c>
      <c r="Z5" s="53">
        <f t="shared" ref="Z5:Z9" si="4">+X5/R5</f>
        <v>0</v>
      </c>
      <c r="AA5" s="73">
        <f t="shared" ref="AA5:AA9" si="5">+Y5/S5</f>
        <v>0</v>
      </c>
      <c r="AB5" s="75">
        <f t="shared" ref="AB5:AC9" si="6">+T5+X5</f>
        <v>163</v>
      </c>
      <c r="AC5" s="76">
        <f t="shared" si="6"/>
        <v>163</v>
      </c>
      <c r="AD5" s="49">
        <f t="shared" ref="AD5:AE9" si="7">ROUNDUP(AB5,0)</f>
        <v>163</v>
      </c>
      <c r="AE5" s="77">
        <f t="shared" si="7"/>
        <v>163</v>
      </c>
      <c r="AF5" s="78">
        <f t="shared" ref="AF5:AF9" si="8">+AD5-AE5</f>
        <v>0</v>
      </c>
      <c r="AG5" s="49">
        <v>163</v>
      </c>
      <c r="AH5" s="75">
        <v>0</v>
      </c>
      <c r="AI5" s="77">
        <v>0</v>
      </c>
      <c r="AJ5" s="78">
        <v>0</v>
      </c>
    </row>
    <row r="6" spans="1:36" customFormat="1">
      <c r="A6" s="68" t="s">
        <v>7</v>
      </c>
      <c r="B6" s="68" t="s">
        <v>45</v>
      </c>
      <c r="C6" s="68" t="s">
        <v>53</v>
      </c>
      <c r="D6" s="68">
        <v>304913</v>
      </c>
      <c r="E6" s="69" t="s">
        <v>92</v>
      </c>
      <c r="F6" s="68">
        <v>31811493</v>
      </c>
      <c r="G6" s="120" t="s">
        <v>125</v>
      </c>
      <c r="H6" s="69" t="s">
        <v>14</v>
      </c>
      <c r="I6" s="69" t="s">
        <v>163</v>
      </c>
      <c r="J6" s="1">
        <v>680</v>
      </c>
      <c r="K6" s="2" t="s">
        <v>202</v>
      </c>
      <c r="L6" s="70">
        <v>18</v>
      </c>
      <c r="M6" s="71">
        <v>18</v>
      </c>
      <c r="N6" s="72">
        <v>3</v>
      </c>
      <c r="O6" s="3">
        <v>3</v>
      </c>
      <c r="P6" s="53">
        <f t="shared" si="0"/>
        <v>6</v>
      </c>
      <c r="Q6" s="73">
        <f t="shared" si="1"/>
        <v>6</v>
      </c>
      <c r="R6" s="74">
        <v>38</v>
      </c>
      <c r="S6" s="71">
        <v>38</v>
      </c>
      <c r="T6" s="75">
        <v>629</v>
      </c>
      <c r="U6" s="76">
        <v>629</v>
      </c>
      <c r="V6" s="53">
        <f t="shared" si="2"/>
        <v>16.55263157894737</v>
      </c>
      <c r="W6" s="73">
        <f t="shared" si="3"/>
        <v>16.55263157894737</v>
      </c>
      <c r="X6" s="75">
        <v>0</v>
      </c>
      <c r="Y6" s="76">
        <v>0</v>
      </c>
      <c r="Z6" s="53">
        <f t="shared" si="4"/>
        <v>0</v>
      </c>
      <c r="AA6" s="73">
        <f t="shared" si="5"/>
        <v>0</v>
      </c>
      <c r="AB6" s="75">
        <f t="shared" si="6"/>
        <v>629</v>
      </c>
      <c r="AC6" s="76">
        <f t="shared" si="6"/>
        <v>629</v>
      </c>
      <c r="AD6" s="49">
        <f t="shared" si="7"/>
        <v>629</v>
      </c>
      <c r="AE6" s="77">
        <f t="shared" si="7"/>
        <v>629</v>
      </c>
      <c r="AF6" s="78">
        <f t="shared" si="8"/>
        <v>0</v>
      </c>
      <c r="AG6" s="49">
        <v>138</v>
      </c>
      <c r="AH6" s="75">
        <v>491</v>
      </c>
      <c r="AI6" s="77">
        <v>0</v>
      </c>
      <c r="AJ6" s="78">
        <v>0</v>
      </c>
    </row>
    <row r="7" spans="1:36" customFormat="1">
      <c r="A7" s="68" t="s">
        <v>7</v>
      </c>
      <c r="B7" s="68" t="s">
        <v>45</v>
      </c>
      <c r="C7" s="68" t="s">
        <v>53</v>
      </c>
      <c r="D7" s="68">
        <v>304913</v>
      </c>
      <c r="E7" s="69" t="s">
        <v>92</v>
      </c>
      <c r="F7" s="68">
        <v>36064181</v>
      </c>
      <c r="G7" s="120" t="s">
        <v>16</v>
      </c>
      <c r="H7" s="69" t="s">
        <v>14</v>
      </c>
      <c r="I7" s="69" t="s">
        <v>162</v>
      </c>
      <c r="J7" s="1">
        <v>474</v>
      </c>
      <c r="K7" s="2" t="s">
        <v>202</v>
      </c>
      <c r="L7" s="70">
        <v>18</v>
      </c>
      <c r="M7" s="71">
        <v>18</v>
      </c>
      <c r="N7" s="72">
        <v>2</v>
      </c>
      <c r="O7" s="3">
        <v>2</v>
      </c>
      <c r="P7" s="53">
        <f t="shared" si="0"/>
        <v>9</v>
      </c>
      <c r="Q7" s="73">
        <f t="shared" si="1"/>
        <v>9</v>
      </c>
      <c r="R7" s="74">
        <v>26</v>
      </c>
      <c r="S7" s="71">
        <v>26</v>
      </c>
      <c r="T7" s="3">
        <v>333</v>
      </c>
      <c r="U7" s="71">
        <v>333</v>
      </c>
      <c r="V7" s="53">
        <f t="shared" si="2"/>
        <v>12.807692307692308</v>
      </c>
      <c r="W7" s="73">
        <f t="shared" si="3"/>
        <v>12.807692307692308</v>
      </c>
      <c r="X7" s="71">
        <v>0</v>
      </c>
      <c r="Y7" s="71">
        <v>0</v>
      </c>
      <c r="Z7" s="53">
        <f t="shared" si="4"/>
        <v>0</v>
      </c>
      <c r="AA7" s="73">
        <f t="shared" si="5"/>
        <v>0</v>
      </c>
      <c r="AB7" s="75">
        <f t="shared" si="6"/>
        <v>333</v>
      </c>
      <c r="AC7" s="76">
        <f t="shared" si="6"/>
        <v>333</v>
      </c>
      <c r="AD7" s="49">
        <f t="shared" si="7"/>
        <v>333</v>
      </c>
      <c r="AE7" s="77">
        <f t="shared" si="7"/>
        <v>333</v>
      </c>
      <c r="AF7" s="78">
        <f t="shared" si="8"/>
        <v>0</v>
      </c>
      <c r="AG7" s="74">
        <v>333</v>
      </c>
      <c r="AH7" s="72">
        <v>0</v>
      </c>
      <c r="AI7" s="69">
        <v>0</v>
      </c>
      <c r="AJ7" s="71">
        <v>0</v>
      </c>
    </row>
    <row r="8" spans="1:36">
      <c r="A8" s="68" t="s">
        <v>7</v>
      </c>
      <c r="B8" s="68" t="s">
        <v>45</v>
      </c>
      <c r="C8" s="68" t="s">
        <v>54</v>
      </c>
      <c r="D8" s="68">
        <v>304956</v>
      </c>
      <c r="E8" s="69" t="s">
        <v>93</v>
      </c>
      <c r="F8" s="68">
        <v>31816681</v>
      </c>
      <c r="G8" s="120" t="s">
        <v>126</v>
      </c>
      <c r="H8" s="69" t="s">
        <v>140</v>
      </c>
      <c r="I8" s="69" t="s">
        <v>165</v>
      </c>
      <c r="J8" s="69">
        <v>530</v>
      </c>
      <c r="K8" s="3" t="s">
        <v>202</v>
      </c>
      <c r="L8" s="10">
        <v>2</v>
      </c>
      <c r="M8" s="71">
        <v>2</v>
      </c>
      <c r="N8" s="72">
        <v>1</v>
      </c>
      <c r="O8" s="3">
        <v>1</v>
      </c>
      <c r="P8" s="53">
        <f t="shared" si="0"/>
        <v>2</v>
      </c>
      <c r="Q8" s="73">
        <f t="shared" si="1"/>
        <v>2</v>
      </c>
      <c r="R8" s="74">
        <v>28</v>
      </c>
      <c r="S8" s="71">
        <v>28</v>
      </c>
      <c r="T8" s="75">
        <v>508</v>
      </c>
      <c r="U8" s="76">
        <v>508</v>
      </c>
      <c r="V8" s="53">
        <f t="shared" si="2"/>
        <v>18.142857142857142</v>
      </c>
      <c r="W8" s="73">
        <f t="shared" si="3"/>
        <v>18.142857142857142</v>
      </c>
      <c r="X8" s="75">
        <v>0</v>
      </c>
      <c r="Y8" s="78">
        <v>0</v>
      </c>
      <c r="Z8" s="53">
        <f t="shared" si="4"/>
        <v>0</v>
      </c>
      <c r="AA8" s="73">
        <f t="shared" si="5"/>
        <v>0</v>
      </c>
      <c r="AB8" s="75">
        <f t="shared" si="6"/>
        <v>508</v>
      </c>
      <c r="AC8" s="76">
        <f t="shared" si="6"/>
        <v>508</v>
      </c>
      <c r="AD8" s="49">
        <f t="shared" si="7"/>
        <v>508</v>
      </c>
      <c r="AE8" s="77">
        <f t="shared" si="7"/>
        <v>508</v>
      </c>
      <c r="AF8" s="78">
        <f t="shared" si="8"/>
        <v>0</v>
      </c>
      <c r="AG8" s="54">
        <v>508</v>
      </c>
      <c r="AH8" s="98">
        <v>0</v>
      </c>
      <c r="AI8" s="81">
        <v>0</v>
      </c>
      <c r="AJ8" s="79">
        <v>0</v>
      </c>
    </row>
    <row r="9" spans="1:36" customFormat="1">
      <c r="A9" s="68" t="s">
        <v>7</v>
      </c>
      <c r="B9" s="68" t="s">
        <v>45</v>
      </c>
      <c r="C9" s="68" t="s">
        <v>54</v>
      </c>
      <c r="D9" s="68">
        <v>304956</v>
      </c>
      <c r="E9" s="69" t="s">
        <v>93</v>
      </c>
      <c r="F9" s="68">
        <v>36062219</v>
      </c>
      <c r="G9" s="120" t="s">
        <v>16</v>
      </c>
      <c r="H9" s="69" t="s">
        <v>140</v>
      </c>
      <c r="I9" s="69" t="s">
        <v>164</v>
      </c>
      <c r="J9" s="1">
        <v>399</v>
      </c>
      <c r="K9" s="2" t="s">
        <v>202</v>
      </c>
      <c r="L9" s="70">
        <v>3</v>
      </c>
      <c r="M9" s="71">
        <v>3</v>
      </c>
      <c r="N9" s="72">
        <v>1</v>
      </c>
      <c r="O9" s="3">
        <v>1</v>
      </c>
      <c r="P9" s="53">
        <f t="shared" si="0"/>
        <v>3</v>
      </c>
      <c r="Q9" s="73">
        <f t="shared" si="1"/>
        <v>3</v>
      </c>
      <c r="R9" s="74">
        <v>2</v>
      </c>
      <c r="S9" s="71">
        <v>2</v>
      </c>
      <c r="T9" s="75">
        <v>28</v>
      </c>
      <c r="U9" s="76">
        <v>28</v>
      </c>
      <c r="V9" s="53">
        <f t="shared" si="2"/>
        <v>14</v>
      </c>
      <c r="W9" s="73">
        <f t="shared" si="3"/>
        <v>14</v>
      </c>
      <c r="X9" s="75">
        <v>0</v>
      </c>
      <c r="Y9" s="76">
        <v>0</v>
      </c>
      <c r="Z9" s="53">
        <f t="shared" si="4"/>
        <v>0</v>
      </c>
      <c r="AA9" s="73">
        <f t="shared" si="5"/>
        <v>0</v>
      </c>
      <c r="AB9" s="75">
        <f t="shared" si="6"/>
        <v>28</v>
      </c>
      <c r="AC9" s="76">
        <f t="shared" si="6"/>
        <v>28</v>
      </c>
      <c r="AD9" s="49">
        <f t="shared" si="7"/>
        <v>28</v>
      </c>
      <c r="AE9" s="77">
        <f t="shared" si="7"/>
        <v>28</v>
      </c>
      <c r="AF9" s="78">
        <f t="shared" si="8"/>
        <v>0</v>
      </c>
      <c r="AG9" s="49">
        <v>28</v>
      </c>
      <c r="AH9" s="75">
        <v>0</v>
      </c>
      <c r="AI9" s="77">
        <v>0</v>
      </c>
      <c r="AJ9" s="78">
        <v>0</v>
      </c>
    </row>
    <row r="10" spans="1:36" customFormat="1">
      <c r="A10" s="68" t="s">
        <v>7</v>
      </c>
      <c r="B10" s="68" t="s">
        <v>45</v>
      </c>
      <c r="C10" s="68" t="s">
        <v>55</v>
      </c>
      <c r="D10" s="68">
        <v>305103</v>
      </c>
      <c r="E10" s="69" t="s">
        <v>94</v>
      </c>
      <c r="F10" s="68">
        <v>31817017</v>
      </c>
      <c r="G10" s="120" t="s">
        <v>16</v>
      </c>
      <c r="H10" s="69" t="s">
        <v>166</v>
      </c>
      <c r="I10" s="69" t="s">
        <v>167</v>
      </c>
      <c r="J10" s="1">
        <v>473</v>
      </c>
      <c r="K10" s="2" t="s">
        <v>202</v>
      </c>
      <c r="L10" s="10">
        <v>7</v>
      </c>
      <c r="M10" s="51">
        <v>7</v>
      </c>
      <c r="N10" s="4">
        <v>1</v>
      </c>
      <c r="O10" s="2">
        <v>1</v>
      </c>
      <c r="P10" s="32">
        <f t="shared" ref="P10:P19" si="9">+L10/N10</f>
        <v>7</v>
      </c>
      <c r="Q10" s="33">
        <f t="shared" ref="Q10:Q18" si="10">+M10/O10</f>
        <v>7</v>
      </c>
      <c r="R10" s="5">
        <v>3</v>
      </c>
      <c r="S10" s="51">
        <v>3</v>
      </c>
      <c r="T10" s="2">
        <v>52.55</v>
      </c>
      <c r="U10" s="51">
        <v>52.55</v>
      </c>
      <c r="V10" s="32">
        <f t="shared" ref="V10:V19" si="11">+T10/R10</f>
        <v>17.516666666666666</v>
      </c>
      <c r="W10" s="33">
        <f t="shared" ref="W10:W18" si="12">+U10/S10</f>
        <v>17.516666666666666</v>
      </c>
      <c r="X10" s="2">
        <v>0</v>
      </c>
      <c r="Y10" s="51">
        <v>0</v>
      </c>
      <c r="Z10" s="32">
        <f t="shared" ref="Z10:Z19" si="13">+X10/R10</f>
        <v>0</v>
      </c>
      <c r="AA10" s="33">
        <f t="shared" ref="AA10:AA18" si="14">+Y10/S10</f>
        <v>0</v>
      </c>
      <c r="AB10" s="28">
        <f t="shared" ref="AB10:AC19" si="15">+T10+X10</f>
        <v>52.55</v>
      </c>
      <c r="AC10" s="29">
        <f t="shared" si="15"/>
        <v>52.55</v>
      </c>
      <c r="AD10" s="30">
        <f t="shared" ref="AD10:AE19" si="16">ROUNDUP(AB10,0)</f>
        <v>53</v>
      </c>
      <c r="AE10" s="52">
        <f t="shared" si="16"/>
        <v>53</v>
      </c>
      <c r="AF10" s="31">
        <f t="shared" ref="AF10:AF19" si="17">+AD10-AE10</f>
        <v>0</v>
      </c>
      <c r="AG10" s="5">
        <v>53</v>
      </c>
      <c r="AH10" s="101">
        <v>0</v>
      </c>
      <c r="AI10" s="1">
        <v>0</v>
      </c>
      <c r="AJ10" s="51">
        <v>0</v>
      </c>
    </row>
    <row r="11" spans="1:36">
      <c r="A11" s="68" t="s">
        <v>7</v>
      </c>
      <c r="B11" s="68" t="s">
        <v>45</v>
      </c>
      <c r="C11" s="68" t="s">
        <v>46</v>
      </c>
      <c r="D11" s="68">
        <v>603155</v>
      </c>
      <c r="E11" s="69" t="s">
        <v>85</v>
      </c>
      <c r="F11" s="68">
        <v>31780792</v>
      </c>
      <c r="G11" s="120" t="s">
        <v>16</v>
      </c>
      <c r="H11" s="69" t="s">
        <v>9</v>
      </c>
      <c r="I11" s="69" t="s">
        <v>148</v>
      </c>
      <c r="J11" s="69">
        <v>321</v>
      </c>
      <c r="K11" s="3" t="s">
        <v>202</v>
      </c>
      <c r="L11" s="10">
        <v>5</v>
      </c>
      <c r="M11" s="71">
        <v>0</v>
      </c>
      <c r="N11" s="72">
        <v>1</v>
      </c>
      <c r="O11" s="3">
        <v>0</v>
      </c>
      <c r="P11" s="53">
        <f t="shared" si="9"/>
        <v>5</v>
      </c>
      <c r="Q11" s="73">
        <v>0</v>
      </c>
      <c r="R11" s="74">
        <v>75</v>
      </c>
      <c r="S11" s="71">
        <v>0</v>
      </c>
      <c r="T11" s="75">
        <v>1000</v>
      </c>
      <c r="U11" s="76">
        <v>0</v>
      </c>
      <c r="V11" s="53">
        <f t="shared" si="11"/>
        <v>13.333333333333334</v>
      </c>
      <c r="W11" s="73">
        <v>0</v>
      </c>
      <c r="X11" s="75">
        <v>0</v>
      </c>
      <c r="Y11" s="76">
        <v>0</v>
      </c>
      <c r="Z11" s="53">
        <f t="shared" si="13"/>
        <v>0</v>
      </c>
      <c r="AA11" s="73">
        <v>0</v>
      </c>
      <c r="AB11" s="75">
        <f t="shared" si="15"/>
        <v>1000</v>
      </c>
      <c r="AC11" s="76">
        <f t="shared" si="15"/>
        <v>0</v>
      </c>
      <c r="AD11" s="49">
        <f t="shared" si="16"/>
        <v>1000</v>
      </c>
      <c r="AE11" s="77">
        <f t="shared" si="16"/>
        <v>0</v>
      </c>
      <c r="AF11" s="78">
        <f t="shared" si="17"/>
        <v>1000</v>
      </c>
      <c r="AG11" s="54">
        <v>0</v>
      </c>
      <c r="AH11" s="98">
        <v>1000</v>
      </c>
      <c r="AI11" s="81">
        <v>0</v>
      </c>
      <c r="AJ11" s="79">
        <v>0</v>
      </c>
    </row>
    <row r="12" spans="1:36" customFormat="1">
      <c r="A12" s="68" t="s">
        <v>7</v>
      </c>
      <c r="B12" s="68" t="s">
        <v>45</v>
      </c>
      <c r="C12" s="68" t="s">
        <v>47</v>
      </c>
      <c r="D12" s="68">
        <v>603317</v>
      </c>
      <c r="E12" s="69" t="s">
        <v>86</v>
      </c>
      <c r="F12" s="68">
        <v>31768873</v>
      </c>
      <c r="G12" s="120" t="s">
        <v>122</v>
      </c>
      <c r="H12" s="69" t="s">
        <v>10</v>
      </c>
      <c r="I12" s="69" t="s">
        <v>149</v>
      </c>
      <c r="J12" s="1">
        <v>304</v>
      </c>
      <c r="K12" s="2" t="s">
        <v>202</v>
      </c>
      <c r="L12" s="70">
        <v>48</v>
      </c>
      <c r="M12" s="71">
        <v>23</v>
      </c>
      <c r="N12" s="72">
        <v>10</v>
      </c>
      <c r="O12" s="3">
        <v>10</v>
      </c>
      <c r="P12" s="53">
        <f t="shared" si="9"/>
        <v>4.8</v>
      </c>
      <c r="Q12" s="73">
        <f t="shared" si="10"/>
        <v>2.2999999999999998</v>
      </c>
      <c r="R12" s="74">
        <v>81</v>
      </c>
      <c r="S12" s="71">
        <v>81</v>
      </c>
      <c r="T12" s="75">
        <v>2291</v>
      </c>
      <c r="U12" s="76">
        <v>1098</v>
      </c>
      <c r="V12" s="53">
        <f t="shared" si="11"/>
        <v>28.283950617283949</v>
      </c>
      <c r="W12" s="73">
        <f t="shared" si="12"/>
        <v>13.555555555555555</v>
      </c>
      <c r="X12" s="75">
        <v>1200</v>
      </c>
      <c r="Y12" s="76">
        <v>0</v>
      </c>
      <c r="Z12" s="53">
        <f t="shared" si="13"/>
        <v>14.814814814814815</v>
      </c>
      <c r="AA12" s="73">
        <f t="shared" si="14"/>
        <v>0</v>
      </c>
      <c r="AB12" s="75">
        <f t="shared" si="15"/>
        <v>3491</v>
      </c>
      <c r="AC12" s="76">
        <f t="shared" si="15"/>
        <v>1098</v>
      </c>
      <c r="AD12" s="49">
        <f t="shared" si="16"/>
        <v>3491</v>
      </c>
      <c r="AE12" s="77">
        <f t="shared" si="16"/>
        <v>1098</v>
      </c>
      <c r="AF12" s="78">
        <f t="shared" si="17"/>
        <v>2393</v>
      </c>
      <c r="AG12" s="49">
        <v>1200</v>
      </c>
      <c r="AH12" s="75">
        <v>0</v>
      </c>
      <c r="AI12" s="77">
        <v>664</v>
      </c>
      <c r="AJ12" s="78">
        <v>1627</v>
      </c>
    </row>
    <row r="13" spans="1:36" customFormat="1">
      <c r="A13" s="68" t="s">
        <v>7</v>
      </c>
      <c r="B13" s="68" t="s">
        <v>45</v>
      </c>
      <c r="C13" s="68" t="s">
        <v>47</v>
      </c>
      <c r="D13" s="68">
        <v>603317</v>
      </c>
      <c r="E13" s="69" t="s">
        <v>86</v>
      </c>
      <c r="F13" s="68">
        <v>31768989</v>
      </c>
      <c r="G13" s="120" t="s">
        <v>122</v>
      </c>
      <c r="H13" s="69" t="s">
        <v>10</v>
      </c>
      <c r="I13" s="69" t="s">
        <v>150</v>
      </c>
      <c r="J13" s="1">
        <v>825</v>
      </c>
      <c r="K13" s="2" t="s">
        <v>202</v>
      </c>
      <c r="L13" s="70">
        <v>4</v>
      </c>
      <c r="M13" s="71">
        <v>4</v>
      </c>
      <c r="N13" s="72">
        <v>1</v>
      </c>
      <c r="O13" s="3">
        <v>1</v>
      </c>
      <c r="P13" s="53">
        <f t="shared" si="9"/>
        <v>4</v>
      </c>
      <c r="Q13" s="73">
        <f t="shared" si="10"/>
        <v>4</v>
      </c>
      <c r="R13" s="74">
        <v>40</v>
      </c>
      <c r="S13" s="71">
        <v>40</v>
      </c>
      <c r="T13" s="75">
        <v>0</v>
      </c>
      <c r="U13" s="76">
        <v>0</v>
      </c>
      <c r="V13" s="53">
        <f t="shared" si="11"/>
        <v>0</v>
      </c>
      <c r="W13" s="73">
        <f t="shared" si="12"/>
        <v>0</v>
      </c>
      <c r="X13" s="75">
        <v>800</v>
      </c>
      <c r="Y13" s="76">
        <v>800</v>
      </c>
      <c r="Z13" s="53">
        <f t="shared" si="13"/>
        <v>20</v>
      </c>
      <c r="AA13" s="73">
        <f t="shared" si="14"/>
        <v>20</v>
      </c>
      <c r="AB13" s="75">
        <f t="shared" si="15"/>
        <v>800</v>
      </c>
      <c r="AC13" s="76">
        <f t="shared" si="15"/>
        <v>800</v>
      </c>
      <c r="AD13" s="49">
        <f t="shared" si="16"/>
        <v>800</v>
      </c>
      <c r="AE13" s="77">
        <f t="shared" si="16"/>
        <v>800</v>
      </c>
      <c r="AF13" s="78">
        <f t="shared" si="17"/>
        <v>0</v>
      </c>
      <c r="AG13" s="49">
        <v>0</v>
      </c>
      <c r="AH13" s="75">
        <v>800</v>
      </c>
      <c r="AI13" s="77">
        <v>0</v>
      </c>
      <c r="AJ13" s="78">
        <v>0</v>
      </c>
    </row>
    <row r="14" spans="1:36" customFormat="1">
      <c r="A14" s="68" t="s">
        <v>7</v>
      </c>
      <c r="B14" s="68" t="s">
        <v>45</v>
      </c>
      <c r="C14" s="68" t="s">
        <v>47</v>
      </c>
      <c r="D14" s="68">
        <v>603317</v>
      </c>
      <c r="E14" s="69" t="s">
        <v>86</v>
      </c>
      <c r="F14" s="68">
        <v>31785212</v>
      </c>
      <c r="G14" s="120" t="s">
        <v>122</v>
      </c>
      <c r="H14" s="69" t="s">
        <v>10</v>
      </c>
      <c r="I14" s="69" t="s">
        <v>151</v>
      </c>
      <c r="J14" s="1">
        <v>408</v>
      </c>
      <c r="K14" s="2" t="s">
        <v>202</v>
      </c>
      <c r="L14" s="70">
        <v>16</v>
      </c>
      <c r="M14" s="71">
        <v>14</v>
      </c>
      <c r="N14" s="72">
        <v>2</v>
      </c>
      <c r="O14" s="3">
        <v>2</v>
      </c>
      <c r="P14" s="53">
        <f t="shared" si="9"/>
        <v>8</v>
      </c>
      <c r="Q14" s="73">
        <f t="shared" si="10"/>
        <v>7</v>
      </c>
      <c r="R14" s="74">
        <v>128</v>
      </c>
      <c r="S14" s="71">
        <v>128</v>
      </c>
      <c r="T14" s="75">
        <v>1935</v>
      </c>
      <c r="U14" s="76">
        <v>1935</v>
      </c>
      <c r="V14" s="53">
        <f t="shared" si="11"/>
        <v>15.1171875</v>
      </c>
      <c r="W14" s="73">
        <f t="shared" si="12"/>
        <v>15.1171875</v>
      </c>
      <c r="X14" s="75">
        <v>0</v>
      </c>
      <c r="Y14" s="76">
        <v>0</v>
      </c>
      <c r="Z14" s="53">
        <f t="shared" si="13"/>
        <v>0</v>
      </c>
      <c r="AA14" s="73">
        <f t="shared" si="14"/>
        <v>0</v>
      </c>
      <c r="AB14" s="75">
        <f t="shared" si="15"/>
        <v>1935</v>
      </c>
      <c r="AC14" s="76">
        <f t="shared" si="15"/>
        <v>1935</v>
      </c>
      <c r="AD14" s="49">
        <f t="shared" si="16"/>
        <v>1935</v>
      </c>
      <c r="AE14" s="77">
        <f t="shared" si="16"/>
        <v>1935</v>
      </c>
      <c r="AF14" s="78">
        <f t="shared" si="17"/>
        <v>0</v>
      </c>
      <c r="AG14" s="49">
        <v>0</v>
      </c>
      <c r="AH14" s="75">
        <v>1935</v>
      </c>
      <c r="AI14" s="77">
        <v>0</v>
      </c>
      <c r="AJ14" s="78">
        <v>0</v>
      </c>
    </row>
    <row r="15" spans="1:36" s="97" customFormat="1">
      <c r="A15" s="68" t="s">
        <v>7</v>
      </c>
      <c r="B15" s="68" t="s">
        <v>45</v>
      </c>
      <c r="C15" s="68" t="s">
        <v>48</v>
      </c>
      <c r="D15" s="68">
        <v>304557</v>
      </c>
      <c r="E15" s="69" t="s">
        <v>87</v>
      </c>
      <c r="F15" s="68">
        <v>31768849</v>
      </c>
      <c r="G15" s="120" t="s">
        <v>16</v>
      </c>
      <c r="H15" s="69" t="s">
        <v>138</v>
      </c>
      <c r="I15" s="69" t="s">
        <v>152</v>
      </c>
      <c r="J15" s="1">
        <v>802</v>
      </c>
      <c r="K15" s="2" t="s">
        <v>202</v>
      </c>
      <c r="L15" s="70">
        <v>3</v>
      </c>
      <c r="M15" s="71">
        <v>3</v>
      </c>
      <c r="N15" s="72">
        <v>1</v>
      </c>
      <c r="O15" s="3">
        <v>1</v>
      </c>
      <c r="P15" s="53">
        <f t="shared" si="9"/>
        <v>3</v>
      </c>
      <c r="Q15" s="73">
        <f t="shared" si="10"/>
        <v>3</v>
      </c>
      <c r="R15" s="74">
        <v>180</v>
      </c>
      <c r="S15" s="71">
        <v>180</v>
      </c>
      <c r="T15" s="75">
        <v>0</v>
      </c>
      <c r="U15" s="76">
        <v>0</v>
      </c>
      <c r="V15" s="53">
        <f t="shared" si="11"/>
        <v>0</v>
      </c>
      <c r="W15" s="73">
        <f t="shared" si="12"/>
        <v>0</v>
      </c>
      <c r="X15" s="75">
        <v>600</v>
      </c>
      <c r="Y15" s="76">
        <v>600</v>
      </c>
      <c r="Z15" s="53">
        <f t="shared" si="13"/>
        <v>3.3333333333333335</v>
      </c>
      <c r="AA15" s="73">
        <f t="shared" si="14"/>
        <v>3.3333333333333335</v>
      </c>
      <c r="AB15" s="75">
        <f t="shared" si="15"/>
        <v>600</v>
      </c>
      <c r="AC15" s="76">
        <f t="shared" si="15"/>
        <v>600</v>
      </c>
      <c r="AD15" s="49">
        <f t="shared" si="16"/>
        <v>600</v>
      </c>
      <c r="AE15" s="77">
        <f t="shared" si="16"/>
        <v>600</v>
      </c>
      <c r="AF15" s="78">
        <f t="shared" si="17"/>
        <v>0</v>
      </c>
      <c r="AG15" s="49">
        <v>600</v>
      </c>
      <c r="AH15" s="75">
        <v>0</v>
      </c>
      <c r="AI15" s="77">
        <v>0</v>
      </c>
      <c r="AJ15" s="78">
        <v>0</v>
      </c>
    </row>
    <row r="16" spans="1:36" customFormat="1">
      <c r="A16" s="68" t="s">
        <v>7</v>
      </c>
      <c r="B16" s="68" t="s">
        <v>45</v>
      </c>
      <c r="C16" s="68" t="s">
        <v>48</v>
      </c>
      <c r="D16" s="68">
        <v>304557</v>
      </c>
      <c r="E16" s="69" t="s">
        <v>87</v>
      </c>
      <c r="F16" s="68">
        <v>31810497</v>
      </c>
      <c r="G16" s="120" t="s">
        <v>123</v>
      </c>
      <c r="H16" s="69" t="s">
        <v>138</v>
      </c>
      <c r="I16" s="69" t="s">
        <v>153</v>
      </c>
      <c r="J16" s="1">
        <v>765</v>
      </c>
      <c r="K16" s="2" t="s">
        <v>202</v>
      </c>
      <c r="L16" s="10">
        <v>17</v>
      </c>
      <c r="M16" s="51">
        <v>7</v>
      </c>
      <c r="N16" s="4">
        <v>1</v>
      </c>
      <c r="O16" s="2">
        <v>1</v>
      </c>
      <c r="P16" s="32">
        <f t="shared" si="9"/>
        <v>17</v>
      </c>
      <c r="Q16" s="33">
        <f t="shared" si="10"/>
        <v>7</v>
      </c>
      <c r="R16" s="5">
        <v>48</v>
      </c>
      <c r="S16" s="51">
        <v>48</v>
      </c>
      <c r="T16" s="28">
        <v>516</v>
      </c>
      <c r="U16" s="29">
        <v>516</v>
      </c>
      <c r="V16" s="32">
        <f t="shared" si="11"/>
        <v>10.75</v>
      </c>
      <c r="W16" s="33">
        <f t="shared" si="12"/>
        <v>10.75</v>
      </c>
      <c r="X16" s="28">
        <v>0</v>
      </c>
      <c r="Y16" s="29">
        <v>0</v>
      </c>
      <c r="Z16" s="32">
        <f t="shared" si="13"/>
        <v>0</v>
      </c>
      <c r="AA16" s="33">
        <f t="shared" si="14"/>
        <v>0</v>
      </c>
      <c r="AB16" s="28">
        <f t="shared" si="15"/>
        <v>516</v>
      </c>
      <c r="AC16" s="29">
        <f t="shared" si="15"/>
        <v>516</v>
      </c>
      <c r="AD16" s="30">
        <f t="shared" si="16"/>
        <v>516</v>
      </c>
      <c r="AE16" s="52">
        <f t="shared" si="16"/>
        <v>516</v>
      </c>
      <c r="AF16" s="31">
        <f t="shared" si="17"/>
        <v>0</v>
      </c>
      <c r="AG16" s="49">
        <v>0</v>
      </c>
      <c r="AH16" s="28">
        <v>516</v>
      </c>
      <c r="AI16" s="52">
        <v>0</v>
      </c>
      <c r="AJ16" s="31">
        <v>0</v>
      </c>
    </row>
    <row r="17" spans="1:36">
      <c r="A17" s="68" t="s">
        <v>7</v>
      </c>
      <c r="B17" s="68" t="s">
        <v>45</v>
      </c>
      <c r="C17" s="68" t="s">
        <v>49</v>
      </c>
      <c r="D17" s="68">
        <v>304565</v>
      </c>
      <c r="E17" s="69" t="s">
        <v>88</v>
      </c>
      <c r="F17" s="68">
        <v>42447402</v>
      </c>
      <c r="G17" s="120" t="s">
        <v>124</v>
      </c>
      <c r="H17" s="69" t="s">
        <v>139</v>
      </c>
      <c r="I17" s="69" t="s">
        <v>154</v>
      </c>
      <c r="J17" s="69">
        <v>443</v>
      </c>
      <c r="K17" s="3" t="s">
        <v>202</v>
      </c>
      <c r="L17" s="70">
        <v>37</v>
      </c>
      <c r="M17" s="71">
        <v>15</v>
      </c>
      <c r="N17" s="72">
        <v>9</v>
      </c>
      <c r="O17" s="3">
        <v>4</v>
      </c>
      <c r="P17" s="53">
        <f t="shared" si="9"/>
        <v>4.1111111111111107</v>
      </c>
      <c r="Q17" s="73">
        <f t="shared" si="10"/>
        <v>3.75</v>
      </c>
      <c r="R17" s="74">
        <v>76</v>
      </c>
      <c r="S17" s="71">
        <v>28</v>
      </c>
      <c r="T17" s="3">
        <v>1588</v>
      </c>
      <c r="U17" s="71">
        <v>749</v>
      </c>
      <c r="V17" s="53">
        <f t="shared" si="11"/>
        <v>20.894736842105264</v>
      </c>
      <c r="W17" s="73">
        <f t="shared" si="12"/>
        <v>26.75</v>
      </c>
      <c r="X17" s="74">
        <v>0</v>
      </c>
      <c r="Y17" s="102">
        <v>0</v>
      </c>
      <c r="Z17" s="53">
        <f t="shared" si="13"/>
        <v>0</v>
      </c>
      <c r="AA17" s="73">
        <f t="shared" si="14"/>
        <v>0</v>
      </c>
      <c r="AB17" s="75">
        <f t="shared" si="15"/>
        <v>1588</v>
      </c>
      <c r="AC17" s="76">
        <f t="shared" si="15"/>
        <v>749</v>
      </c>
      <c r="AD17" s="49">
        <f t="shared" si="16"/>
        <v>1588</v>
      </c>
      <c r="AE17" s="77">
        <f t="shared" si="16"/>
        <v>749</v>
      </c>
      <c r="AF17" s="78">
        <f t="shared" si="17"/>
        <v>839</v>
      </c>
      <c r="AG17" s="54">
        <v>1588</v>
      </c>
      <c r="AH17" s="98">
        <v>0</v>
      </c>
      <c r="AI17" s="81">
        <v>0</v>
      </c>
      <c r="AJ17" s="79">
        <v>0</v>
      </c>
    </row>
    <row r="18" spans="1:36">
      <c r="A18" s="68" t="s">
        <v>7</v>
      </c>
      <c r="B18" s="68" t="s">
        <v>45</v>
      </c>
      <c r="C18" s="68" t="s">
        <v>50</v>
      </c>
      <c r="D18" s="68">
        <v>603406</v>
      </c>
      <c r="E18" s="69" t="s">
        <v>89</v>
      </c>
      <c r="F18" s="68">
        <v>36060976</v>
      </c>
      <c r="G18" s="120" t="s">
        <v>16</v>
      </c>
      <c r="H18" s="69" t="s">
        <v>11</v>
      </c>
      <c r="I18" s="69" t="s">
        <v>155</v>
      </c>
      <c r="J18" s="69">
        <v>495</v>
      </c>
      <c r="K18" s="3" t="s">
        <v>202</v>
      </c>
      <c r="L18" s="10">
        <v>31</v>
      </c>
      <c r="M18" s="71">
        <v>25</v>
      </c>
      <c r="N18" s="72">
        <v>3</v>
      </c>
      <c r="O18" s="3">
        <v>3</v>
      </c>
      <c r="P18" s="53">
        <f t="shared" si="9"/>
        <v>10.333333333333334</v>
      </c>
      <c r="Q18" s="73">
        <f t="shared" si="10"/>
        <v>8.3333333333333339</v>
      </c>
      <c r="R18" s="74">
        <v>35</v>
      </c>
      <c r="S18" s="71">
        <v>35</v>
      </c>
      <c r="T18" s="75">
        <v>507.5</v>
      </c>
      <c r="U18" s="76">
        <v>507.5</v>
      </c>
      <c r="V18" s="53">
        <f t="shared" si="11"/>
        <v>14.5</v>
      </c>
      <c r="W18" s="73">
        <f t="shared" si="12"/>
        <v>14.5</v>
      </c>
      <c r="X18" s="75">
        <v>0</v>
      </c>
      <c r="Y18" s="76">
        <v>0</v>
      </c>
      <c r="Z18" s="53">
        <f t="shared" si="13"/>
        <v>0</v>
      </c>
      <c r="AA18" s="73">
        <f t="shared" si="14"/>
        <v>0</v>
      </c>
      <c r="AB18" s="75">
        <f t="shared" si="15"/>
        <v>507.5</v>
      </c>
      <c r="AC18" s="76">
        <f t="shared" si="15"/>
        <v>507.5</v>
      </c>
      <c r="AD18" s="49">
        <f t="shared" si="16"/>
        <v>508</v>
      </c>
      <c r="AE18" s="77">
        <f t="shared" si="16"/>
        <v>508</v>
      </c>
      <c r="AF18" s="78">
        <f t="shared" si="17"/>
        <v>0</v>
      </c>
      <c r="AG18" s="54">
        <v>508</v>
      </c>
      <c r="AH18" s="98">
        <v>0</v>
      </c>
      <c r="AI18" s="81">
        <v>0</v>
      </c>
      <c r="AJ18" s="79">
        <v>0</v>
      </c>
    </row>
    <row r="19" spans="1:36" customFormat="1">
      <c r="A19" s="68" t="s">
        <v>7</v>
      </c>
      <c r="B19" s="68" t="s">
        <v>45</v>
      </c>
      <c r="C19" s="68" t="s">
        <v>51</v>
      </c>
      <c r="D19" s="68">
        <v>304603</v>
      </c>
      <c r="E19" s="69" t="s">
        <v>90</v>
      </c>
      <c r="F19" s="68">
        <v>31754945</v>
      </c>
      <c r="G19" s="120" t="s">
        <v>122</v>
      </c>
      <c r="H19" s="69" t="s">
        <v>157</v>
      </c>
      <c r="I19" s="69" t="s">
        <v>158</v>
      </c>
      <c r="J19" s="1">
        <v>338</v>
      </c>
      <c r="K19" s="2" t="s">
        <v>202</v>
      </c>
      <c r="L19" s="10">
        <v>2</v>
      </c>
      <c r="M19" s="51">
        <v>0</v>
      </c>
      <c r="N19" s="4">
        <v>1</v>
      </c>
      <c r="O19" s="2">
        <v>0</v>
      </c>
      <c r="P19" s="32">
        <f t="shared" si="9"/>
        <v>2</v>
      </c>
      <c r="Q19" s="33">
        <v>0</v>
      </c>
      <c r="R19" s="5">
        <v>10</v>
      </c>
      <c r="S19" s="51">
        <v>0</v>
      </c>
      <c r="T19" s="2">
        <v>180</v>
      </c>
      <c r="U19" s="51">
        <v>0</v>
      </c>
      <c r="V19" s="32">
        <f t="shared" si="11"/>
        <v>18</v>
      </c>
      <c r="W19" s="33">
        <v>0</v>
      </c>
      <c r="X19" s="5">
        <v>0</v>
      </c>
      <c r="Y19" s="99">
        <v>0</v>
      </c>
      <c r="Z19" s="32">
        <f t="shared" si="13"/>
        <v>0</v>
      </c>
      <c r="AA19" s="33">
        <v>0</v>
      </c>
      <c r="AB19" s="28">
        <f t="shared" si="15"/>
        <v>180</v>
      </c>
      <c r="AC19" s="29">
        <f t="shared" si="15"/>
        <v>0</v>
      </c>
      <c r="AD19" s="30">
        <f t="shared" si="16"/>
        <v>180</v>
      </c>
      <c r="AE19" s="52">
        <f t="shared" si="16"/>
        <v>0</v>
      </c>
      <c r="AF19" s="31">
        <f t="shared" si="17"/>
        <v>180</v>
      </c>
      <c r="AG19" s="5">
        <v>180</v>
      </c>
      <c r="AH19" s="101">
        <v>0</v>
      </c>
      <c r="AI19" s="2">
        <v>0</v>
      </c>
      <c r="AJ19" s="51">
        <v>0</v>
      </c>
    </row>
    <row r="20" spans="1:36" customFormat="1">
      <c r="A20" s="68" t="s">
        <v>7</v>
      </c>
      <c r="B20" s="68" t="s">
        <v>45</v>
      </c>
      <c r="C20" s="68" t="s">
        <v>52</v>
      </c>
      <c r="D20" s="68">
        <v>603201</v>
      </c>
      <c r="E20" s="69" t="s">
        <v>91</v>
      </c>
      <c r="F20" s="68">
        <v>31780474</v>
      </c>
      <c r="G20" s="120" t="s">
        <v>16</v>
      </c>
      <c r="H20" s="69" t="s">
        <v>13</v>
      </c>
      <c r="I20" s="69" t="s">
        <v>159</v>
      </c>
      <c r="J20" s="1">
        <v>523</v>
      </c>
      <c r="K20" s="2" t="s">
        <v>202</v>
      </c>
      <c r="L20" s="10">
        <v>20</v>
      </c>
      <c r="M20" s="51">
        <v>20</v>
      </c>
      <c r="N20" s="4">
        <v>2</v>
      </c>
      <c r="O20" s="2">
        <v>2</v>
      </c>
      <c r="P20" s="32">
        <f t="shared" ref="P20:P22" si="18">+L20/N20</f>
        <v>10</v>
      </c>
      <c r="Q20" s="33">
        <f t="shared" ref="Q20:Q22" si="19">+M20/O20</f>
        <v>10</v>
      </c>
      <c r="R20" s="5">
        <v>38</v>
      </c>
      <c r="S20" s="51">
        <v>38</v>
      </c>
      <c r="T20" s="28">
        <v>460</v>
      </c>
      <c r="U20" s="29">
        <v>460</v>
      </c>
      <c r="V20" s="32">
        <f t="shared" ref="V20:V22" si="20">+T20/R20</f>
        <v>12.105263157894736</v>
      </c>
      <c r="W20" s="33">
        <f t="shared" ref="W20:W22" si="21">+U20/S20</f>
        <v>12.105263157894736</v>
      </c>
      <c r="X20" s="30">
        <v>0</v>
      </c>
      <c r="Y20" s="103">
        <v>0</v>
      </c>
      <c r="Z20" s="32">
        <f t="shared" ref="Z20:Z22" si="22">+X20/R20</f>
        <v>0</v>
      </c>
      <c r="AA20" s="33">
        <f t="shared" ref="AA20:AA22" si="23">+Y20/S20</f>
        <v>0</v>
      </c>
      <c r="AB20" s="28">
        <f t="shared" ref="AB20:AC22" si="24">+T20+X20</f>
        <v>460</v>
      </c>
      <c r="AC20" s="29">
        <f t="shared" si="24"/>
        <v>460</v>
      </c>
      <c r="AD20" s="30">
        <f t="shared" ref="AD20:AE22" si="25">ROUNDUP(AB20,0)</f>
        <v>460</v>
      </c>
      <c r="AE20" s="52">
        <f t="shared" si="25"/>
        <v>460</v>
      </c>
      <c r="AF20" s="31">
        <f t="shared" ref="AF20:AF22" si="26">+AD20-AE20</f>
        <v>0</v>
      </c>
      <c r="AG20" s="49">
        <v>460</v>
      </c>
      <c r="AH20" s="28">
        <v>0</v>
      </c>
      <c r="AI20" s="52">
        <v>0</v>
      </c>
      <c r="AJ20" s="31">
        <v>0</v>
      </c>
    </row>
    <row r="21" spans="1:36" customFormat="1">
      <c r="A21" s="68" t="s">
        <v>7</v>
      </c>
      <c r="B21" s="68" t="s">
        <v>45</v>
      </c>
      <c r="C21" s="68" t="s">
        <v>52</v>
      </c>
      <c r="D21" s="68">
        <v>603201</v>
      </c>
      <c r="E21" s="69" t="s">
        <v>91</v>
      </c>
      <c r="F21" s="68">
        <v>31780491</v>
      </c>
      <c r="G21" s="120" t="s">
        <v>16</v>
      </c>
      <c r="H21" s="69" t="s">
        <v>13</v>
      </c>
      <c r="I21" s="69" t="s">
        <v>160</v>
      </c>
      <c r="J21" s="1">
        <v>495</v>
      </c>
      <c r="K21" s="2" t="s">
        <v>202</v>
      </c>
      <c r="L21" s="10">
        <v>1</v>
      </c>
      <c r="M21" s="51">
        <v>0</v>
      </c>
      <c r="N21" s="4">
        <v>1</v>
      </c>
      <c r="O21" s="2">
        <v>0</v>
      </c>
      <c r="P21" s="32">
        <f t="shared" si="18"/>
        <v>1</v>
      </c>
      <c r="Q21" s="33">
        <v>0</v>
      </c>
      <c r="R21" s="5">
        <v>9</v>
      </c>
      <c r="S21" s="51">
        <v>0</v>
      </c>
      <c r="T21" s="28">
        <v>133</v>
      </c>
      <c r="U21" s="29">
        <v>0</v>
      </c>
      <c r="V21" s="32">
        <f t="shared" si="20"/>
        <v>14.777777777777779</v>
      </c>
      <c r="W21" s="33">
        <v>0</v>
      </c>
      <c r="X21" s="30">
        <v>0</v>
      </c>
      <c r="Y21" s="103">
        <v>0</v>
      </c>
      <c r="Z21" s="32">
        <f t="shared" si="22"/>
        <v>0</v>
      </c>
      <c r="AA21" s="33">
        <v>0</v>
      </c>
      <c r="AB21" s="28">
        <f t="shared" si="24"/>
        <v>133</v>
      </c>
      <c r="AC21" s="29">
        <f t="shared" si="24"/>
        <v>0</v>
      </c>
      <c r="AD21" s="30">
        <f t="shared" si="25"/>
        <v>133</v>
      </c>
      <c r="AE21" s="52">
        <f t="shared" si="25"/>
        <v>0</v>
      </c>
      <c r="AF21" s="31">
        <f t="shared" si="26"/>
        <v>133</v>
      </c>
      <c r="AG21" s="49">
        <v>133</v>
      </c>
      <c r="AH21" s="28">
        <v>0</v>
      </c>
      <c r="AI21" s="52">
        <v>0</v>
      </c>
      <c r="AJ21" s="31">
        <v>0</v>
      </c>
    </row>
    <row r="22" spans="1:36">
      <c r="A22" s="68" t="s">
        <v>7</v>
      </c>
      <c r="B22" s="68" t="s">
        <v>45</v>
      </c>
      <c r="C22" s="68" t="s">
        <v>52</v>
      </c>
      <c r="D22" s="68">
        <v>603201</v>
      </c>
      <c r="E22" s="69" t="s">
        <v>91</v>
      </c>
      <c r="F22" s="68">
        <v>31781853</v>
      </c>
      <c r="G22" s="120" t="s">
        <v>16</v>
      </c>
      <c r="H22" s="69" t="s">
        <v>13</v>
      </c>
      <c r="I22" s="69" t="s">
        <v>161</v>
      </c>
      <c r="J22" s="69">
        <v>716</v>
      </c>
      <c r="K22" s="3" t="s">
        <v>202</v>
      </c>
      <c r="L22" s="70">
        <v>4</v>
      </c>
      <c r="M22" s="71">
        <v>4</v>
      </c>
      <c r="N22" s="72">
        <v>3</v>
      </c>
      <c r="O22" s="3">
        <v>3</v>
      </c>
      <c r="P22" s="53">
        <f t="shared" si="18"/>
        <v>1.3333333333333333</v>
      </c>
      <c r="Q22" s="73">
        <f t="shared" si="19"/>
        <v>1.3333333333333333</v>
      </c>
      <c r="R22" s="74">
        <v>180</v>
      </c>
      <c r="S22" s="71">
        <v>180</v>
      </c>
      <c r="T22" s="75">
        <v>2068</v>
      </c>
      <c r="U22" s="76">
        <v>2068</v>
      </c>
      <c r="V22" s="53">
        <f t="shared" si="20"/>
        <v>11.488888888888889</v>
      </c>
      <c r="W22" s="73">
        <f t="shared" si="21"/>
        <v>11.488888888888889</v>
      </c>
      <c r="X22" s="49">
        <v>0</v>
      </c>
      <c r="Y22" s="104">
        <v>0</v>
      </c>
      <c r="Z22" s="53">
        <f t="shared" si="22"/>
        <v>0</v>
      </c>
      <c r="AA22" s="73">
        <f t="shared" si="23"/>
        <v>0</v>
      </c>
      <c r="AB22" s="75">
        <f t="shared" si="24"/>
        <v>2068</v>
      </c>
      <c r="AC22" s="76">
        <f t="shared" si="24"/>
        <v>2068</v>
      </c>
      <c r="AD22" s="49">
        <f t="shared" si="25"/>
        <v>2068</v>
      </c>
      <c r="AE22" s="77">
        <f t="shared" si="25"/>
        <v>2068</v>
      </c>
      <c r="AF22" s="78">
        <f t="shared" si="26"/>
        <v>0</v>
      </c>
      <c r="AG22" s="54">
        <v>2068</v>
      </c>
      <c r="AH22" s="98">
        <v>0</v>
      </c>
      <c r="AI22" s="81">
        <v>0</v>
      </c>
      <c r="AJ22" s="79">
        <v>0</v>
      </c>
    </row>
    <row r="23" spans="1:36">
      <c r="A23" s="68" t="s">
        <v>7</v>
      </c>
      <c r="B23" s="68" t="s">
        <v>69</v>
      </c>
      <c r="C23" s="68" t="s">
        <v>78</v>
      </c>
      <c r="D23" s="68">
        <v>30851581</v>
      </c>
      <c r="E23" s="69" t="s">
        <v>115</v>
      </c>
      <c r="F23" s="68">
        <v>42169623</v>
      </c>
      <c r="G23" s="120" t="s">
        <v>134</v>
      </c>
      <c r="H23" s="69" t="s">
        <v>12</v>
      </c>
      <c r="I23" s="69" t="s">
        <v>156</v>
      </c>
      <c r="J23" s="69">
        <v>147</v>
      </c>
      <c r="K23" s="3" t="s">
        <v>202</v>
      </c>
      <c r="L23" s="70">
        <v>3</v>
      </c>
      <c r="M23" s="71">
        <v>2</v>
      </c>
      <c r="N23" s="72">
        <v>1</v>
      </c>
      <c r="O23" s="3">
        <v>1</v>
      </c>
      <c r="P23" s="53">
        <f t="shared" ref="P23" si="27">+L23/N23</f>
        <v>3</v>
      </c>
      <c r="Q23" s="73">
        <f t="shared" ref="Q23" si="28">+M23/O23</f>
        <v>2</v>
      </c>
      <c r="R23" s="74">
        <v>3</v>
      </c>
      <c r="S23" s="71">
        <v>3</v>
      </c>
      <c r="T23" s="75">
        <v>51</v>
      </c>
      <c r="U23" s="76">
        <v>34</v>
      </c>
      <c r="V23" s="53">
        <f t="shared" ref="V23" si="29">+T23/R23</f>
        <v>17</v>
      </c>
      <c r="W23" s="73">
        <f t="shared" ref="W23" si="30">+U23/S23</f>
        <v>11.333333333333334</v>
      </c>
      <c r="X23" s="49">
        <v>0</v>
      </c>
      <c r="Y23" s="104">
        <v>0</v>
      </c>
      <c r="Z23" s="53">
        <f t="shared" ref="Z23" si="31">+X23/R23</f>
        <v>0</v>
      </c>
      <c r="AA23" s="73">
        <f t="shared" ref="AA23" si="32">+Y23/S23</f>
        <v>0</v>
      </c>
      <c r="AB23" s="75">
        <f t="shared" ref="AB23:AC23" si="33">+T23+X23</f>
        <v>51</v>
      </c>
      <c r="AC23" s="76">
        <f t="shared" si="33"/>
        <v>34</v>
      </c>
      <c r="AD23" s="49">
        <f t="shared" ref="AD23:AE23" si="34">ROUNDUP(AB23,0)</f>
        <v>51</v>
      </c>
      <c r="AE23" s="77">
        <f t="shared" si="34"/>
        <v>34</v>
      </c>
      <c r="AF23" s="78">
        <f t="shared" ref="AF23" si="35">+AD23-AE23</f>
        <v>17</v>
      </c>
      <c r="AG23" s="54">
        <v>51</v>
      </c>
      <c r="AH23" s="98">
        <v>0</v>
      </c>
      <c r="AI23" s="81">
        <v>0</v>
      </c>
      <c r="AJ23" s="79">
        <v>0</v>
      </c>
    </row>
    <row r="24" spans="1:36">
      <c r="A24" s="68" t="s">
        <v>15</v>
      </c>
      <c r="B24" s="68" t="s">
        <v>45</v>
      </c>
      <c r="C24" s="68" t="s">
        <v>57</v>
      </c>
      <c r="D24" s="68">
        <v>305545</v>
      </c>
      <c r="E24" s="69" t="s">
        <v>96</v>
      </c>
      <c r="F24" s="68">
        <v>52250270</v>
      </c>
      <c r="G24" s="120" t="s">
        <v>16</v>
      </c>
      <c r="H24" s="69" t="s">
        <v>169</v>
      </c>
      <c r="I24" s="69" t="s">
        <v>170</v>
      </c>
      <c r="J24" s="69">
        <v>273</v>
      </c>
      <c r="K24" s="3" t="s">
        <v>202</v>
      </c>
      <c r="L24" s="70">
        <v>2</v>
      </c>
      <c r="M24" s="71">
        <v>2</v>
      </c>
      <c r="N24" s="72">
        <v>1</v>
      </c>
      <c r="O24" s="3">
        <v>1</v>
      </c>
      <c r="P24" s="53">
        <f t="shared" ref="P24:P25" si="36">+L24/N24</f>
        <v>2</v>
      </c>
      <c r="Q24" s="73">
        <f t="shared" ref="Q24:Q25" si="37">+M24/O24</f>
        <v>2</v>
      </c>
      <c r="R24" s="74">
        <v>4</v>
      </c>
      <c r="S24" s="71">
        <v>4</v>
      </c>
      <c r="T24" s="3">
        <v>78</v>
      </c>
      <c r="U24" s="71">
        <v>78</v>
      </c>
      <c r="V24" s="53">
        <f t="shared" ref="V24:V25" si="38">+T24/R24</f>
        <v>19.5</v>
      </c>
      <c r="W24" s="73">
        <f t="shared" ref="W24:W25" si="39">+U24/S24</f>
        <v>19.5</v>
      </c>
      <c r="X24" s="74">
        <v>0</v>
      </c>
      <c r="Y24" s="102">
        <v>0</v>
      </c>
      <c r="Z24" s="53">
        <f t="shared" ref="Z24:Z25" si="40">+X24/R24</f>
        <v>0</v>
      </c>
      <c r="AA24" s="73">
        <f t="shared" ref="AA24:AA25" si="41">+Y24/S24</f>
        <v>0</v>
      </c>
      <c r="AB24" s="75">
        <f t="shared" ref="AB24:AC25" si="42">+T24+X24</f>
        <v>78</v>
      </c>
      <c r="AC24" s="76">
        <f t="shared" si="42"/>
        <v>78</v>
      </c>
      <c r="AD24" s="49">
        <f t="shared" ref="AD24:AE25" si="43">ROUNDUP(AB24,0)</f>
        <v>78</v>
      </c>
      <c r="AE24" s="77">
        <f t="shared" si="43"/>
        <v>78</v>
      </c>
      <c r="AF24" s="78">
        <f t="shared" ref="AF24:AF25" si="44">+AD24-AE24</f>
        <v>0</v>
      </c>
      <c r="AG24" s="54">
        <v>0</v>
      </c>
      <c r="AH24" s="100">
        <v>0</v>
      </c>
      <c r="AI24" s="80">
        <v>78</v>
      </c>
      <c r="AJ24" s="79">
        <v>0</v>
      </c>
    </row>
    <row r="25" spans="1:36">
      <c r="A25" s="68" t="s">
        <v>15</v>
      </c>
      <c r="B25" s="68" t="s">
        <v>45</v>
      </c>
      <c r="C25" s="68" t="s">
        <v>58</v>
      </c>
      <c r="D25" s="68">
        <v>306169</v>
      </c>
      <c r="E25" s="69" t="s">
        <v>97</v>
      </c>
      <c r="F25" s="68">
        <v>37836706</v>
      </c>
      <c r="G25" s="120" t="s">
        <v>127</v>
      </c>
      <c r="H25" s="69" t="s">
        <v>17</v>
      </c>
      <c r="I25" s="69" t="s">
        <v>171</v>
      </c>
      <c r="J25" s="69">
        <v>556</v>
      </c>
      <c r="K25" s="3" t="s">
        <v>202</v>
      </c>
      <c r="L25" s="70">
        <v>27</v>
      </c>
      <c r="M25" s="71">
        <v>19</v>
      </c>
      <c r="N25" s="72">
        <v>6</v>
      </c>
      <c r="O25" s="3">
        <v>4</v>
      </c>
      <c r="P25" s="53">
        <f t="shared" si="36"/>
        <v>4.5</v>
      </c>
      <c r="Q25" s="73">
        <f t="shared" si="37"/>
        <v>4.75</v>
      </c>
      <c r="R25" s="74">
        <v>178</v>
      </c>
      <c r="S25" s="71">
        <v>116</v>
      </c>
      <c r="T25" s="104">
        <v>3093</v>
      </c>
      <c r="U25" s="78">
        <v>2567</v>
      </c>
      <c r="V25" s="53">
        <f t="shared" si="38"/>
        <v>17.376404494382022</v>
      </c>
      <c r="W25" s="73">
        <f t="shared" si="39"/>
        <v>22.129310344827587</v>
      </c>
      <c r="X25" s="49">
        <v>730</v>
      </c>
      <c r="Y25" s="104">
        <v>271</v>
      </c>
      <c r="Z25" s="53">
        <f t="shared" si="40"/>
        <v>4.1011235955056176</v>
      </c>
      <c r="AA25" s="73">
        <f t="shared" si="41"/>
        <v>2.3362068965517242</v>
      </c>
      <c r="AB25" s="75">
        <f t="shared" si="42"/>
        <v>3823</v>
      </c>
      <c r="AC25" s="76">
        <f t="shared" si="42"/>
        <v>2838</v>
      </c>
      <c r="AD25" s="49">
        <f t="shared" si="43"/>
        <v>3823</v>
      </c>
      <c r="AE25" s="77">
        <f t="shared" si="43"/>
        <v>2838</v>
      </c>
      <c r="AF25" s="78">
        <f t="shared" si="44"/>
        <v>985</v>
      </c>
      <c r="AG25" s="54">
        <v>1579</v>
      </c>
      <c r="AH25" s="98">
        <v>1990</v>
      </c>
      <c r="AI25" s="81">
        <v>0</v>
      </c>
      <c r="AJ25" s="79">
        <v>254</v>
      </c>
    </row>
    <row r="26" spans="1:36">
      <c r="A26" s="68" t="s">
        <v>15</v>
      </c>
      <c r="B26" s="68" t="s">
        <v>45</v>
      </c>
      <c r="C26" s="68" t="s">
        <v>59</v>
      </c>
      <c r="D26" s="68">
        <v>312509</v>
      </c>
      <c r="E26" s="69" t="s">
        <v>98</v>
      </c>
      <c r="F26" s="68">
        <v>36078514</v>
      </c>
      <c r="G26" s="120" t="s">
        <v>16</v>
      </c>
      <c r="H26" s="69" t="s">
        <v>18</v>
      </c>
      <c r="I26" s="69" t="s">
        <v>172</v>
      </c>
      <c r="J26" s="69">
        <v>455</v>
      </c>
      <c r="K26" s="3" t="s">
        <v>202</v>
      </c>
      <c r="L26" s="70">
        <v>4</v>
      </c>
      <c r="M26" s="71">
        <v>2</v>
      </c>
      <c r="N26" s="72">
        <v>2</v>
      </c>
      <c r="O26" s="3">
        <v>1</v>
      </c>
      <c r="P26" s="53">
        <f t="shared" ref="P26:P27" si="45">+L26/N26</f>
        <v>2</v>
      </c>
      <c r="Q26" s="73">
        <f t="shared" ref="Q26" si="46">+M26/O26</f>
        <v>2</v>
      </c>
      <c r="R26" s="74">
        <v>4</v>
      </c>
      <c r="S26" s="71">
        <v>1</v>
      </c>
      <c r="T26" s="3">
        <v>61</v>
      </c>
      <c r="U26" s="71">
        <v>19</v>
      </c>
      <c r="V26" s="53">
        <f t="shared" ref="V26:V27" si="47">+T26/R26</f>
        <v>15.25</v>
      </c>
      <c r="W26" s="73">
        <f t="shared" ref="W26" si="48">+U26/S26</f>
        <v>19</v>
      </c>
      <c r="X26" s="74">
        <v>0</v>
      </c>
      <c r="Y26" s="102">
        <v>0</v>
      </c>
      <c r="Z26" s="53">
        <f t="shared" ref="Z26:Z27" si="49">+X26/R26</f>
        <v>0</v>
      </c>
      <c r="AA26" s="73">
        <f t="shared" ref="AA26" si="50">+Y26/S26</f>
        <v>0</v>
      </c>
      <c r="AB26" s="75">
        <f t="shared" ref="AB26:AC27" si="51">+T26+X26</f>
        <v>61</v>
      </c>
      <c r="AC26" s="76">
        <f t="shared" si="51"/>
        <v>19</v>
      </c>
      <c r="AD26" s="49">
        <f t="shared" ref="AD26:AE27" si="52">ROUNDUP(AB26,0)</f>
        <v>61</v>
      </c>
      <c r="AE26" s="77">
        <f t="shared" si="52"/>
        <v>19</v>
      </c>
      <c r="AF26" s="78">
        <f t="shared" ref="AF26:AF27" si="53">+AD26-AE26</f>
        <v>42</v>
      </c>
      <c r="AG26" s="54">
        <v>38</v>
      </c>
      <c r="AH26" s="98">
        <v>23</v>
      </c>
      <c r="AI26" s="81">
        <v>0</v>
      </c>
      <c r="AJ26" s="79">
        <v>0</v>
      </c>
    </row>
    <row r="27" spans="1:36">
      <c r="A27" s="68" t="s">
        <v>15</v>
      </c>
      <c r="B27" s="68" t="s">
        <v>45</v>
      </c>
      <c r="C27" s="68" t="s">
        <v>59</v>
      </c>
      <c r="D27" s="68">
        <v>312509</v>
      </c>
      <c r="E27" s="69" t="s">
        <v>98</v>
      </c>
      <c r="F27" s="68">
        <v>36080403</v>
      </c>
      <c r="G27" s="120" t="s">
        <v>16</v>
      </c>
      <c r="H27" s="69" t="s">
        <v>18</v>
      </c>
      <c r="I27" s="69" t="s">
        <v>173</v>
      </c>
      <c r="J27" s="69">
        <v>333</v>
      </c>
      <c r="K27" s="3" t="s">
        <v>202</v>
      </c>
      <c r="L27" s="70">
        <v>5</v>
      </c>
      <c r="M27" s="71">
        <v>0</v>
      </c>
      <c r="N27" s="72">
        <v>1</v>
      </c>
      <c r="O27" s="3">
        <v>0</v>
      </c>
      <c r="P27" s="53">
        <f t="shared" si="45"/>
        <v>5</v>
      </c>
      <c r="Q27" s="73">
        <v>0</v>
      </c>
      <c r="R27" s="74">
        <v>9</v>
      </c>
      <c r="S27" s="71">
        <v>0</v>
      </c>
      <c r="T27" s="75">
        <v>144</v>
      </c>
      <c r="U27" s="76">
        <v>0</v>
      </c>
      <c r="V27" s="53">
        <f t="shared" si="47"/>
        <v>16</v>
      </c>
      <c r="W27" s="73">
        <v>0</v>
      </c>
      <c r="X27" s="49">
        <v>0</v>
      </c>
      <c r="Y27" s="104">
        <v>0</v>
      </c>
      <c r="Z27" s="53">
        <f t="shared" si="49"/>
        <v>0</v>
      </c>
      <c r="AA27" s="73">
        <v>0</v>
      </c>
      <c r="AB27" s="75">
        <f t="shared" si="51"/>
        <v>144</v>
      </c>
      <c r="AC27" s="76">
        <f t="shared" si="51"/>
        <v>0</v>
      </c>
      <c r="AD27" s="49">
        <f t="shared" si="52"/>
        <v>144</v>
      </c>
      <c r="AE27" s="77">
        <f t="shared" si="52"/>
        <v>0</v>
      </c>
      <c r="AF27" s="78">
        <f t="shared" si="53"/>
        <v>144</v>
      </c>
      <c r="AG27" s="54">
        <v>144</v>
      </c>
      <c r="AH27" s="98">
        <v>0</v>
      </c>
      <c r="AI27" s="81">
        <v>0</v>
      </c>
      <c r="AJ27" s="79">
        <v>0</v>
      </c>
    </row>
    <row r="28" spans="1:36" customFormat="1">
      <c r="A28" s="68" t="s">
        <v>15</v>
      </c>
      <c r="B28" s="68" t="s">
        <v>69</v>
      </c>
      <c r="C28" s="68" t="s">
        <v>79</v>
      </c>
      <c r="D28" s="68">
        <v>44867379</v>
      </c>
      <c r="E28" s="69" t="s">
        <v>116</v>
      </c>
      <c r="F28" s="68">
        <v>42165393</v>
      </c>
      <c r="G28" s="120" t="s">
        <v>135</v>
      </c>
      <c r="H28" s="69" t="s">
        <v>19</v>
      </c>
      <c r="I28" s="69" t="s">
        <v>195</v>
      </c>
      <c r="J28" s="1">
        <v>389</v>
      </c>
      <c r="K28" s="2" t="s">
        <v>202</v>
      </c>
      <c r="L28" s="10">
        <v>14</v>
      </c>
      <c r="M28" s="51">
        <v>2</v>
      </c>
      <c r="N28" s="4">
        <v>8</v>
      </c>
      <c r="O28" s="2">
        <v>2</v>
      </c>
      <c r="P28" s="32">
        <f t="shared" ref="P28:P29" si="54">+L28/N28</f>
        <v>1.75</v>
      </c>
      <c r="Q28" s="33">
        <f t="shared" ref="Q28:Q29" si="55">+M28/O28</f>
        <v>1</v>
      </c>
      <c r="R28" s="5">
        <v>51</v>
      </c>
      <c r="S28" s="51">
        <v>15</v>
      </c>
      <c r="T28" s="28">
        <v>733</v>
      </c>
      <c r="U28" s="29">
        <v>203</v>
      </c>
      <c r="V28" s="32">
        <f t="shared" ref="V28:V29" si="56">+T28/R28</f>
        <v>14.372549019607844</v>
      </c>
      <c r="W28" s="33">
        <f t="shared" ref="W28:W29" si="57">+U28/S28</f>
        <v>13.533333333333333</v>
      </c>
      <c r="X28" s="30">
        <v>0</v>
      </c>
      <c r="Y28" s="103">
        <v>0</v>
      </c>
      <c r="Z28" s="32">
        <f t="shared" ref="Z28:Z29" si="58">+X28/R28</f>
        <v>0</v>
      </c>
      <c r="AA28" s="33">
        <f t="shared" ref="AA28:AA29" si="59">+Y28/S28</f>
        <v>0</v>
      </c>
      <c r="AB28" s="28">
        <f t="shared" ref="AB28:AC29" si="60">+T28+X28</f>
        <v>733</v>
      </c>
      <c r="AC28" s="29">
        <f t="shared" si="60"/>
        <v>203</v>
      </c>
      <c r="AD28" s="30">
        <f t="shared" ref="AD28:AE29" si="61">ROUNDUP(AB28,0)</f>
        <v>733</v>
      </c>
      <c r="AE28" s="52">
        <f t="shared" si="61"/>
        <v>203</v>
      </c>
      <c r="AF28" s="31">
        <f t="shared" ref="AF28:AF29" si="62">+AD28-AE28</f>
        <v>530</v>
      </c>
      <c r="AG28" s="49">
        <v>710</v>
      </c>
      <c r="AH28" s="28">
        <v>23</v>
      </c>
      <c r="AI28" s="52">
        <v>0</v>
      </c>
      <c r="AJ28" s="31">
        <v>0</v>
      </c>
    </row>
    <row r="29" spans="1:36" customFormat="1">
      <c r="A29" s="68" t="s">
        <v>20</v>
      </c>
      <c r="B29" s="68" t="s">
        <v>41</v>
      </c>
      <c r="C29" s="68" t="s">
        <v>42</v>
      </c>
      <c r="D29" s="68">
        <v>36126624</v>
      </c>
      <c r="E29" s="69" t="s">
        <v>82</v>
      </c>
      <c r="F29" s="68">
        <v>351806</v>
      </c>
      <c r="G29" s="120" t="s">
        <v>119</v>
      </c>
      <c r="H29" s="69" t="s">
        <v>24</v>
      </c>
      <c r="I29" s="69" t="s">
        <v>141</v>
      </c>
      <c r="J29" s="1">
        <v>665</v>
      </c>
      <c r="K29" s="2" t="s">
        <v>202</v>
      </c>
      <c r="L29" s="10">
        <v>5</v>
      </c>
      <c r="M29" s="51">
        <v>4</v>
      </c>
      <c r="N29" s="4">
        <v>1</v>
      </c>
      <c r="O29" s="2">
        <v>1</v>
      </c>
      <c r="P29" s="32">
        <f t="shared" si="54"/>
        <v>5</v>
      </c>
      <c r="Q29" s="33">
        <f t="shared" si="55"/>
        <v>4</v>
      </c>
      <c r="R29" s="5">
        <v>64</v>
      </c>
      <c r="S29" s="51">
        <v>51</v>
      </c>
      <c r="T29" s="28">
        <v>995</v>
      </c>
      <c r="U29" s="29">
        <v>796</v>
      </c>
      <c r="V29" s="32">
        <f t="shared" si="56"/>
        <v>15.546875</v>
      </c>
      <c r="W29" s="33">
        <f t="shared" si="57"/>
        <v>15.607843137254902</v>
      </c>
      <c r="X29" s="30">
        <f>0</f>
        <v>0</v>
      </c>
      <c r="Y29" s="103">
        <f>0</f>
        <v>0</v>
      </c>
      <c r="Z29" s="32">
        <f t="shared" si="58"/>
        <v>0</v>
      </c>
      <c r="AA29" s="33">
        <f t="shared" si="59"/>
        <v>0</v>
      </c>
      <c r="AB29" s="28">
        <f t="shared" si="60"/>
        <v>995</v>
      </c>
      <c r="AC29" s="29">
        <f t="shared" si="60"/>
        <v>796</v>
      </c>
      <c r="AD29" s="30">
        <f t="shared" si="61"/>
        <v>995</v>
      </c>
      <c r="AE29" s="52">
        <f t="shared" si="61"/>
        <v>796</v>
      </c>
      <c r="AF29" s="31">
        <f t="shared" si="62"/>
        <v>199</v>
      </c>
      <c r="AG29" s="49">
        <v>796</v>
      </c>
      <c r="AH29" s="28">
        <v>0</v>
      </c>
      <c r="AI29" s="52">
        <v>199</v>
      </c>
      <c r="AJ29" s="31">
        <v>0</v>
      </c>
    </row>
    <row r="30" spans="1:36" customFormat="1">
      <c r="A30" s="68" t="s">
        <v>20</v>
      </c>
      <c r="B30" s="68" t="s">
        <v>45</v>
      </c>
      <c r="C30" s="68" t="s">
        <v>61</v>
      </c>
      <c r="D30" s="68">
        <v>311201</v>
      </c>
      <c r="E30" s="69" t="s">
        <v>100</v>
      </c>
      <c r="F30" s="68">
        <v>36128538</v>
      </c>
      <c r="G30" s="120" t="s">
        <v>122</v>
      </c>
      <c r="H30" s="69" t="s">
        <v>175</v>
      </c>
      <c r="I30" s="69" t="s">
        <v>174</v>
      </c>
      <c r="J30" s="1">
        <v>179</v>
      </c>
      <c r="K30" s="2" t="s">
        <v>202</v>
      </c>
      <c r="L30" s="70">
        <v>3</v>
      </c>
      <c r="M30" s="71">
        <v>3</v>
      </c>
      <c r="N30" s="72">
        <v>2</v>
      </c>
      <c r="O30" s="3">
        <v>2</v>
      </c>
      <c r="P30" s="53">
        <f t="shared" ref="P30" si="63">+L30/N30</f>
        <v>1.5</v>
      </c>
      <c r="Q30" s="73">
        <f t="shared" ref="Q30" si="64">+M30/O30</f>
        <v>1.5</v>
      </c>
      <c r="R30" s="74">
        <v>102</v>
      </c>
      <c r="S30" s="71">
        <v>102</v>
      </c>
      <c r="T30" s="75">
        <v>1956.81</v>
      </c>
      <c r="U30" s="76">
        <v>1956.81</v>
      </c>
      <c r="V30" s="53">
        <f t="shared" ref="V30" si="65">+T30/R30</f>
        <v>19.184411764705882</v>
      </c>
      <c r="W30" s="73">
        <f t="shared" ref="W30" si="66">+U30/S30</f>
        <v>19.184411764705882</v>
      </c>
      <c r="X30" s="49">
        <v>730</v>
      </c>
      <c r="Y30" s="104">
        <v>730</v>
      </c>
      <c r="Z30" s="53">
        <f t="shared" ref="Z30" si="67">+X30/R30</f>
        <v>7.1568627450980395</v>
      </c>
      <c r="AA30" s="73">
        <f t="shared" ref="AA30" si="68">+Y30/S30</f>
        <v>7.1568627450980395</v>
      </c>
      <c r="AB30" s="75">
        <f t="shared" ref="AB30:AC30" si="69">+T30+X30</f>
        <v>2686.81</v>
      </c>
      <c r="AC30" s="76">
        <f t="shared" si="69"/>
        <v>2686.81</v>
      </c>
      <c r="AD30" s="49">
        <f t="shared" ref="AD30:AE30" si="70">ROUNDUP(AB30,0)</f>
        <v>2687</v>
      </c>
      <c r="AE30" s="77">
        <f t="shared" si="70"/>
        <v>2687</v>
      </c>
      <c r="AF30" s="78">
        <f t="shared" ref="AF30" si="71">+AD30-AE30</f>
        <v>0</v>
      </c>
      <c r="AG30" s="49">
        <v>0</v>
      </c>
      <c r="AH30" s="75">
        <v>2687</v>
      </c>
      <c r="AI30" s="77">
        <v>0</v>
      </c>
      <c r="AJ30" s="78">
        <v>0</v>
      </c>
    </row>
    <row r="31" spans="1:36" customFormat="1">
      <c r="A31" s="68" t="s">
        <v>20</v>
      </c>
      <c r="B31" s="68" t="s">
        <v>45</v>
      </c>
      <c r="C31" s="68" t="s">
        <v>62</v>
      </c>
      <c r="D31" s="68">
        <v>311863</v>
      </c>
      <c r="E31" s="69" t="s">
        <v>101</v>
      </c>
      <c r="F31" s="68">
        <v>36125148</v>
      </c>
      <c r="G31" s="120" t="s">
        <v>16</v>
      </c>
      <c r="H31" s="69" t="s">
        <v>22</v>
      </c>
      <c r="I31" s="69" t="s">
        <v>176</v>
      </c>
      <c r="J31" s="1">
        <v>353</v>
      </c>
      <c r="K31" s="2" t="s">
        <v>202</v>
      </c>
      <c r="L31" s="10">
        <v>7</v>
      </c>
      <c r="M31" s="51">
        <v>7</v>
      </c>
      <c r="N31" s="4">
        <v>1</v>
      </c>
      <c r="O31" s="2">
        <v>1</v>
      </c>
      <c r="P31" s="32">
        <f t="shared" ref="P31:P33" si="72">+L31/N31</f>
        <v>7</v>
      </c>
      <c r="Q31" s="33">
        <f t="shared" ref="Q31:Q33" si="73">+M31/O31</f>
        <v>7</v>
      </c>
      <c r="R31" s="5">
        <v>48</v>
      </c>
      <c r="S31" s="51">
        <v>48</v>
      </c>
      <c r="T31" s="28">
        <v>680</v>
      </c>
      <c r="U31" s="29">
        <v>680</v>
      </c>
      <c r="V31" s="32">
        <f t="shared" ref="V31:V33" si="74">+T31/R31</f>
        <v>14.166666666666666</v>
      </c>
      <c r="W31" s="33">
        <f t="shared" ref="W31:W33" si="75">+U31/S31</f>
        <v>14.166666666666666</v>
      </c>
      <c r="X31" s="28">
        <f>0</f>
        <v>0</v>
      </c>
      <c r="Y31" s="29">
        <f>0</f>
        <v>0</v>
      </c>
      <c r="Z31" s="32">
        <f t="shared" ref="Z31:Z33" si="76">+X31/R31</f>
        <v>0</v>
      </c>
      <c r="AA31" s="33">
        <f t="shared" ref="AA31:AA33" si="77">+Y31/S31</f>
        <v>0</v>
      </c>
      <c r="AB31" s="28">
        <f t="shared" ref="AB31:AC33" si="78">+T31+X31</f>
        <v>680</v>
      </c>
      <c r="AC31" s="29">
        <f t="shared" si="78"/>
        <v>680</v>
      </c>
      <c r="AD31" s="30">
        <f t="shared" ref="AD31:AE33" si="79">ROUNDUP(AB31,0)</f>
        <v>680</v>
      </c>
      <c r="AE31" s="52">
        <f t="shared" si="79"/>
        <v>680</v>
      </c>
      <c r="AF31" s="31">
        <f t="shared" ref="AF31:AF33" si="80">+AD31-AE31</f>
        <v>0</v>
      </c>
      <c r="AG31" s="49">
        <v>680</v>
      </c>
      <c r="AH31" s="28">
        <v>0</v>
      </c>
      <c r="AI31" s="52">
        <v>0</v>
      </c>
      <c r="AJ31" s="31">
        <v>0</v>
      </c>
    </row>
    <row r="32" spans="1:36" customFormat="1">
      <c r="A32" s="68" t="s">
        <v>20</v>
      </c>
      <c r="B32" s="68" t="s">
        <v>45</v>
      </c>
      <c r="C32" s="68" t="s">
        <v>64</v>
      </c>
      <c r="D32" s="68">
        <v>317748</v>
      </c>
      <c r="E32" s="69" t="s">
        <v>103</v>
      </c>
      <c r="F32" s="68">
        <v>31202420</v>
      </c>
      <c r="G32" s="120" t="s">
        <v>16</v>
      </c>
      <c r="H32" s="69" t="s">
        <v>23</v>
      </c>
      <c r="I32" s="69" t="s">
        <v>179</v>
      </c>
      <c r="J32" s="1">
        <v>642</v>
      </c>
      <c r="K32" s="2" t="s">
        <v>202</v>
      </c>
      <c r="L32" s="10">
        <v>2</v>
      </c>
      <c r="M32" s="51">
        <v>1</v>
      </c>
      <c r="N32" s="4">
        <v>2</v>
      </c>
      <c r="O32" s="2">
        <v>1</v>
      </c>
      <c r="P32" s="32">
        <f t="shared" si="72"/>
        <v>1</v>
      </c>
      <c r="Q32" s="33">
        <f t="shared" si="73"/>
        <v>1</v>
      </c>
      <c r="R32" s="5">
        <v>120</v>
      </c>
      <c r="S32" s="51">
        <v>48</v>
      </c>
      <c r="T32" s="28">
        <v>1843.44</v>
      </c>
      <c r="U32" s="29">
        <v>742.56</v>
      </c>
      <c r="V32" s="32">
        <f t="shared" si="74"/>
        <v>15.362</v>
      </c>
      <c r="W32" s="33">
        <f t="shared" si="75"/>
        <v>15.469999999999999</v>
      </c>
      <c r="X32" s="28">
        <f>0</f>
        <v>0</v>
      </c>
      <c r="Y32" s="29">
        <f>0</f>
        <v>0</v>
      </c>
      <c r="Z32" s="32">
        <f t="shared" si="76"/>
        <v>0</v>
      </c>
      <c r="AA32" s="33">
        <f t="shared" si="77"/>
        <v>0</v>
      </c>
      <c r="AB32" s="28">
        <f t="shared" si="78"/>
        <v>1843.44</v>
      </c>
      <c r="AC32" s="29">
        <f t="shared" si="78"/>
        <v>742.56</v>
      </c>
      <c r="AD32" s="30">
        <f t="shared" si="79"/>
        <v>1844</v>
      </c>
      <c r="AE32" s="52">
        <f t="shared" si="79"/>
        <v>743</v>
      </c>
      <c r="AF32" s="31">
        <f t="shared" si="80"/>
        <v>1101</v>
      </c>
      <c r="AG32" s="49">
        <v>743</v>
      </c>
      <c r="AH32" s="28">
        <v>1101</v>
      </c>
      <c r="AI32" s="52">
        <v>0</v>
      </c>
      <c r="AJ32" s="31">
        <v>0</v>
      </c>
    </row>
    <row r="33" spans="1:36" customFormat="1">
      <c r="A33" s="68" t="s">
        <v>20</v>
      </c>
      <c r="B33" s="68" t="s">
        <v>45</v>
      </c>
      <c r="C33" s="68" t="s">
        <v>64</v>
      </c>
      <c r="D33" s="68">
        <v>317748</v>
      </c>
      <c r="E33" s="69" t="s">
        <v>103</v>
      </c>
      <c r="F33" s="68">
        <v>35995912</v>
      </c>
      <c r="G33" s="120" t="s">
        <v>16</v>
      </c>
      <c r="H33" s="69" t="s">
        <v>23</v>
      </c>
      <c r="I33" s="69" t="s">
        <v>180</v>
      </c>
      <c r="J33" s="1">
        <v>545</v>
      </c>
      <c r="K33" s="2" t="s">
        <v>202</v>
      </c>
      <c r="L33" s="10">
        <v>12</v>
      </c>
      <c r="M33" s="51">
        <v>12</v>
      </c>
      <c r="N33" s="4">
        <v>3</v>
      </c>
      <c r="O33" s="2">
        <v>3</v>
      </c>
      <c r="P33" s="32">
        <f t="shared" si="72"/>
        <v>4</v>
      </c>
      <c r="Q33" s="33">
        <f t="shared" si="73"/>
        <v>4</v>
      </c>
      <c r="R33" s="5">
        <v>80</v>
      </c>
      <c r="S33" s="51">
        <v>80</v>
      </c>
      <c r="T33" s="28">
        <v>1532</v>
      </c>
      <c r="U33" s="29">
        <v>1532</v>
      </c>
      <c r="V33" s="32">
        <f t="shared" si="74"/>
        <v>19.149999999999999</v>
      </c>
      <c r="W33" s="33">
        <f t="shared" si="75"/>
        <v>19.149999999999999</v>
      </c>
      <c r="X33" s="28">
        <f>0</f>
        <v>0</v>
      </c>
      <c r="Y33" s="29">
        <f>0</f>
        <v>0</v>
      </c>
      <c r="Z33" s="32">
        <f t="shared" si="76"/>
        <v>0</v>
      </c>
      <c r="AA33" s="33">
        <f t="shared" si="77"/>
        <v>0</v>
      </c>
      <c r="AB33" s="28">
        <f t="shared" si="78"/>
        <v>1532</v>
      </c>
      <c r="AC33" s="29">
        <f t="shared" si="78"/>
        <v>1532</v>
      </c>
      <c r="AD33" s="30">
        <f t="shared" si="79"/>
        <v>1532</v>
      </c>
      <c r="AE33" s="52">
        <f t="shared" si="79"/>
        <v>1532</v>
      </c>
      <c r="AF33" s="31">
        <f t="shared" si="80"/>
        <v>0</v>
      </c>
      <c r="AG33" s="49">
        <v>0</v>
      </c>
      <c r="AH33" s="28">
        <v>1532</v>
      </c>
      <c r="AI33" s="52">
        <v>0</v>
      </c>
      <c r="AJ33" s="31">
        <v>0</v>
      </c>
    </row>
    <row r="34" spans="1:36" customFormat="1">
      <c r="A34" s="68" t="s">
        <v>20</v>
      </c>
      <c r="B34" s="68" t="s">
        <v>45</v>
      </c>
      <c r="C34" s="68" t="s">
        <v>60</v>
      </c>
      <c r="D34" s="68">
        <v>310182</v>
      </c>
      <c r="E34" s="69" t="s">
        <v>99</v>
      </c>
      <c r="F34" s="68">
        <v>36128414</v>
      </c>
      <c r="G34" s="120" t="s">
        <v>16</v>
      </c>
      <c r="H34" s="69" t="s">
        <v>21</v>
      </c>
      <c r="I34" s="69" t="s">
        <v>144</v>
      </c>
      <c r="J34" s="1">
        <v>561</v>
      </c>
      <c r="K34" s="2" t="s">
        <v>202</v>
      </c>
      <c r="L34" s="10">
        <v>2</v>
      </c>
      <c r="M34" s="51">
        <v>1</v>
      </c>
      <c r="N34" s="4">
        <v>2</v>
      </c>
      <c r="O34" s="2">
        <v>1</v>
      </c>
      <c r="P34" s="32">
        <f t="shared" ref="P34:P35" si="81">+L34/N34</f>
        <v>1</v>
      </c>
      <c r="Q34" s="33">
        <f t="shared" ref="Q34:Q35" si="82">+M34/O34</f>
        <v>1</v>
      </c>
      <c r="R34" s="5">
        <v>100</v>
      </c>
      <c r="S34" s="51">
        <v>52</v>
      </c>
      <c r="T34" s="28">
        <v>1699</v>
      </c>
      <c r="U34" s="29">
        <v>846</v>
      </c>
      <c r="V34" s="32">
        <f t="shared" ref="V34:V35" si="83">+T34/R34</f>
        <v>16.989999999999998</v>
      </c>
      <c r="W34" s="33">
        <f t="shared" ref="W34:W35" si="84">+U34/S34</f>
        <v>16.26923076923077</v>
      </c>
      <c r="X34" s="28">
        <v>240</v>
      </c>
      <c r="Y34" s="29">
        <v>180</v>
      </c>
      <c r="Z34" s="32">
        <f t="shared" ref="Z34:Z35" si="85">+X34/R34</f>
        <v>2.4</v>
      </c>
      <c r="AA34" s="33">
        <f t="shared" ref="AA34:AA35" si="86">+Y34/S34</f>
        <v>3.4615384615384617</v>
      </c>
      <c r="AB34" s="28">
        <f t="shared" ref="AB34:AC35" si="87">+T34+X34</f>
        <v>1939</v>
      </c>
      <c r="AC34" s="29">
        <f t="shared" si="87"/>
        <v>1026</v>
      </c>
      <c r="AD34" s="30">
        <f t="shared" ref="AD34:AE35" si="88">ROUNDUP(AB34,0)</f>
        <v>1939</v>
      </c>
      <c r="AE34" s="52">
        <f t="shared" si="88"/>
        <v>1026</v>
      </c>
      <c r="AF34" s="31">
        <f t="shared" ref="AF34:AF35" si="89">+AD34-AE34</f>
        <v>913</v>
      </c>
      <c r="AG34" s="49">
        <v>1939</v>
      </c>
      <c r="AH34" s="28">
        <v>0</v>
      </c>
      <c r="AI34" s="52">
        <v>0</v>
      </c>
      <c r="AJ34" s="31">
        <v>0</v>
      </c>
    </row>
    <row r="35" spans="1:36" customFormat="1">
      <c r="A35" s="68" t="s">
        <v>20</v>
      </c>
      <c r="B35" s="68" t="s">
        <v>45</v>
      </c>
      <c r="C35" s="68" t="s">
        <v>63</v>
      </c>
      <c r="D35" s="68">
        <v>310506</v>
      </c>
      <c r="E35" s="69" t="s">
        <v>102</v>
      </c>
      <c r="F35" s="68">
        <v>36125687</v>
      </c>
      <c r="G35" s="120" t="s">
        <v>128</v>
      </c>
      <c r="H35" s="69" t="s">
        <v>177</v>
      </c>
      <c r="I35" s="69" t="s">
        <v>178</v>
      </c>
      <c r="J35" s="1">
        <v>320</v>
      </c>
      <c r="K35" s="2" t="s">
        <v>202</v>
      </c>
      <c r="L35" s="10">
        <v>2</v>
      </c>
      <c r="M35" s="51">
        <v>2</v>
      </c>
      <c r="N35" s="4">
        <v>2</v>
      </c>
      <c r="O35" s="2">
        <v>2</v>
      </c>
      <c r="P35" s="32">
        <f t="shared" si="81"/>
        <v>1</v>
      </c>
      <c r="Q35" s="33">
        <f t="shared" si="82"/>
        <v>1</v>
      </c>
      <c r="R35" s="5">
        <v>50</v>
      </c>
      <c r="S35" s="51">
        <v>50</v>
      </c>
      <c r="T35" s="28">
        <v>921</v>
      </c>
      <c r="U35" s="29">
        <v>921</v>
      </c>
      <c r="V35" s="32">
        <f t="shared" si="83"/>
        <v>18.420000000000002</v>
      </c>
      <c r="W35" s="33">
        <f t="shared" si="84"/>
        <v>18.420000000000002</v>
      </c>
      <c r="X35" s="28">
        <f>0</f>
        <v>0</v>
      </c>
      <c r="Y35" s="29">
        <f>0</f>
        <v>0</v>
      </c>
      <c r="Z35" s="32">
        <f t="shared" si="85"/>
        <v>0</v>
      </c>
      <c r="AA35" s="33">
        <f t="shared" si="86"/>
        <v>0</v>
      </c>
      <c r="AB35" s="28">
        <f t="shared" si="87"/>
        <v>921</v>
      </c>
      <c r="AC35" s="29">
        <f t="shared" si="87"/>
        <v>921</v>
      </c>
      <c r="AD35" s="30">
        <f t="shared" si="88"/>
        <v>921</v>
      </c>
      <c r="AE35" s="52">
        <f t="shared" si="88"/>
        <v>921</v>
      </c>
      <c r="AF35" s="31">
        <f t="shared" si="89"/>
        <v>0</v>
      </c>
      <c r="AG35" s="49">
        <v>921</v>
      </c>
      <c r="AH35" s="28">
        <v>0</v>
      </c>
      <c r="AI35" s="52">
        <v>0</v>
      </c>
      <c r="AJ35" s="31">
        <v>0</v>
      </c>
    </row>
    <row r="36" spans="1:36">
      <c r="A36" s="68" t="s">
        <v>25</v>
      </c>
      <c r="B36" s="68" t="s">
        <v>45</v>
      </c>
      <c r="C36" s="68" t="s">
        <v>65</v>
      </c>
      <c r="D36" s="68">
        <v>308307</v>
      </c>
      <c r="E36" s="69" t="s">
        <v>104</v>
      </c>
      <c r="F36" s="68">
        <v>37865609</v>
      </c>
      <c r="G36" s="120" t="s">
        <v>16</v>
      </c>
      <c r="H36" s="69" t="s">
        <v>26</v>
      </c>
      <c r="I36" s="69" t="s">
        <v>181</v>
      </c>
      <c r="J36" s="69">
        <v>510</v>
      </c>
      <c r="K36" s="3" t="s">
        <v>202</v>
      </c>
      <c r="L36" s="105">
        <v>18</v>
      </c>
      <c r="M36" s="71">
        <v>18</v>
      </c>
      <c r="N36" s="70">
        <v>2</v>
      </c>
      <c r="O36" s="70">
        <v>2</v>
      </c>
      <c r="P36" s="53">
        <f t="shared" ref="P36:P37" si="90">+L36/N36</f>
        <v>9</v>
      </c>
      <c r="Q36" s="73">
        <f t="shared" ref="Q36:Q37" si="91">+M36/O36</f>
        <v>9</v>
      </c>
      <c r="R36" s="74">
        <v>92</v>
      </c>
      <c r="S36" s="106">
        <v>92</v>
      </c>
      <c r="T36" s="49">
        <v>0</v>
      </c>
      <c r="U36" s="76">
        <v>0</v>
      </c>
      <c r="V36" s="53">
        <f t="shared" ref="V36:V37" si="92">+T36/R36</f>
        <v>0</v>
      </c>
      <c r="W36" s="73">
        <f t="shared" ref="W36:W37" si="93">+U36/S36</f>
        <v>0</v>
      </c>
      <c r="X36" s="75">
        <v>1724</v>
      </c>
      <c r="Y36" s="76">
        <v>1724</v>
      </c>
      <c r="Z36" s="53">
        <f t="shared" ref="Z36:Z37" si="94">+X36/R36</f>
        <v>18.739130434782609</v>
      </c>
      <c r="AA36" s="73">
        <f t="shared" ref="AA36:AA37" si="95">+Y36/S36</f>
        <v>18.739130434782609</v>
      </c>
      <c r="AB36" s="75">
        <v>1724</v>
      </c>
      <c r="AC36" s="76">
        <v>1724</v>
      </c>
      <c r="AD36" s="49">
        <v>1724</v>
      </c>
      <c r="AE36" s="77">
        <v>1724</v>
      </c>
      <c r="AF36" s="78">
        <v>0</v>
      </c>
      <c r="AG36" s="54">
        <v>1724</v>
      </c>
      <c r="AH36" s="98">
        <v>0</v>
      </c>
      <c r="AI36" s="81">
        <v>0</v>
      </c>
      <c r="AJ36" s="79">
        <v>0</v>
      </c>
    </row>
    <row r="37" spans="1:36">
      <c r="A37" s="68" t="s">
        <v>25</v>
      </c>
      <c r="B37" s="68" t="s">
        <v>45</v>
      </c>
      <c r="C37" s="68" t="s">
        <v>65</v>
      </c>
      <c r="D37" s="68">
        <v>308307</v>
      </c>
      <c r="E37" s="69" t="s">
        <v>104</v>
      </c>
      <c r="F37" s="68">
        <v>54054010</v>
      </c>
      <c r="G37" s="120" t="s">
        <v>122</v>
      </c>
      <c r="H37" s="69" t="s">
        <v>26</v>
      </c>
      <c r="I37" s="69" t="s">
        <v>182</v>
      </c>
      <c r="J37" s="69">
        <v>376</v>
      </c>
      <c r="K37" s="3" t="s">
        <v>202</v>
      </c>
      <c r="L37" s="70">
        <v>10</v>
      </c>
      <c r="M37" s="71">
        <v>10</v>
      </c>
      <c r="N37" s="72">
        <v>4</v>
      </c>
      <c r="O37" s="3">
        <v>4</v>
      </c>
      <c r="P37" s="53">
        <f t="shared" si="90"/>
        <v>2.5</v>
      </c>
      <c r="Q37" s="73">
        <f t="shared" si="91"/>
        <v>2.5</v>
      </c>
      <c r="R37" s="74">
        <v>21</v>
      </c>
      <c r="S37" s="71">
        <v>21</v>
      </c>
      <c r="T37" s="75">
        <v>0</v>
      </c>
      <c r="U37" s="76">
        <v>0</v>
      </c>
      <c r="V37" s="53">
        <f t="shared" si="92"/>
        <v>0</v>
      </c>
      <c r="W37" s="73">
        <f t="shared" si="93"/>
        <v>0</v>
      </c>
      <c r="X37" s="75">
        <v>378</v>
      </c>
      <c r="Y37" s="76">
        <v>378</v>
      </c>
      <c r="Z37" s="53">
        <f t="shared" si="94"/>
        <v>18</v>
      </c>
      <c r="AA37" s="73">
        <f t="shared" si="95"/>
        <v>18</v>
      </c>
      <c r="AB37" s="75">
        <v>378</v>
      </c>
      <c r="AC37" s="76">
        <v>378</v>
      </c>
      <c r="AD37" s="49">
        <v>378</v>
      </c>
      <c r="AE37" s="77">
        <v>378</v>
      </c>
      <c r="AF37" s="78">
        <v>0</v>
      </c>
      <c r="AG37" s="54">
        <v>162</v>
      </c>
      <c r="AH37" s="98">
        <v>216</v>
      </c>
      <c r="AI37" s="81">
        <v>0</v>
      </c>
      <c r="AJ37" s="79">
        <v>0</v>
      </c>
    </row>
    <row r="38" spans="1:36" customFormat="1">
      <c r="A38" s="68" t="s">
        <v>25</v>
      </c>
      <c r="B38" s="68" t="s">
        <v>45</v>
      </c>
      <c r="C38" s="68" t="s">
        <v>66</v>
      </c>
      <c r="D38" s="68">
        <v>308650</v>
      </c>
      <c r="E38" s="69" t="s">
        <v>105</v>
      </c>
      <c r="F38" s="68">
        <v>37865579</v>
      </c>
      <c r="G38" s="120" t="s">
        <v>16</v>
      </c>
      <c r="H38" s="69" t="s">
        <v>183</v>
      </c>
      <c r="I38" s="69" t="s">
        <v>184</v>
      </c>
      <c r="J38" s="1">
        <v>283</v>
      </c>
      <c r="K38" s="2" t="s">
        <v>202</v>
      </c>
      <c r="L38" s="10">
        <v>1</v>
      </c>
      <c r="M38" s="51">
        <v>0</v>
      </c>
      <c r="N38" s="4">
        <v>1</v>
      </c>
      <c r="O38" s="2">
        <v>0</v>
      </c>
      <c r="P38" s="32">
        <f t="shared" ref="P38" si="96">+L38/N38</f>
        <v>1</v>
      </c>
      <c r="Q38" s="33">
        <v>0</v>
      </c>
      <c r="R38" s="5">
        <v>11</v>
      </c>
      <c r="S38" s="51">
        <v>0</v>
      </c>
      <c r="T38" s="28">
        <v>167</v>
      </c>
      <c r="U38" s="29">
        <v>0</v>
      </c>
      <c r="V38" s="32">
        <f t="shared" ref="V38" si="97">+T38/R38</f>
        <v>15.181818181818182</v>
      </c>
      <c r="W38" s="33">
        <v>0</v>
      </c>
      <c r="X38" s="28">
        <v>0</v>
      </c>
      <c r="Y38" s="29">
        <v>0</v>
      </c>
      <c r="Z38" s="32">
        <f t="shared" ref="Z38" si="98">+X38/R38</f>
        <v>0</v>
      </c>
      <c r="AA38" s="33">
        <v>0</v>
      </c>
      <c r="AB38" s="28">
        <v>167</v>
      </c>
      <c r="AC38" s="29">
        <v>0</v>
      </c>
      <c r="AD38" s="30">
        <v>167</v>
      </c>
      <c r="AE38" s="52">
        <v>0</v>
      </c>
      <c r="AF38" s="31">
        <v>167</v>
      </c>
      <c r="AG38" s="49">
        <v>167</v>
      </c>
      <c r="AH38" s="28">
        <v>0</v>
      </c>
      <c r="AI38" s="52">
        <v>0</v>
      </c>
      <c r="AJ38" s="31">
        <v>0</v>
      </c>
    </row>
    <row r="39" spans="1:36" customFormat="1">
      <c r="A39" s="68" t="s">
        <v>25</v>
      </c>
      <c r="B39" s="68" t="s">
        <v>73</v>
      </c>
      <c r="C39" s="68" t="s">
        <v>74</v>
      </c>
      <c r="D39" s="68">
        <v>35593008</v>
      </c>
      <c r="E39" s="69" t="s">
        <v>111</v>
      </c>
      <c r="F39" s="68">
        <v>42210429</v>
      </c>
      <c r="G39" s="120" t="s">
        <v>131</v>
      </c>
      <c r="H39" s="69" t="s">
        <v>27</v>
      </c>
      <c r="I39" s="69" t="s">
        <v>192</v>
      </c>
      <c r="J39" s="1">
        <v>174</v>
      </c>
      <c r="K39" s="2" t="s">
        <v>202</v>
      </c>
      <c r="L39" s="10">
        <v>2</v>
      </c>
      <c r="M39" s="51">
        <v>1</v>
      </c>
      <c r="N39" s="4">
        <v>2</v>
      </c>
      <c r="O39" s="2">
        <v>1</v>
      </c>
      <c r="P39" s="32">
        <f t="shared" ref="P39:P40" si="99">+L39/N39</f>
        <v>1</v>
      </c>
      <c r="Q39" s="33">
        <f t="shared" ref="Q39:Q40" si="100">+M39/O39</f>
        <v>1</v>
      </c>
      <c r="R39" s="5">
        <v>58</v>
      </c>
      <c r="S39" s="51">
        <v>36</v>
      </c>
      <c r="T39" s="28">
        <v>1185</v>
      </c>
      <c r="U39" s="29">
        <v>735</v>
      </c>
      <c r="V39" s="32">
        <f t="shared" ref="V39:V40" si="101">+T39/R39</f>
        <v>20.431034482758619</v>
      </c>
      <c r="W39" s="33">
        <f t="shared" ref="W39:W40" si="102">+U39/S39</f>
        <v>20.416666666666668</v>
      </c>
      <c r="X39" s="28">
        <v>0</v>
      </c>
      <c r="Y39" s="29">
        <v>0</v>
      </c>
      <c r="Z39" s="32">
        <f t="shared" ref="Z39:Z40" si="103">+X39/R39</f>
        <v>0</v>
      </c>
      <c r="AA39" s="33">
        <f t="shared" ref="AA39:AA40" si="104">+Y39/S39</f>
        <v>0</v>
      </c>
      <c r="AB39" s="28">
        <v>1185</v>
      </c>
      <c r="AC39" s="29">
        <v>735</v>
      </c>
      <c r="AD39" s="30">
        <v>1185</v>
      </c>
      <c r="AE39" s="52">
        <v>735</v>
      </c>
      <c r="AF39" s="31">
        <v>450</v>
      </c>
      <c r="AG39" s="49">
        <v>1185</v>
      </c>
      <c r="AH39" s="28">
        <v>0</v>
      </c>
      <c r="AI39" s="52">
        <v>0</v>
      </c>
      <c r="AJ39" s="31">
        <v>0</v>
      </c>
    </row>
    <row r="40" spans="1:36" customFormat="1">
      <c r="A40" s="68" t="s">
        <v>25</v>
      </c>
      <c r="B40" s="68" t="s">
        <v>73</v>
      </c>
      <c r="C40" s="68" t="s">
        <v>75</v>
      </c>
      <c r="D40" s="68">
        <v>36099406</v>
      </c>
      <c r="E40" s="69" t="s">
        <v>112</v>
      </c>
      <c r="F40" s="68">
        <v>588041</v>
      </c>
      <c r="G40" s="120" t="s">
        <v>130</v>
      </c>
      <c r="H40" s="69" t="s">
        <v>26</v>
      </c>
      <c r="I40" s="69" t="s">
        <v>191</v>
      </c>
      <c r="J40" s="1">
        <v>189</v>
      </c>
      <c r="K40" s="2" t="s">
        <v>202</v>
      </c>
      <c r="L40" s="10">
        <v>2</v>
      </c>
      <c r="M40" s="51">
        <v>2</v>
      </c>
      <c r="N40" s="4">
        <v>2</v>
      </c>
      <c r="O40" s="2">
        <v>2</v>
      </c>
      <c r="P40" s="32">
        <f t="shared" si="99"/>
        <v>1</v>
      </c>
      <c r="Q40" s="33">
        <f t="shared" si="100"/>
        <v>1</v>
      </c>
      <c r="R40" s="5">
        <v>50</v>
      </c>
      <c r="S40" s="51">
        <v>50</v>
      </c>
      <c r="T40" s="28">
        <v>899</v>
      </c>
      <c r="U40" s="29">
        <v>899</v>
      </c>
      <c r="V40" s="32">
        <f t="shared" si="101"/>
        <v>17.98</v>
      </c>
      <c r="W40" s="33">
        <f t="shared" si="102"/>
        <v>17.98</v>
      </c>
      <c r="X40" s="28">
        <v>0</v>
      </c>
      <c r="Y40" s="29">
        <v>0</v>
      </c>
      <c r="Z40" s="32">
        <f t="shared" si="103"/>
        <v>0</v>
      </c>
      <c r="AA40" s="33">
        <f t="shared" si="104"/>
        <v>0</v>
      </c>
      <c r="AB40" s="28">
        <v>899</v>
      </c>
      <c r="AC40" s="29">
        <v>899</v>
      </c>
      <c r="AD40" s="30">
        <v>899</v>
      </c>
      <c r="AE40" s="52">
        <v>899</v>
      </c>
      <c r="AF40" s="31">
        <v>0</v>
      </c>
      <c r="AG40" s="49">
        <v>899</v>
      </c>
      <c r="AH40" s="28">
        <v>0</v>
      </c>
      <c r="AI40" s="52">
        <v>0</v>
      </c>
      <c r="AJ40" s="31">
        <v>0</v>
      </c>
    </row>
    <row r="41" spans="1:36">
      <c r="A41" s="68" t="s">
        <v>28</v>
      </c>
      <c r="B41" s="68" t="s">
        <v>41</v>
      </c>
      <c r="C41" s="68" t="s">
        <v>43</v>
      </c>
      <c r="D41" s="68">
        <v>37828100</v>
      </c>
      <c r="E41" s="69" t="s">
        <v>83</v>
      </c>
      <c r="F41" s="68">
        <v>160725</v>
      </c>
      <c r="G41" s="120" t="s">
        <v>121</v>
      </c>
      <c r="H41" s="69" t="s">
        <v>32</v>
      </c>
      <c r="I41" s="69" t="s">
        <v>143</v>
      </c>
      <c r="J41" s="69">
        <v>106</v>
      </c>
      <c r="K41" s="3" t="s">
        <v>202</v>
      </c>
      <c r="L41" s="70">
        <v>1</v>
      </c>
      <c r="M41" s="71">
        <v>1</v>
      </c>
      <c r="N41" s="72">
        <v>1</v>
      </c>
      <c r="O41" s="3">
        <v>1</v>
      </c>
      <c r="P41" s="53">
        <f t="shared" ref="P41" si="105">+L41/N41</f>
        <v>1</v>
      </c>
      <c r="Q41" s="73">
        <f t="shared" ref="Q41" si="106">+M41/O41</f>
        <v>1</v>
      </c>
      <c r="R41" s="74">
        <v>4</v>
      </c>
      <c r="S41" s="71">
        <v>4</v>
      </c>
      <c r="T41" s="75">
        <v>92</v>
      </c>
      <c r="U41" s="76">
        <v>92</v>
      </c>
      <c r="V41" s="53">
        <f t="shared" ref="V41" si="107">+T41/R41</f>
        <v>23</v>
      </c>
      <c r="W41" s="73">
        <f t="shared" ref="W41" si="108">+U41/S41</f>
        <v>23</v>
      </c>
      <c r="X41" s="75">
        <f>0</f>
        <v>0</v>
      </c>
      <c r="Y41" s="76">
        <f>0</f>
        <v>0</v>
      </c>
      <c r="Z41" s="53">
        <f t="shared" ref="Z41" si="109">+X41/R41</f>
        <v>0</v>
      </c>
      <c r="AA41" s="73">
        <f t="shared" ref="AA41" si="110">+Y41/S41</f>
        <v>0</v>
      </c>
      <c r="AB41" s="75">
        <v>92</v>
      </c>
      <c r="AC41" s="76">
        <v>92</v>
      </c>
      <c r="AD41" s="49">
        <v>92</v>
      </c>
      <c r="AE41" s="77">
        <v>92</v>
      </c>
      <c r="AF41" s="78">
        <v>0</v>
      </c>
      <c r="AG41" s="54">
        <v>92</v>
      </c>
      <c r="AH41" s="98"/>
      <c r="AI41" s="81"/>
      <c r="AJ41" s="79"/>
    </row>
    <row r="42" spans="1:36">
      <c r="A42" s="68" t="s">
        <v>28</v>
      </c>
      <c r="B42" s="68" t="s">
        <v>45</v>
      </c>
      <c r="C42" s="68" t="s">
        <v>68</v>
      </c>
      <c r="D42" s="68">
        <v>319031</v>
      </c>
      <c r="E42" s="69" t="s">
        <v>107</v>
      </c>
      <c r="F42" s="68">
        <v>37828291</v>
      </c>
      <c r="G42" s="120" t="s">
        <v>129</v>
      </c>
      <c r="H42" s="69" t="s">
        <v>30</v>
      </c>
      <c r="I42" s="69" t="s">
        <v>186</v>
      </c>
      <c r="J42" s="69">
        <v>563</v>
      </c>
      <c r="K42" s="3" t="s">
        <v>202</v>
      </c>
      <c r="L42" s="10">
        <v>4</v>
      </c>
      <c r="M42" s="71">
        <v>0</v>
      </c>
      <c r="N42" s="72">
        <v>2</v>
      </c>
      <c r="O42" s="3">
        <v>0</v>
      </c>
      <c r="P42" s="53">
        <f t="shared" ref="P42:P43" si="111">+L42/N42</f>
        <v>2</v>
      </c>
      <c r="Q42" s="73">
        <v>0</v>
      </c>
      <c r="R42" s="74">
        <v>13</v>
      </c>
      <c r="S42" s="71">
        <v>0</v>
      </c>
      <c r="T42" s="75">
        <v>159</v>
      </c>
      <c r="U42" s="76">
        <v>0</v>
      </c>
      <c r="V42" s="53">
        <f t="shared" ref="V42:V43" si="112">+T42/R42</f>
        <v>12.23076923076923</v>
      </c>
      <c r="W42" s="73">
        <v>0</v>
      </c>
      <c r="X42" s="75">
        <v>0</v>
      </c>
      <c r="Y42" s="76">
        <v>0</v>
      </c>
      <c r="Z42" s="53">
        <f t="shared" ref="Z42:Z43" si="113">+X42/R42</f>
        <v>0</v>
      </c>
      <c r="AA42" s="73">
        <v>0</v>
      </c>
      <c r="AB42" s="75">
        <v>159</v>
      </c>
      <c r="AC42" s="76">
        <v>0</v>
      </c>
      <c r="AD42" s="49">
        <v>159</v>
      </c>
      <c r="AE42" s="77">
        <v>0</v>
      </c>
      <c r="AF42" s="78">
        <v>159</v>
      </c>
      <c r="AG42" s="54">
        <v>159</v>
      </c>
      <c r="AH42" s="98"/>
      <c r="AI42" s="81"/>
      <c r="AJ42" s="79"/>
    </row>
    <row r="43" spans="1:36" customFormat="1">
      <c r="A43" s="68" t="s">
        <v>28</v>
      </c>
      <c r="B43" s="68" t="s">
        <v>45</v>
      </c>
      <c r="C43" s="68" t="s">
        <v>67</v>
      </c>
      <c r="D43" s="68">
        <v>318744</v>
      </c>
      <c r="E43" s="69" t="s">
        <v>106</v>
      </c>
      <c r="F43" s="68">
        <v>37888650</v>
      </c>
      <c r="G43" s="120" t="s">
        <v>16</v>
      </c>
      <c r="H43" s="69" t="s">
        <v>31</v>
      </c>
      <c r="I43" s="69" t="s">
        <v>185</v>
      </c>
      <c r="J43" s="1">
        <v>296</v>
      </c>
      <c r="K43" s="2" t="s">
        <v>202</v>
      </c>
      <c r="L43" s="70">
        <v>1</v>
      </c>
      <c r="M43" s="71">
        <v>0</v>
      </c>
      <c r="N43" s="72">
        <v>1</v>
      </c>
      <c r="O43" s="3">
        <v>0</v>
      </c>
      <c r="P43" s="53">
        <f t="shared" si="111"/>
        <v>1</v>
      </c>
      <c r="Q43" s="73">
        <v>0</v>
      </c>
      <c r="R43" s="74">
        <v>3</v>
      </c>
      <c r="S43" s="71">
        <v>0</v>
      </c>
      <c r="T43" s="75">
        <v>51</v>
      </c>
      <c r="U43" s="76">
        <v>0</v>
      </c>
      <c r="V43" s="53">
        <f t="shared" si="112"/>
        <v>17</v>
      </c>
      <c r="W43" s="73">
        <v>0</v>
      </c>
      <c r="X43" s="75">
        <v>0</v>
      </c>
      <c r="Y43" s="76">
        <v>0</v>
      </c>
      <c r="Z43" s="53">
        <f t="shared" si="113"/>
        <v>0</v>
      </c>
      <c r="AA43" s="73">
        <v>0</v>
      </c>
      <c r="AB43" s="75">
        <v>51</v>
      </c>
      <c r="AC43" s="76">
        <v>0</v>
      </c>
      <c r="AD43" s="49">
        <v>51</v>
      </c>
      <c r="AE43" s="77">
        <v>0</v>
      </c>
      <c r="AF43" s="78">
        <v>51</v>
      </c>
      <c r="AG43" s="49">
        <v>0</v>
      </c>
      <c r="AH43" s="77">
        <v>0</v>
      </c>
      <c r="AI43" s="75">
        <v>0</v>
      </c>
      <c r="AJ43" s="78">
        <v>51</v>
      </c>
    </row>
    <row r="44" spans="1:36">
      <c r="A44" s="68" t="s">
        <v>28</v>
      </c>
      <c r="B44" s="68" t="s">
        <v>45</v>
      </c>
      <c r="C44" s="68" t="s">
        <v>70</v>
      </c>
      <c r="D44" s="68">
        <v>321125</v>
      </c>
      <c r="E44" s="69" t="s">
        <v>108</v>
      </c>
      <c r="F44" s="68">
        <v>37831500</v>
      </c>
      <c r="G44" s="120" t="s">
        <v>16</v>
      </c>
      <c r="H44" s="69" t="s">
        <v>33</v>
      </c>
      <c r="I44" s="69" t="s">
        <v>187</v>
      </c>
      <c r="J44" s="69">
        <v>368</v>
      </c>
      <c r="K44" s="3" t="s">
        <v>202</v>
      </c>
      <c r="L44" s="10">
        <v>2</v>
      </c>
      <c r="M44" s="71">
        <v>2</v>
      </c>
      <c r="N44" s="72">
        <v>1</v>
      </c>
      <c r="O44" s="3">
        <v>1</v>
      </c>
      <c r="P44" s="53">
        <f t="shared" ref="P44:P45" si="114">+L44/N44</f>
        <v>2</v>
      </c>
      <c r="Q44" s="73">
        <f t="shared" ref="Q44:Q45" si="115">+M44/O44</f>
        <v>2</v>
      </c>
      <c r="R44" s="74">
        <v>10</v>
      </c>
      <c r="S44" s="71">
        <v>10</v>
      </c>
      <c r="T44" s="74">
        <v>211</v>
      </c>
      <c r="U44" s="102">
        <v>211</v>
      </c>
      <c r="V44" s="53">
        <f t="shared" ref="V44:V45" si="116">+T44/R44</f>
        <v>21.1</v>
      </c>
      <c r="W44" s="73">
        <f t="shared" ref="W44:W45" si="117">+U44/S44</f>
        <v>21.1</v>
      </c>
      <c r="X44" s="74">
        <f>0</f>
        <v>0</v>
      </c>
      <c r="Y44" s="102">
        <f>0</f>
        <v>0</v>
      </c>
      <c r="Z44" s="53">
        <f t="shared" ref="Z44:Z45" si="118">+X44/R44</f>
        <v>0</v>
      </c>
      <c r="AA44" s="73">
        <f t="shared" ref="AA44:AA45" si="119">+Y44/S44</f>
        <v>0</v>
      </c>
      <c r="AB44" s="75">
        <v>211</v>
      </c>
      <c r="AC44" s="76">
        <v>211</v>
      </c>
      <c r="AD44" s="49">
        <v>211</v>
      </c>
      <c r="AE44" s="77">
        <v>211</v>
      </c>
      <c r="AF44" s="78">
        <v>0</v>
      </c>
      <c r="AG44" s="54">
        <v>211</v>
      </c>
      <c r="AH44" s="81"/>
      <c r="AI44" s="81"/>
      <c r="AJ44" s="122"/>
    </row>
    <row r="45" spans="1:36">
      <c r="A45" s="68" t="s">
        <v>28</v>
      </c>
      <c r="B45" s="68" t="s">
        <v>45</v>
      </c>
      <c r="C45" s="68" t="s">
        <v>70</v>
      </c>
      <c r="D45" s="68">
        <v>321125</v>
      </c>
      <c r="E45" s="69" t="s">
        <v>108</v>
      </c>
      <c r="F45" s="68">
        <v>37831518</v>
      </c>
      <c r="G45" s="120" t="s">
        <v>16</v>
      </c>
      <c r="H45" s="69" t="s">
        <v>33</v>
      </c>
      <c r="I45" s="69" t="s">
        <v>188</v>
      </c>
      <c r="J45" s="69">
        <v>715</v>
      </c>
      <c r="K45" s="3" t="s">
        <v>202</v>
      </c>
      <c r="L45" s="10">
        <v>1</v>
      </c>
      <c r="M45" s="71">
        <v>1</v>
      </c>
      <c r="N45" s="72">
        <v>1</v>
      </c>
      <c r="O45" s="3">
        <v>1</v>
      </c>
      <c r="P45" s="53">
        <f t="shared" si="114"/>
        <v>1</v>
      </c>
      <c r="Q45" s="73">
        <f t="shared" si="115"/>
        <v>1</v>
      </c>
      <c r="R45" s="74">
        <v>3</v>
      </c>
      <c r="S45" s="71">
        <v>3</v>
      </c>
      <c r="T45" s="74">
        <v>74</v>
      </c>
      <c r="U45" s="102">
        <v>74</v>
      </c>
      <c r="V45" s="53">
        <f t="shared" si="116"/>
        <v>24.666666666666668</v>
      </c>
      <c r="W45" s="73">
        <f t="shared" si="117"/>
        <v>24.666666666666668</v>
      </c>
      <c r="X45" s="74">
        <f>0</f>
        <v>0</v>
      </c>
      <c r="Y45" s="102">
        <f>0</f>
        <v>0</v>
      </c>
      <c r="Z45" s="53">
        <f t="shared" si="118"/>
        <v>0</v>
      </c>
      <c r="AA45" s="73">
        <f t="shared" si="119"/>
        <v>0</v>
      </c>
      <c r="AB45" s="75">
        <v>74</v>
      </c>
      <c r="AC45" s="76">
        <v>74</v>
      </c>
      <c r="AD45" s="49">
        <v>74</v>
      </c>
      <c r="AE45" s="77">
        <v>74</v>
      </c>
      <c r="AF45" s="78">
        <v>0</v>
      </c>
      <c r="AG45" s="54">
        <v>74</v>
      </c>
      <c r="AH45" s="81"/>
      <c r="AI45" s="81"/>
      <c r="AJ45" s="122"/>
    </row>
    <row r="46" spans="1:36" customFormat="1">
      <c r="A46" s="68" t="s">
        <v>28</v>
      </c>
      <c r="B46" s="68" t="s">
        <v>73</v>
      </c>
      <c r="C46" s="68" t="s">
        <v>76</v>
      </c>
      <c r="D46" s="68">
        <v>31933475</v>
      </c>
      <c r="E46" s="69" t="s">
        <v>113</v>
      </c>
      <c r="F46" s="68">
        <v>30232171</v>
      </c>
      <c r="G46" s="120" t="s">
        <v>132</v>
      </c>
      <c r="H46" s="69" t="s">
        <v>29</v>
      </c>
      <c r="I46" s="69" t="s">
        <v>193</v>
      </c>
      <c r="J46" s="1">
        <v>321</v>
      </c>
      <c r="K46" s="2" t="s">
        <v>202</v>
      </c>
      <c r="L46" s="10">
        <v>5</v>
      </c>
      <c r="M46" s="51">
        <v>4</v>
      </c>
      <c r="N46" s="4">
        <v>2</v>
      </c>
      <c r="O46" s="2">
        <v>1</v>
      </c>
      <c r="P46" s="32">
        <f t="shared" ref="P46" si="120">+L46/N46</f>
        <v>2.5</v>
      </c>
      <c r="Q46" s="33">
        <f t="shared" ref="Q46" si="121">+M46/O46</f>
        <v>4</v>
      </c>
      <c r="R46" s="5">
        <v>12</v>
      </c>
      <c r="S46" s="51">
        <v>6</v>
      </c>
      <c r="T46" s="28">
        <v>266</v>
      </c>
      <c r="U46" s="29">
        <v>133</v>
      </c>
      <c r="V46" s="32">
        <f t="shared" ref="V46" si="122">+T46/R46</f>
        <v>22.166666666666668</v>
      </c>
      <c r="W46" s="33">
        <f t="shared" ref="W46" si="123">+U46/S46</f>
        <v>22.166666666666668</v>
      </c>
      <c r="X46" s="28">
        <f>0</f>
        <v>0</v>
      </c>
      <c r="Y46" s="29">
        <f>0</f>
        <v>0</v>
      </c>
      <c r="Z46" s="32">
        <f t="shared" ref="Z46" si="124">+X46/R46</f>
        <v>0</v>
      </c>
      <c r="AA46" s="33">
        <f t="shared" ref="AA46" si="125">+Y46/S46</f>
        <v>0</v>
      </c>
      <c r="AB46" s="28">
        <v>266</v>
      </c>
      <c r="AC46" s="29">
        <v>133</v>
      </c>
      <c r="AD46" s="30">
        <v>266</v>
      </c>
      <c r="AE46" s="52">
        <v>133</v>
      </c>
      <c r="AF46" s="31">
        <v>133</v>
      </c>
      <c r="AG46" s="49">
        <v>266</v>
      </c>
      <c r="AH46" s="28"/>
      <c r="AI46" s="52"/>
      <c r="AJ46" s="31"/>
    </row>
    <row r="47" spans="1:36" customFormat="1">
      <c r="A47" s="68" t="s">
        <v>34</v>
      </c>
      <c r="B47" s="68" t="s">
        <v>45</v>
      </c>
      <c r="C47" s="68" t="s">
        <v>71</v>
      </c>
      <c r="D47" s="68">
        <v>326470</v>
      </c>
      <c r="E47" s="69" t="s">
        <v>109</v>
      </c>
      <c r="F47" s="68">
        <v>17068223</v>
      </c>
      <c r="G47" s="120" t="s">
        <v>122</v>
      </c>
      <c r="H47" s="69" t="s">
        <v>35</v>
      </c>
      <c r="I47" s="69" t="s">
        <v>189</v>
      </c>
      <c r="J47" s="1">
        <v>449</v>
      </c>
      <c r="K47" s="2" t="s">
        <v>202</v>
      </c>
      <c r="L47" s="10">
        <v>5</v>
      </c>
      <c r="M47" s="51">
        <v>5</v>
      </c>
      <c r="N47" s="4">
        <v>1</v>
      </c>
      <c r="O47" s="2">
        <v>1</v>
      </c>
      <c r="P47" s="32">
        <f t="shared" ref="P47" si="126">+L47/N47</f>
        <v>5</v>
      </c>
      <c r="Q47" s="33">
        <f t="shared" ref="Q47" si="127">+M47/O47</f>
        <v>5</v>
      </c>
      <c r="R47" s="5">
        <v>72</v>
      </c>
      <c r="S47" s="51">
        <v>72</v>
      </c>
      <c r="T47" s="28">
        <v>720</v>
      </c>
      <c r="U47" s="29">
        <v>720</v>
      </c>
      <c r="V47" s="32">
        <f t="shared" ref="V47" si="128">+T47/R47</f>
        <v>10</v>
      </c>
      <c r="W47" s="33">
        <f t="shared" ref="W47" si="129">+U47/S47</f>
        <v>10</v>
      </c>
      <c r="X47" s="28">
        <v>0</v>
      </c>
      <c r="Y47" s="29">
        <v>0</v>
      </c>
      <c r="Z47" s="32">
        <f t="shared" ref="Z47" si="130">+X47/R47</f>
        <v>0</v>
      </c>
      <c r="AA47" s="33">
        <f t="shared" ref="AA47" si="131">+Y47/S47</f>
        <v>0</v>
      </c>
      <c r="AB47" s="28">
        <v>720</v>
      </c>
      <c r="AC47" s="29">
        <v>720</v>
      </c>
      <c r="AD47" s="30">
        <v>720</v>
      </c>
      <c r="AE47" s="52">
        <v>720</v>
      </c>
      <c r="AF47" s="31">
        <v>0</v>
      </c>
      <c r="AG47" s="49">
        <v>720</v>
      </c>
      <c r="AH47" s="28"/>
      <c r="AI47" s="52"/>
      <c r="AJ47" s="31"/>
    </row>
    <row r="48" spans="1:36" customFormat="1">
      <c r="A48" s="68" t="s">
        <v>34</v>
      </c>
      <c r="B48" s="68" t="s">
        <v>73</v>
      </c>
      <c r="C48" s="68" t="s">
        <v>77</v>
      </c>
      <c r="D48" s="68">
        <v>31997520</v>
      </c>
      <c r="E48" s="69" t="s">
        <v>114</v>
      </c>
      <c r="F48" s="68">
        <v>42227496</v>
      </c>
      <c r="G48" s="120" t="s">
        <v>133</v>
      </c>
      <c r="H48" s="69" t="s">
        <v>36</v>
      </c>
      <c r="I48" s="69" t="s">
        <v>194</v>
      </c>
      <c r="J48" s="1">
        <v>517</v>
      </c>
      <c r="K48" s="2" t="s">
        <v>202</v>
      </c>
      <c r="L48" s="10">
        <v>3</v>
      </c>
      <c r="M48" s="51">
        <v>3</v>
      </c>
      <c r="N48" s="4">
        <v>1</v>
      </c>
      <c r="O48" s="2">
        <v>1</v>
      </c>
      <c r="P48" s="32">
        <f t="shared" ref="P48" si="132">+L48/N48</f>
        <v>3</v>
      </c>
      <c r="Q48" s="33">
        <f t="shared" ref="Q48" si="133">+M48/O48</f>
        <v>3</v>
      </c>
      <c r="R48" s="5">
        <v>12</v>
      </c>
      <c r="S48" s="51">
        <v>12</v>
      </c>
      <c r="T48" s="28">
        <v>128</v>
      </c>
      <c r="U48" s="29">
        <v>128</v>
      </c>
      <c r="V48" s="32">
        <f t="shared" ref="V48" si="134">+T48/R48</f>
        <v>10.666666666666666</v>
      </c>
      <c r="W48" s="33">
        <f t="shared" ref="W48" si="135">+U48/S48</f>
        <v>10.666666666666666</v>
      </c>
      <c r="X48" s="28">
        <v>0</v>
      </c>
      <c r="Y48" s="29">
        <v>0</v>
      </c>
      <c r="Z48" s="32">
        <f t="shared" ref="Z48" si="136">+X48/R48</f>
        <v>0</v>
      </c>
      <c r="AA48" s="33">
        <f t="shared" ref="AA48" si="137">+Y48/S48</f>
        <v>0</v>
      </c>
      <c r="AB48" s="28">
        <v>128</v>
      </c>
      <c r="AC48" s="29">
        <v>128</v>
      </c>
      <c r="AD48" s="30">
        <v>128</v>
      </c>
      <c r="AE48" s="52">
        <v>128</v>
      </c>
      <c r="AF48" s="31">
        <v>0</v>
      </c>
      <c r="AG48" s="49">
        <v>128</v>
      </c>
      <c r="AH48" s="28"/>
      <c r="AI48" s="52"/>
      <c r="AJ48" s="31"/>
    </row>
    <row r="49" spans="1:36" customFormat="1">
      <c r="A49" s="68" t="s">
        <v>34</v>
      </c>
      <c r="B49" s="68" t="s">
        <v>69</v>
      </c>
      <c r="C49" s="68" t="s">
        <v>80</v>
      </c>
      <c r="D49" s="68">
        <v>45731047</v>
      </c>
      <c r="E49" s="69" t="s">
        <v>117</v>
      </c>
      <c r="F49" s="68">
        <v>42384010</v>
      </c>
      <c r="G49" s="120" t="s">
        <v>136</v>
      </c>
      <c r="H49" s="69" t="s">
        <v>36</v>
      </c>
      <c r="I49" s="69" t="s">
        <v>197</v>
      </c>
      <c r="J49" s="1">
        <v>375</v>
      </c>
      <c r="K49" s="2" t="s">
        <v>202</v>
      </c>
      <c r="L49" s="10">
        <v>12</v>
      </c>
      <c r="M49" s="51">
        <v>0</v>
      </c>
      <c r="N49" s="4">
        <v>7</v>
      </c>
      <c r="O49" s="2">
        <v>0</v>
      </c>
      <c r="P49" s="32">
        <f t="shared" ref="P49" si="138">+L49/N49</f>
        <v>1.7142857142857142</v>
      </c>
      <c r="Q49" s="33">
        <v>0</v>
      </c>
      <c r="R49" s="5">
        <v>630</v>
      </c>
      <c r="S49" s="51">
        <v>0</v>
      </c>
      <c r="T49" s="28">
        <v>8580</v>
      </c>
      <c r="U49" s="29">
        <v>0</v>
      </c>
      <c r="V49" s="32">
        <f t="shared" ref="V49" si="139">+T49/R49</f>
        <v>13.619047619047619</v>
      </c>
      <c r="W49" s="33">
        <v>0</v>
      </c>
      <c r="X49" s="28">
        <v>0</v>
      </c>
      <c r="Y49" s="29">
        <v>0</v>
      </c>
      <c r="Z49" s="32">
        <f t="shared" ref="Z49" si="140">+X49/R49</f>
        <v>0</v>
      </c>
      <c r="AA49" s="33">
        <v>0</v>
      </c>
      <c r="AB49" s="28">
        <v>8580</v>
      </c>
      <c r="AC49" s="29">
        <v>0</v>
      </c>
      <c r="AD49" s="30">
        <v>8580</v>
      </c>
      <c r="AE49" s="52">
        <v>0</v>
      </c>
      <c r="AF49" s="31">
        <v>8580</v>
      </c>
      <c r="AG49" s="49">
        <v>3323</v>
      </c>
      <c r="AH49" s="28">
        <v>0</v>
      </c>
      <c r="AI49" s="52">
        <v>3146</v>
      </c>
      <c r="AJ49" s="31">
        <v>2111</v>
      </c>
    </row>
    <row r="50" spans="1:36" customFormat="1">
      <c r="A50" s="68" t="s">
        <v>37</v>
      </c>
      <c r="B50" s="68" t="s">
        <v>41</v>
      </c>
      <c r="C50" s="68" t="s">
        <v>44</v>
      </c>
      <c r="D50" s="68">
        <v>35541016</v>
      </c>
      <c r="E50" s="69" t="s">
        <v>84</v>
      </c>
      <c r="F50" s="68">
        <v>162159</v>
      </c>
      <c r="G50" s="120" t="s">
        <v>8</v>
      </c>
      <c r="H50" s="69" t="s">
        <v>40</v>
      </c>
      <c r="I50" s="69" t="s">
        <v>146</v>
      </c>
      <c r="J50" s="1">
        <v>445</v>
      </c>
      <c r="K50" s="2" t="s">
        <v>202</v>
      </c>
      <c r="L50" s="10">
        <v>7</v>
      </c>
      <c r="M50" s="51">
        <v>0</v>
      </c>
      <c r="N50" s="4">
        <v>1</v>
      </c>
      <c r="O50" s="2">
        <v>0</v>
      </c>
      <c r="P50" s="32">
        <f t="shared" ref="P50:P51" si="141">+L50/N50</f>
        <v>7</v>
      </c>
      <c r="Q50" s="33">
        <v>0</v>
      </c>
      <c r="R50" s="5">
        <v>34</v>
      </c>
      <c r="S50" s="51">
        <v>0</v>
      </c>
      <c r="T50" s="28">
        <v>477</v>
      </c>
      <c r="U50" s="29">
        <v>0</v>
      </c>
      <c r="V50" s="32">
        <f t="shared" ref="V50:V51" si="142">+T50/R50</f>
        <v>14.029411764705882</v>
      </c>
      <c r="W50" s="33">
        <v>0</v>
      </c>
      <c r="X50" s="28">
        <v>0</v>
      </c>
      <c r="Y50" s="29">
        <v>0</v>
      </c>
      <c r="Z50" s="32">
        <f t="shared" ref="Z50:Z51" si="143">+X50/R50</f>
        <v>0</v>
      </c>
      <c r="AA50" s="33">
        <v>0</v>
      </c>
      <c r="AB50" s="28">
        <v>477</v>
      </c>
      <c r="AC50" s="29">
        <v>0</v>
      </c>
      <c r="AD50" s="30">
        <v>477</v>
      </c>
      <c r="AE50" s="52">
        <v>0</v>
      </c>
      <c r="AF50" s="31">
        <v>477</v>
      </c>
      <c r="AG50" s="49">
        <v>477</v>
      </c>
      <c r="AH50" s="28">
        <v>0</v>
      </c>
      <c r="AI50" s="52">
        <v>0</v>
      </c>
      <c r="AJ50" s="31">
        <v>0</v>
      </c>
    </row>
    <row r="51" spans="1:36" customFormat="1">
      <c r="A51" s="68" t="s">
        <v>37</v>
      </c>
      <c r="B51" s="68" t="s">
        <v>41</v>
      </c>
      <c r="C51" s="68" t="s">
        <v>44</v>
      </c>
      <c r="D51" s="68">
        <v>35541016</v>
      </c>
      <c r="E51" s="69" t="s">
        <v>84</v>
      </c>
      <c r="F51" s="68">
        <v>521965</v>
      </c>
      <c r="G51" s="120" t="s">
        <v>120</v>
      </c>
      <c r="H51" s="69" t="s">
        <v>39</v>
      </c>
      <c r="I51" s="69" t="s">
        <v>145</v>
      </c>
      <c r="J51" s="1">
        <v>383</v>
      </c>
      <c r="K51" s="2" t="s">
        <v>202</v>
      </c>
      <c r="L51" s="70">
        <v>6</v>
      </c>
      <c r="M51" s="71">
        <v>6</v>
      </c>
      <c r="N51" s="72">
        <v>1</v>
      </c>
      <c r="O51" s="3">
        <v>1</v>
      </c>
      <c r="P51" s="53">
        <f t="shared" si="141"/>
        <v>6</v>
      </c>
      <c r="Q51" s="73">
        <f t="shared" ref="Q51" si="144">+M51/O51</f>
        <v>6</v>
      </c>
      <c r="R51" s="74">
        <v>48</v>
      </c>
      <c r="S51" s="71">
        <v>48</v>
      </c>
      <c r="T51" s="75">
        <v>1081</v>
      </c>
      <c r="U51" s="76">
        <v>1081</v>
      </c>
      <c r="V51" s="53">
        <f t="shared" si="142"/>
        <v>22.520833333333332</v>
      </c>
      <c r="W51" s="73">
        <f t="shared" ref="W51" si="145">+U51/S51</f>
        <v>22.520833333333332</v>
      </c>
      <c r="X51" s="75">
        <v>0</v>
      </c>
      <c r="Y51" s="76">
        <v>0</v>
      </c>
      <c r="Z51" s="53">
        <f t="shared" si="143"/>
        <v>0</v>
      </c>
      <c r="AA51" s="73">
        <f t="shared" ref="AA51" si="146">+Y51/S51</f>
        <v>0</v>
      </c>
      <c r="AB51" s="75">
        <v>1081</v>
      </c>
      <c r="AC51" s="76">
        <v>1081</v>
      </c>
      <c r="AD51" s="49">
        <v>1081</v>
      </c>
      <c r="AE51" s="77">
        <v>1081</v>
      </c>
      <c r="AF51" s="78">
        <v>0</v>
      </c>
      <c r="AG51" s="49">
        <v>0</v>
      </c>
      <c r="AH51" s="75">
        <v>1081</v>
      </c>
      <c r="AI51" s="77">
        <v>0</v>
      </c>
      <c r="AJ51" s="78">
        <v>0</v>
      </c>
    </row>
    <row r="52" spans="1:36" customFormat="1">
      <c r="A52" s="68" t="s">
        <v>37</v>
      </c>
      <c r="B52" s="68" t="s">
        <v>45</v>
      </c>
      <c r="C52" s="68" t="s">
        <v>72</v>
      </c>
      <c r="D52" s="68">
        <v>324264</v>
      </c>
      <c r="E52" s="69" t="s">
        <v>110</v>
      </c>
      <c r="F52" s="68">
        <v>35544341</v>
      </c>
      <c r="G52" s="120" t="s">
        <v>16</v>
      </c>
      <c r="H52" s="69" t="s">
        <v>190</v>
      </c>
      <c r="I52" s="69" t="s">
        <v>142</v>
      </c>
      <c r="J52" s="1">
        <v>549</v>
      </c>
      <c r="K52" s="2" t="s">
        <v>202</v>
      </c>
      <c r="L52" s="10">
        <v>31</v>
      </c>
      <c r="M52" s="51">
        <v>0</v>
      </c>
      <c r="N52" s="4">
        <v>5</v>
      </c>
      <c r="O52" s="2">
        <v>0</v>
      </c>
      <c r="P52" s="32">
        <f t="shared" ref="P52" si="147">+L52/N52</f>
        <v>6.2</v>
      </c>
      <c r="Q52" s="33">
        <v>0</v>
      </c>
      <c r="R52" s="5">
        <v>46</v>
      </c>
      <c r="S52" s="51">
        <v>0</v>
      </c>
      <c r="T52" s="28">
        <v>644</v>
      </c>
      <c r="U52" s="29">
        <v>0</v>
      </c>
      <c r="V52" s="32">
        <f t="shared" ref="V52" si="148">+T52/R52</f>
        <v>14</v>
      </c>
      <c r="W52" s="33">
        <v>0</v>
      </c>
      <c r="X52" s="28">
        <v>0</v>
      </c>
      <c r="Y52" s="29">
        <v>0</v>
      </c>
      <c r="Z52" s="32">
        <f t="shared" ref="Z52" si="149">+X52/R52</f>
        <v>0</v>
      </c>
      <c r="AA52" s="33">
        <v>0</v>
      </c>
      <c r="AB52" s="28">
        <v>644</v>
      </c>
      <c r="AC52" s="29">
        <v>0</v>
      </c>
      <c r="AD52" s="30">
        <v>644</v>
      </c>
      <c r="AE52" s="52">
        <v>0</v>
      </c>
      <c r="AF52" s="31">
        <v>644</v>
      </c>
      <c r="AG52" s="49">
        <v>0</v>
      </c>
      <c r="AH52" s="28">
        <v>0</v>
      </c>
      <c r="AI52" s="52">
        <v>644</v>
      </c>
      <c r="AJ52" s="31">
        <v>0</v>
      </c>
    </row>
    <row r="53" spans="1:36" customFormat="1" ht="15.75" thickBot="1">
      <c r="A53" s="68" t="s">
        <v>37</v>
      </c>
      <c r="B53" s="68" t="s">
        <v>69</v>
      </c>
      <c r="C53" s="68" t="s">
        <v>81</v>
      </c>
      <c r="D53" s="68">
        <v>35581450</v>
      </c>
      <c r="E53" s="69" t="s">
        <v>118</v>
      </c>
      <c r="F53" s="68">
        <v>42407362</v>
      </c>
      <c r="G53" s="120" t="s">
        <v>137</v>
      </c>
      <c r="H53" s="69" t="s">
        <v>38</v>
      </c>
      <c r="I53" s="69" t="s">
        <v>196</v>
      </c>
      <c r="J53" s="1">
        <v>161</v>
      </c>
      <c r="K53" s="2" t="s">
        <v>202</v>
      </c>
      <c r="L53" s="10">
        <v>5</v>
      </c>
      <c r="M53" s="51">
        <v>4</v>
      </c>
      <c r="N53" s="4">
        <v>1</v>
      </c>
      <c r="O53" s="2">
        <v>1</v>
      </c>
      <c r="P53" s="32">
        <f t="shared" ref="P53" si="150">+L53/N53</f>
        <v>5</v>
      </c>
      <c r="Q53" s="33">
        <f t="shared" ref="Q53" si="151">+M53/O53</f>
        <v>4</v>
      </c>
      <c r="R53" s="5">
        <v>34</v>
      </c>
      <c r="S53" s="51">
        <v>34</v>
      </c>
      <c r="T53" s="5">
        <v>850</v>
      </c>
      <c r="U53" s="99">
        <v>0</v>
      </c>
      <c r="V53" s="32">
        <f t="shared" ref="V53" si="152">+T53/R53</f>
        <v>25</v>
      </c>
      <c r="W53" s="33">
        <f t="shared" ref="W53" si="153">+U53/S53</f>
        <v>0</v>
      </c>
      <c r="X53" s="2">
        <v>0</v>
      </c>
      <c r="Y53" s="51">
        <v>0</v>
      </c>
      <c r="Z53" s="32">
        <f t="shared" ref="Z53" si="154">+X53/R53</f>
        <v>0</v>
      </c>
      <c r="AA53" s="33">
        <f t="shared" ref="AA53" si="155">+Y53/S53</f>
        <v>0</v>
      </c>
      <c r="AB53" s="28">
        <v>850</v>
      </c>
      <c r="AC53" s="29">
        <v>850</v>
      </c>
      <c r="AD53" s="30">
        <v>850</v>
      </c>
      <c r="AE53" s="52">
        <v>850</v>
      </c>
      <c r="AF53" s="31">
        <v>0</v>
      </c>
      <c r="AG53" s="5">
        <v>850</v>
      </c>
      <c r="AH53" s="101">
        <v>0</v>
      </c>
      <c r="AI53" s="2">
        <v>0</v>
      </c>
      <c r="AJ53" s="51">
        <v>0</v>
      </c>
    </row>
    <row r="54" spans="1:36" ht="15.75" thickBot="1">
      <c r="A54" s="82" t="s">
        <v>201</v>
      </c>
      <c r="B54" s="83"/>
      <c r="C54" s="83"/>
      <c r="D54" s="83"/>
      <c r="E54" s="83"/>
      <c r="F54" s="83"/>
      <c r="G54" s="83"/>
      <c r="H54" s="83"/>
      <c r="I54" s="83"/>
      <c r="J54" s="84">
        <f>SUM(J5:J53)</f>
        <v>21424</v>
      </c>
      <c r="K54" s="85"/>
      <c r="L54" s="82">
        <f>SUBTOTAL(9,L5:L53)</f>
        <v>453</v>
      </c>
      <c r="M54" s="86">
        <f>SUBTOTAL(9,M5:M53)</f>
        <v>289</v>
      </c>
      <c r="N54" s="87">
        <f>SUBTOTAL(9,N5:N53)</f>
        <v>115</v>
      </c>
      <c r="O54" s="88">
        <f>SUBTOTAL(9,O5:O53)</f>
        <v>76</v>
      </c>
      <c r="P54" s="89">
        <f t="shared" ref="P54:Q54" si="156">+L54/N54</f>
        <v>3.9391304347826086</v>
      </c>
      <c r="Q54" s="90">
        <f t="shared" si="156"/>
        <v>3.8026315789473686</v>
      </c>
      <c r="R54" s="82">
        <f>SUBTOTAL(9,R5:R53)</f>
        <v>2971</v>
      </c>
      <c r="S54" s="86">
        <f>SUBTOTAL(9,S5:S53)</f>
        <v>1821</v>
      </c>
      <c r="T54" s="91">
        <f>SUBTOTAL(9,T5:T53)</f>
        <v>41763.300000000003</v>
      </c>
      <c r="U54" s="92">
        <f>SUBTOTAL(9,U5:U53)</f>
        <v>23495.42</v>
      </c>
      <c r="V54" s="89">
        <f t="shared" ref="V54" si="157">T54/R54</f>
        <v>14.056984180410637</v>
      </c>
      <c r="W54" s="90">
        <f t="shared" ref="W54" si="158">+U54/S54</f>
        <v>12.902482152663371</v>
      </c>
      <c r="X54" s="91">
        <f>SUBTOTAL(9,X5:X53)</f>
        <v>6402</v>
      </c>
      <c r="Y54" s="92">
        <f>SUBTOTAL(9,Y5:Y53)</f>
        <v>4683</v>
      </c>
      <c r="Z54" s="89">
        <f t="shared" ref="Z54:AA54" si="159">+X54/R54</f>
        <v>2.1548300235610904</v>
      </c>
      <c r="AA54" s="90">
        <f t="shared" si="159"/>
        <v>2.5716639209225702</v>
      </c>
      <c r="AB54" s="91">
        <f>SUBTOTAL(9,AB5:AB53)</f>
        <v>48165.3</v>
      </c>
      <c r="AC54" s="92">
        <f>SUBTOTAL(9,AC5:AC53)</f>
        <v>29028.420000000002</v>
      </c>
      <c r="AD54" s="93">
        <f>SUBTOTAL(9,AD5:AD53)</f>
        <v>48167</v>
      </c>
      <c r="AE54" s="94">
        <f>SUBTOTAL(9,AE5:AE53)</f>
        <v>29030</v>
      </c>
      <c r="AF54" s="95">
        <f>SUBTOTAL(9,AF5:AF53)</f>
        <v>19137</v>
      </c>
      <c r="AG54" s="96">
        <f>SUBTOTAL(9,AG5:AG53)</f>
        <v>25998</v>
      </c>
      <c r="AH54" s="96">
        <f>SUBTOTAL(9,AH5:AH53)</f>
        <v>13395</v>
      </c>
      <c r="AI54" s="96">
        <f>SUBTOTAL(9,AI5:AI53)</f>
        <v>4731</v>
      </c>
      <c r="AJ54" s="123">
        <f>SUBTOTAL(9,AJ5:AJ53)</f>
        <v>4043</v>
      </c>
    </row>
    <row r="55" spans="1:36">
      <c r="AD55" s="57"/>
    </row>
    <row r="56" spans="1:36">
      <c r="V56" s="57"/>
      <c r="AD56" s="57"/>
    </row>
    <row r="57" spans="1:36">
      <c r="AD57" s="57"/>
      <c r="AE57" s="57"/>
    </row>
  </sheetData>
  <autoFilter ref="A3:AJ53" xr:uid="{353DDC3E-309A-416F-9994-651E1FAFA635}"/>
  <mergeCells count="3">
    <mergeCell ref="L2:AC2"/>
    <mergeCell ref="AD2:AF2"/>
    <mergeCell ref="AG2:AJ2"/>
  </mergeCells>
  <conditionalFormatting sqref="F1:F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databáza zriaďovateľ</vt:lpstr>
      <vt:lpstr>databáza školy</vt:lpstr>
      <vt:lpstr>'databáza zriaďovateľ'!Oblasť_tlače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Polónyiová Laura</cp:lastModifiedBy>
  <cp:lastPrinted>2025-08-07T13:43:28Z</cp:lastPrinted>
  <dcterms:created xsi:type="dcterms:W3CDTF">2015-06-05T18:19:34Z</dcterms:created>
  <dcterms:modified xsi:type="dcterms:W3CDTF">2025-08-15T11:06:35Z</dcterms:modified>
</cp:coreProperties>
</file>