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minedu4-my.sharepoint.com/personal/laura_polonyiova_minedu_sk/Documents/Dokumenty/Laura/Dohodovacie konanie/DK 2026/DK ostatne/"/>
    </mc:Choice>
  </mc:AlternateContent>
  <xr:revisionPtr revIDLastSave="930" documentId="13_ncr:1_{3558CB0B-209C-4A31-82B0-B341884260D5}" xr6:coauthVersionLast="47" xr6:coauthVersionMax="47" xr10:uidLastSave="{5C11B135-303E-40BF-8E85-14057A3BBEAD}"/>
  <bookViews>
    <workbookView xWindow="-120" yWindow="-120" windowWidth="29040" windowHeight="15720" activeTab="1" xr2:uid="{00000000-000D-0000-FFFF-FFFF00000000}"/>
  </bookViews>
  <sheets>
    <sheet name="zriadovatelia" sheetId="3" r:id="rId1"/>
    <sheet name="školy" sheetId="1" r:id="rId2"/>
  </sheets>
  <definedNames>
    <definedName name="_xlnm._FilterDatabase" localSheetId="1" hidden="1">školy!$A$3:$Q$22</definedName>
    <definedName name="_xlnm._FilterDatabase" localSheetId="0" hidden="1">zriadovatelia!$A$3:$L$19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2" i="1" l="1"/>
  <c r="L22" i="1"/>
  <c r="M22" i="1"/>
  <c r="N22" i="1"/>
  <c r="O22" i="1"/>
  <c r="J22" i="1"/>
  <c r="K19" i="3"/>
  <c r="H19" i="3"/>
  <c r="G19" i="3"/>
  <c r="F19" i="3"/>
  <c r="L8" i="1" l="1"/>
  <c r="M4" i="1"/>
  <c r="L4" i="1" l="1"/>
  <c r="I19" i="3"/>
  <c r="J19" i="3"/>
  <c r="H5" i="3" l="1"/>
  <c r="L5" i="1" l="1"/>
  <c r="H7" i="3"/>
  <c r="H8" i="3"/>
  <c r="H9" i="3"/>
  <c r="H10" i="3"/>
  <c r="H11" i="3"/>
  <c r="H12" i="3"/>
  <c r="H16" i="3"/>
  <c r="H14" i="3"/>
  <c r="H15" i="3"/>
  <c r="H13" i="3"/>
  <c r="L11" i="1"/>
  <c r="L12" i="1"/>
  <c r="M17" i="1" l="1"/>
  <c r="L17" i="1" s="1"/>
  <c r="M16" i="1"/>
  <c r="L16" i="1" s="1"/>
  <c r="O15" i="1"/>
  <c r="M15" i="1"/>
  <c r="M14" i="1"/>
  <c r="M19" i="1"/>
  <c r="L18" i="1"/>
  <c r="L13" i="1"/>
  <c r="L20" i="1" l="1"/>
  <c r="L7" i="1" l="1"/>
  <c r="L9" i="1"/>
  <c r="L10" i="1"/>
  <c r="M6" i="1"/>
  <c r="H17" i="3" l="1"/>
  <c r="H6" i="3"/>
  <c r="L6" i="1"/>
</calcChain>
</file>

<file path=xl/sharedStrings.xml><?xml version="1.0" encoding="utf-8"?>
<sst xmlns="http://schemas.openxmlformats.org/spreadsheetml/2006/main" count="264" uniqueCount="119">
  <si>
    <t>Kraj sídla zriaď.</t>
  </si>
  <si>
    <t>Typ zriaď.</t>
  </si>
  <si>
    <t>Kód zriaď. pre fin.</t>
  </si>
  <si>
    <t>Názov zriaďovateľa</t>
  </si>
  <si>
    <t>SPOLU</t>
  </si>
  <si>
    <t>Poznámka</t>
  </si>
  <si>
    <t>IČO právneho subjektu</t>
  </si>
  <si>
    <t>Názov právneho subjektu</t>
  </si>
  <si>
    <t>Obec</t>
  </si>
  <si>
    <t>Ulica</t>
  </si>
  <si>
    <t>IČO zriaď.</t>
  </si>
  <si>
    <t>O</t>
  </si>
  <si>
    <t>Základná škola</t>
  </si>
  <si>
    <t>Požiadavka
zriaď. 
(€)</t>
  </si>
  <si>
    <t>Odporúčanie
RÚŠS
(€)</t>
  </si>
  <si>
    <t>Pridelené
fin.
prostriedky 
(€)</t>
  </si>
  <si>
    <t>z toho: ON</t>
  </si>
  <si>
    <t>z toho: PN</t>
  </si>
  <si>
    <t>PO</t>
  </si>
  <si>
    <t>z toho: transfery</t>
  </si>
  <si>
    <t>Dohodovacie konanie - poskytnutie normatívnych finančných prostriedkov na osobné a prevádzkové náklady (V16 2026)</t>
  </si>
  <si>
    <t>ZA</t>
  </si>
  <si>
    <t>C</t>
  </si>
  <si>
    <t>C59</t>
  </si>
  <si>
    <t>Rímskokatolícka cirkev Žilinská diecéza</t>
  </si>
  <si>
    <t xml:space="preserve">Poskytnutie finančných prostriedkov na prevádzkové náklady </t>
  </si>
  <si>
    <t>Základná škola sv. Andreja Svorada a Benedikta</t>
  </si>
  <si>
    <t>Skalité</t>
  </si>
  <si>
    <t>Skalité 729</t>
  </si>
  <si>
    <t>TV</t>
  </si>
  <si>
    <t>K</t>
  </si>
  <si>
    <t>KTV</t>
  </si>
  <si>
    <t>Regionálny úrad školskej správy v Trnave</t>
  </si>
  <si>
    <t>Centrum poradenstva a prevencie</t>
  </si>
  <si>
    <t>Hlohovec</t>
  </si>
  <si>
    <t>Fraštacká 4</t>
  </si>
  <si>
    <t>Úprava rozpočtu na zdieľaných odborných zamestnancov</t>
  </si>
  <si>
    <t>S</t>
  </si>
  <si>
    <t>Obec Dolné Trhovište</t>
  </si>
  <si>
    <t>Armáda spásy na Slovensku, o.z.</t>
  </si>
  <si>
    <t>Spojená škola</t>
  </si>
  <si>
    <t>Vrbové</t>
  </si>
  <si>
    <t>Nám.sv.Cyrila a Metoda 9</t>
  </si>
  <si>
    <t>O506966</t>
  </si>
  <si>
    <t>Materská škola</t>
  </si>
  <si>
    <t>Dolné Trhovište</t>
  </si>
  <si>
    <t>Dolné Trhovište 204</t>
  </si>
  <si>
    <t>S955</t>
  </si>
  <si>
    <t>Súkromná materská škola</t>
  </si>
  <si>
    <t>Plavecký Štvrtok</t>
  </si>
  <si>
    <t>Plavecký Štvrtok 641</t>
  </si>
  <si>
    <t>KE</t>
  </si>
  <si>
    <t>O523330</t>
  </si>
  <si>
    <t>Obec Záhor</t>
  </si>
  <si>
    <t>Záhor</t>
  </si>
  <si>
    <t>Záhor 148</t>
  </si>
  <si>
    <t>Dofinancovanie z dôvodu zrušenia základnej školy (nevyčerpaná dovolenka, zastupovanie počas PN, odstupné, odvody)</t>
  </si>
  <si>
    <t>Dofinancovanie z dôvodu zrušenia materskej školy</t>
  </si>
  <si>
    <t>NR</t>
  </si>
  <si>
    <t>O502715</t>
  </si>
  <si>
    <t>Obec Santovka</t>
  </si>
  <si>
    <t>Santovka</t>
  </si>
  <si>
    <t>Levická 25</t>
  </si>
  <si>
    <t>Dofinancovanie z dôvodu zrušenia základnej školy</t>
  </si>
  <si>
    <t>O519219</t>
  </si>
  <si>
    <t>Obec Harhaj</t>
  </si>
  <si>
    <t>Harhaj</t>
  </si>
  <si>
    <t>Harhaj 47</t>
  </si>
  <si>
    <t>O512583</t>
  </si>
  <si>
    <t>Obec Sklabiňa</t>
  </si>
  <si>
    <t>Základná škola s materskou školou</t>
  </si>
  <si>
    <t>Sklabiňa</t>
  </si>
  <si>
    <t>Sklabiňa 138</t>
  </si>
  <si>
    <t>O511013</t>
  </si>
  <si>
    <t>Obec Smrečany</t>
  </si>
  <si>
    <t>Smrečany</t>
  </si>
  <si>
    <t>Smrečany 117</t>
  </si>
  <si>
    <t>Dofinancovanie z dôvodu zrušenia základnej školy s materskou školou</t>
  </si>
  <si>
    <t>z toho: MŠ</t>
  </si>
  <si>
    <t>z toho: ZŠ</t>
  </si>
  <si>
    <t>Z toho požiadavka materskej školy</t>
  </si>
  <si>
    <t>Z toho požiadavka základnej školy</t>
  </si>
  <si>
    <t>TC</t>
  </si>
  <si>
    <t>O504254</t>
  </si>
  <si>
    <t>Obec Brestovec</t>
  </si>
  <si>
    <t>O505731</t>
  </si>
  <si>
    <t>Obec Veľký Klíž</t>
  </si>
  <si>
    <t>Poskytnutie fin. prostriedkov na osobné náklady z dôvodu zrušenia základnej školy</t>
  </si>
  <si>
    <t>Brestovec</t>
  </si>
  <si>
    <t>Brestovec 147</t>
  </si>
  <si>
    <t>Veľký Klíž</t>
  </si>
  <si>
    <t>Veľký Klíž 106</t>
  </si>
  <si>
    <t>Poskytnutie finančných prostriedkov na prevádzkové náklady  (nájomné)</t>
  </si>
  <si>
    <t>BA</t>
  </si>
  <si>
    <t>C10</t>
  </si>
  <si>
    <t>Kongregácia sestier dominikánok bl. Imeldy</t>
  </si>
  <si>
    <t>Základná škola Madony</t>
  </si>
  <si>
    <t>Dunajská Lužná</t>
  </si>
  <si>
    <t>Námestie sv. Martina 139/12</t>
  </si>
  <si>
    <t>kat.</t>
  </si>
  <si>
    <t>O525626</t>
  </si>
  <si>
    <t>Obec Dlhá Ves</t>
  </si>
  <si>
    <t>Dlhá Ves</t>
  </si>
  <si>
    <t>Hlavná 110/116</t>
  </si>
  <si>
    <t>Poskytnutie fin. prostriedkov na osobné náklady a odstupné z dôvodu zrušenia školy</t>
  </si>
  <si>
    <t>ZPP</t>
  </si>
  <si>
    <t>SZ K</t>
  </si>
  <si>
    <t>ZS</t>
  </si>
  <si>
    <t>MS</t>
  </si>
  <si>
    <t>KBA</t>
  </si>
  <si>
    <t>Regionálny úrad školskej správy v Bratislave</t>
  </si>
  <si>
    <t>Senec</t>
  </si>
  <si>
    <t>Lichnerova 22</t>
  </si>
  <si>
    <t>Poskytnutie finančných prostriedkov na prevádzkové náklady na materiálno-technické vybavenie novej školy</t>
  </si>
  <si>
    <t>Dofinancovanie prevádzkových nákladov (školské stravovanie a ZPP)</t>
  </si>
  <si>
    <t>Dofinancovanie prevádzkových nákladov (školské stravovanie)</t>
  </si>
  <si>
    <t>Dofinancovanie prevádzkových nákladov ZPP</t>
  </si>
  <si>
    <t>Piešťany</t>
  </si>
  <si>
    <t>E. F. Scherera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</si>
</sst>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i/>
      <sz val="10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justify" vertical="center"/>
    </xf>
    <xf numFmtId="0" fontId="6" fillId="0" borderId="0" xfId="0" applyFont="1"/>
    <xf numFmtId="0" fontId="7" fillId="0" borderId="0" xfId="0" applyFont="1"/>
    <xf numFmtId="0" fontId="6" fillId="0" borderId="1" xfId="0" applyFont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3" fontId="5" fillId="2" borderId="2" xfId="2" applyNumberFormat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2" borderId="2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justify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3" fontId="5" fillId="2" borderId="1" xfId="0" applyNumberFormat="1" applyFont="1" applyFill="1" applyBorder="1" applyAlignment="1">
      <alignment horizontal="right" vertical="center" wrapText="1"/>
    </xf>
    <xf numFmtId="3" fontId="5" fillId="2" borderId="8" xfId="0" applyNumberFormat="1" applyFont="1" applyFill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 wrapText="1"/>
    </xf>
    <xf numFmtId="3" fontId="5" fillId="2" borderId="10" xfId="2" applyNumberFormat="1" applyFont="1" applyFill="1" applyBorder="1" applyAlignment="1">
      <alignment horizontal="center" vertical="center" wrapText="1"/>
    </xf>
    <xf numFmtId="3" fontId="6" fillId="3" borderId="11" xfId="0" applyNumberFormat="1" applyFont="1" applyFill="1" applyBorder="1" applyAlignment="1">
      <alignment horizontal="right" vertical="center" wrapText="1"/>
    </xf>
    <xf numFmtId="0" fontId="6" fillId="0" borderId="6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 wrapText="1"/>
    </xf>
    <xf numFmtId="3" fontId="6" fillId="0" borderId="13" xfId="0" applyNumberFormat="1" applyFont="1" applyBorder="1" applyAlignment="1">
      <alignment horizontal="right" vertical="center" wrapText="1"/>
    </xf>
    <xf numFmtId="3" fontId="6" fillId="3" borderId="14" xfId="0" applyNumberFormat="1" applyFont="1" applyFill="1" applyBorder="1" applyAlignment="1">
      <alignment horizontal="right" vertical="center" wrapText="1"/>
    </xf>
    <xf numFmtId="3" fontId="8" fillId="2" borderId="1" xfId="0" applyNumberFormat="1" applyFont="1" applyFill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right" vertical="center" wrapText="1"/>
    </xf>
    <xf numFmtId="3" fontId="12" fillId="0" borderId="1" xfId="0" applyNumberFormat="1" applyFont="1" applyBorder="1" applyAlignment="1">
      <alignment horizontal="right" vertical="center" wrapText="1"/>
    </xf>
    <xf numFmtId="3" fontId="11" fillId="0" borderId="11" xfId="0" applyNumberFormat="1" applyFont="1" applyBorder="1" applyAlignment="1">
      <alignment horizontal="right" vertical="center" wrapText="1"/>
    </xf>
    <xf numFmtId="0" fontId="10" fillId="0" borderId="0" xfId="0" applyFont="1" applyAlignment="1">
      <alignment vertical="center"/>
    </xf>
    <xf numFmtId="0" fontId="13" fillId="0" borderId="0" xfId="0" applyFont="1" applyAlignment="1">
      <alignment horizontal="justify" vertical="center"/>
    </xf>
    <xf numFmtId="0" fontId="6" fillId="0" borderId="15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9" fillId="0" borderId="6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/>
    </xf>
  </cellXfs>
  <cellStyles count="3">
    <cellStyle name="Normálna" xfId="0" builtinId="0"/>
    <cellStyle name="Normálna 2 2" xfId="2" xr:uid="{166BA498-69FB-47B8-8B6B-5AC90C05E89C}"/>
    <cellStyle name="Normálna 5 3 2" xfId="1" xr:uid="{54C6989F-67FC-4601-8606-AB9237773A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B8D85-459A-4E1E-92D4-34760E856188}">
  <dimension ref="A1:M26"/>
  <sheetViews>
    <sheetView zoomScale="90" zoomScaleNormal="90" workbookViewId="0">
      <selection activeCell="H12" sqref="H12"/>
    </sheetView>
  </sheetViews>
  <sheetFormatPr defaultRowHeight="14.25" x14ac:dyDescent="0.2"/>
  <cols>
    <col min="1" max="1" width="8.28515625" style="1" customWidth="1"/>
    <col min="2" max="2" width="7" style="1" customWidth="1"/>
    <col min="3" max="4" width="10.7109375" style="1" customWidth="1"/>
    <col min="5" max="5" width="29.85546875" style="1" customWidth="1"/>
    <col min="6" max="11" width="12.85546875" style="1" customWidth="1"/>
    <col min="12" max="12" width="59.5703125" style="1" customWidth="1"/>
    <col min="13" max="16384" width="9.140625" style="1"/>
  </cols>
  <sheetData>
    <row r="1" spans="1:13" ht="15" customHeight="1" x14ac:dyDescent="0.2">
      <c r="A1" s="32" t="s">
        <v>20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3" ht="16.5" thickBot="1" x14ac:dyDescent="0.25">
      <c r="E2" s="2"/>
      <c r="F2" s="2"/>
      <c r="G2" s="2"/>
    </row>
    <row r="3" spans="1:13" s="11" customFormat="1" ht="57" customHeight="1" x14ac:dyDescent="0.25">
      <c r="A3" s="8" t="s">
        <v>0</v>
      </c>
      <c r="B3" s="6" t="s">
        <v>1</v>
      </c>
      <c r="C3" s="6" t="s">
        <v>2</v>
      </c>
      <c r="D3" s="6" t="s">
        <v>10</v>
      </c>
      <c r="E3" s="12" t="s">
        <v>3</v>
      </c>
      <c r="F3" s="21" t="s">
        <v>13</v>
      </c>
      <c r="G3" s="21" t="s">
        <v>14</v>
      </c>
      <c r="H3" s="7" t="s">
        <v>15</v>
      </c>
      <c r="I3" s="28" t="s">
        <v>16</v>
      </c>
      <c r="J3" s="28" t="s">
        <v>17</v>
      </c>
      <c r="K3" s="28" t="s">
        <v>19</v>
      </c>
      <c r="L3" s="18" t="s">
        <v>5</v>
      </c>
      <c r="M3" s="10"/>
    </row>
    <row r="4" spans="1:13" s="11" customFormat="1" ht="33.75" customHeight="1" x14ac:dyDescent="0.25">
      <c r="A4" s="19" t="s">
        <v>93</v>
      </c>
      <c r="B4" s="20" t="s">
        <v>30</v>
      </c>
      <c r="C4" s="20" t="s">
        <v>109</v>
      </c>
      <c r="D4" s="20">
        <v>54130395</v>
      </c>
      <c r="E4" s="9" t="s">
        <v>110</v>
      </c>
      <c r="F4" s="27">
        <v>-22337</v>
      </c>
      <c r="G4" s="27">
        <v>-22337</v>
      </c>
      <c r="H4" s="25">
        <v>-22337</v>
      </c>
      <c r="I4" s="29">
        <v>-20937</v>
      </c>
      <c r="J4" s="29">
        <v>-1400</v>
      </c>
      <c r="K4" s="29">
        <v>0</v>
      </c>
      <c r="L4" s="30" t="s">
        <v>36</v>
      </c>
      <c r="M4" s="10"/>
    </row>
    <row r="5" spans="1:13" s="11" customFormat="1" ht="33" customHeight="1" x14ac:dyDescent="0.25">
      <c r="A5" s="19" t="s">
        <v>93</v>
      </c>
      <c r="B5" s="20" t="s">
        <v>22</v>
      </c>
      <c r="C5" s="20" t="s">
        <v>94</v>
      </c>
      <c r="D5" s="20">
        <v>587141</v>
      </c>
      <c r="E5" s="9" t="s">
        <v>95</v>
      </c>
      <c r="F5" s="27">
        <v>122000</v>
      </c>
      <c r="G5" s="27">
        <v>122000</v>
      </c>
      <c r="H5" s="25">
        <f>I5+J5+K5</f>
        <v>102000</v>
      </c>
      <c r="I5" s="29">
        <v>0</v>
      </c>
      <c r="J5" s="29">
        <v>102000</v>
      </c>
      <c r="K5" s="29">
        <v>0</v>
      </c>
      <c r="L5" s="30" t="s">
        <v>113</v>
      </c>
      <c r="M5" s="10"/>
    </row>
    <row r="6" spans="1:13" s="11" customFormat="1" ht="33" customHeight="1" x14ac:dyDescent="0.25">
      <c r="A6" s="19" t="s">
        <v>29</v>
      </c>
      <c r="B6" s="20" t="s">
        <v>30</v>
      </c>
      <c r="C6" s="20" t="s">
        <v>31</v>
      </c>
      <c r="D6" s="20">
        <v>54130531</v>
      </c>
      <c r="E6" s="9" t="s">
        <v>32</v>
      </c>
      <c r="F6" s="27">
        <v>-38292</v>
      </c>
      <c r="G6" s="27">
        <v>-38292</v>
      </c>
      <c r="H6" s="25">
        <f t="shared" ref="H6:H17" si="0">I6+J6+K6</f>
        <v>-38292</v>
      </c>
      <c r="I6" s="29">
        <v>-35892</v>
      </c>
      <c r="J6" s="29">
        <v>-2400</v>
      </c>
      <c r="K6" s="29">
        <v>0</v>
      </c>
      <c r="L6" s="30" t="s">
        <v>36</v>
      </c>
      <c r="M6" s="10"/>
    </row>
    <row r="7" spans="1:13" s="11" customFormat="1" ht="33" customHeight="1" x14ac:dyDescent="0.25">
      <c r="A7" s="19" t="s">
        <v>29</v>
      </c>
      <c r="B7" s="20" t="s">
        <v>30</v>
      </c>
      <c r="C7" s="20" t="s">
        <v>31</v>
      </c>
      <c r="D7" s="20">
        <v>54130531</v>
      </c>
      <c r="E7" s="9" t="s">
        <v>32</v>
      </c>
      <c r="F7" s="27">
        <v>36566</v>
      </c>
      <c r="G7" s="27">
        <v>36566</v>
      </c>
      <c r="H7" s="25">
        <f t="shared" si="0"/>
        <v>36566</v>
      </c>
      <c r="I7" s="29">
        <v>0</v>
      </c>
      <c r="J7" s="29">
        <v>36566</v>
      </c>
      <c r="K7" s="29">
        <v>0</v>
      </c>
      <c r="L7" s="30" t="s">
        <v>114</v>
      </c>
      <c r="M7" s="10"/>
    </row>
    <row r="8" spans="1:13" s="11" customFormat="1" ht="33" customHeight="1" x14ac:dyDescent="0.25">
      <c r="A8" s="19" t="s">
        <v>29</v>
      </c>
      <c r="B8" s="20" t="s">
        <v>11</v>
      </c>
      <c r="C8" s="20" t="s">
        <v>43</v>
      </c>
      <c r="D8" s="20">
        <v>312436</v>
      </c>
      <c r="E8" s="9" t="s">
        <v>38</v>
      </c>
      <c r="F8" s="27">
        <v>18629</v>
      </c>
      <c r="G8" s="27">
        <v>18629</v>
      </c>
      <c r="H8" s="25">
        <f t="shared" si="0"/>
        <v>18629</v>
      </c>
      <c r="I8" s="29">
        <v>5354</v>
      </c>
      <c r="J8" s="29">
        <v>0</v>
      </c>
      <c r="K8" s="29">
        <v>13275</v>
      </c>
      <c r="L8" s="30" t="s">
        <v>57</v>
      </c>
      <c r="M8" s="10"/>
    </row>
    <row r="9" spans="1:13" s="11" customFormat="1" ht="33" customHeight="1" x14ac:dyDescent="0.25">
      <c r="A9" s="19" t="s">
        <v>29</v>
      </c>
      <c r="B9" s="20" t="s">
        <v>37</v>
      </c>
      <c r="C9" s="20" t="s">
        <v>47</v>
      </c>
      <c r="D9" s="20">
        <v>42364141</v>
      </c>
      <c r="E9" s="9" t="s">
        <v>39</v>
      </c>
      <c r="F9" s="27">
        <v>30501</v>
      </c>
      <c r="G9" s="27">
        <v>30501</v>
      </c>
      <c r="H9" s="25">
        <f t="shared" si="0"/>
        <v>18000</v>
      </c>
      <c r="I9" s="29">
        <v>15399</v>
      </c>
      <c r="J9" s="29">
        <v>0</v>
      </c>
      <c r="K9" s="29">
        <v>2601</v>
      </c>
      <c r="L9" s="30" t="s">
        <v>57</v>
      </c>
      <c r="M9" s="10"/>
    </row>
    <row r="10" spans="1:13" s="11" customFormat="1" ht="33" customHeight="1" x14ac:dyDescent="0.25">
      <c r="A10" s="19" t="s">
        <v>82</v>
      </c>
      <c r="B10" s="20" t="s">
        <v>11</v>
      </c>
      <c r="C10" s="20" t="s">
        <v>83</v>
      </c>
      <c r="D10" s="20">
        <v>309435</v>
      </c>
      <c r="E10" s="9" t="s">
        <v>84</v>
      </c>
      <c r="F10" s="27">
        <v>72939</v>
      </c>
      <c r="G10" s="27">
        <v>72939</v>
      </c>
      <c r="H10" s="25">
        <f t="shared" si="0"/>
        <v>20000</v>
      </c>
      <c r="I10" s="29">
        <v>20000</v>
      </c>
      <c r="J10" s="29">
        <v>0</v>
      </c>
      <c r="K10" s="29">
        <v>0</v>
      </c>
      <c r="L10" s="30" t="s">
        <v>87</v>
      </c>
      <c r="M10" s="10"/>
    </row>
    <row r="11" spans="1:13" s="11" customFormat="1" ht="33" customHeight="1" x14ac:dyDescent="0.25">
      <c r="A11" s="19" t="s">
        <v>82</v>
      </c>
      <c r="B11" s="20" t="s">
        <v>11</v>
      </c>
      <c r="C11" s="20" t="s">
        <v>85</v>
      </c>
      <c r="D11" s="20">
        <v>311308</v>
      </c>
      <c r="E11" s="9" t="s">
        <v>86</v>
      </c>
      <c r="F11" s="27">
        <v>38852</v>
      </c>
      <c r="G11" s="27">
        <v>38852</v>
      </c>
      <c r="H11" s="25">
        <f t="shared" si="0"/>
        <v>25000</v>
      </c>
      <c r="I11" s="29">
        <v>25000</v>
      </c>
      <c r="J11" s="29">
        <v>0</v>
      </c>
      <c r="K11" s="29">
        <v>0</v>
      </c>
      <c r="L11" s="30" t="s">
        <v>87</v>
      </c>
      <c r="M11" s="10"/>
    </row>
    <row r="12" spans="1:13" s="11" customFormat="1" ht="33" customHeight="1" x14ac:dyDescent="0.25">
      <c r="A12" s="19" t="s">
        <v>58</v>
      </c>
      <c r="B12" s="20" t="s">
        <v>11</v>
      </c>
      <c r="C12" s="20" t="s">
        <v>59</v>
      </c>
      <c r="D12" s="20">
        <v>307432</v>
      </c>
      <c r="E12" s="9" t="s">
        <v>60</v>
      </c>
      <c r="F12" s="27">
        <v>8768</v>
      </c>
      <c r="G12" s="27">
        <v>8768</v>
      </c>
      <c r="H12" s="25">
        <f t="shared" si="0"/>
        <v>8768</v>
      </c>
      <c r="I12" s="29">
        <v>8768</v>
      </c>
      <c r="J12" s="29">
        <v>0</v>
      </c>
      <c r="K12" s="29">
        <v>0</v>
      </c>
      <c r="L12" s="30" t="s">
        <v>63</v>
      </c>
      <c r="M12" s="10"/>
    </row>
    <row r="13" spans="1:13" s="11" customFormat="1" ht="33" customHeight="1" x14ac:dyDescent="0.25">
      <c r="A13" s="33" t="s">
        <v>21</v>
      </c>
      <c r="B13" s="34" t="s">
        <v>11</v>
      </c>
      <c r="C13" s="34" t="s">
        <v>73</v>
      </c>
      <c r="D13" s="34">
        <v>315753</v>
      </c>
      <c r="E13" s="35" t="s">
        <v>74</v>
      </c>
      <c r="F13" s="37">
        <v>19795</v>
      </c>
      <c r="G13" s="37">
        <v>19795</v>
      </c>
      <c r="H13" s="25">
        <f>I13+J13+K13</f>
        <v>19795</v>
      </c>
      <c r="I13" s="29">
        <v>10242</v>
      </c>
      <c r="J13" s="29">
        <v>0</v>
      </c>
      <c r="K13" s="29">
        <v>9553</v>
      </c>
      <c r="L13" s="30" t="s">
        <v>57</v>
      </c>
      <c r="M13" s="10"/>
    </row>
    <row r="14" spans="1:13" s="11" customFormat="1" ht="33" customHeight="1" x14ac:dyDescent="0.25">
      <c r="A14" s="19" t="s">
        <v>21</v>
      </c>
      <c r="B14" s="20" t="s">
        <v>11</v>
      </c>
      <c r="C14" s="20" t="s">
        <v>68</v>
      </c>
      <c r="D14" s="20">
        <v>316881</v>
      </c>
      <c r="E14" s="9" t="s">
        <v>69</v>
      </c>
      <c r="F14" s="27">
        <v>47021</v>
      </c>
      <c r="G14" s="27">
        <v>47021</v>
      </c>
      <c r="H14" s="25">
        <f t="shared" si="0"/>
        <v>47021</v>
      </c>
      <c r="I14" s="29">
        <v>20225</v>
      </c>
      <c r="J14" s="29">
        <v>0</v>
      </c>
      <c r="K14" s="29">
        <v>26796</v>
      </c>
      <c r="L14" s="30" t="s">
        <v>77</v>
      </c>
      <c r="M14" s="10"/>
    </row>
    <row r="15" spans="1:13" s="11" customFormat="1" ht="33" customHeight="1" x14ac:dyDescent="0.25">
      <c r="A15" s="19" t="s">
        <v>21</v>
      </c>
      <c r="B15" s="20" t="s">
        <v>22</v>
      </c>
      <c r="C15" s="20" t="s">
        <v>23</v>
      </c>
      <c r="D15" s="20">
        <v>42063043</v>
      </c>
      <c r="E15" s="9" t="s">
        <v>24</v>
      </c>
      <c r="F15" s="27">
        <v>64000</v>
      </c>
      <c r="G15" s="27">
        <v>64000</v>
      </c>
      <c r="H15" s="25">
        <f t="shared" si="0"/>
        <v>60000</v>
      </c>
      <c r="I15" s="29">
        <v>0</v>
      </c>
      <c r="J15" s="29">
        <v>60000</v>
      </c>
      <c r="K15" s="29">
        <v>0</v>
      </c>
      <c r="L15" s="30" t="s">
        <v>25</v>
      </c>
      <c r="M15" s="10"/>
    </row>
    <row r="16" spans="1:13" s="11" customFormat="1" ht="33" customHeight="1" x14ac:dyDescent="0.25">
      <c r="A16" s="19" t="s">
        <v>18</v>
      </c>
      <c r="B16" s="20" t="s">
        <v>11</v>
      </c>
      <c r="C16" s="20" t="s">
        <v>64</v>
      </c>
      <c r="D16" s="20">
        <v>322008</v>
      </c>
      <c r="E16" s="9" t="s">
        <v>65</v>
      </c>
      <c r="F16" s="27">
        <v>27288</v>
      </c>
      <c r="G16" s="27">
        <v>27288</v>
      </c>
      <c r="H16" s="25">
        <f>I16+J16+K16</f>
        <v>11000</v>
      </c>
      <c r="I16" s="29">
        <v>2780</v>
      </c>
      <c r="J16" s="29">
        <v>0</v>
      </c>
      <c r="K16" s="29">
        <v>8220</v>
      </c>
      <c r="L16" s="30" t="s">
        <v>63</v>
      </c>
      <c r="M16" s="10"/>
    </row>
    <row r="17" spans="1:13" s="11" customFormat="1" ht="33" customHeight="1" x14ac:dyDescent="0.25">
      <c r="A17" s="33" t="s">
        <v>51</v>
      </c>
      <c r="B17" s="34" t="s">
        <v>11</v>
      </c>
      <c r="C17" s="34" t="s">
        <v>52</v>
      </c>
      <c r="D17" s="34">
        <v>326038</v>
      </c>
      <c r="E17" s="35" t="s">
        <v>53</v>
      </c>
      <c r="F17" s="37">
        <v>28043</v>
      </c>
      <c r="G17" s="37">
        <v>28043</v>
      </c>
      <c r="H17" s="25">
        <f t="shared" si="0"/>
        <v>28043</v>
      </c>
      <c r="I17" s="29">
        <v>17550</v>
      </c>
      <c r="J17" s="29">
        <v>0</v>
      </c>
      <c r="K17" s="29">
        <v>10493</v>
      </c>
      <c r="L17" s="51" t="s">
        <v>56</v>
      </c>
      <c r="M17" s="10"/>
    </row>
    <row r="18" spans="1:13" s="11" customFormat="1" ht="33" customHeight="1" x14ac:dyDescent="0.25">
      <c r="A18" s="33" t="s">
        <v>51</v>
      </c>
      <c r="B18" s="34" t="s">
        <v>11</v>
      </c>
      <c r="C18" s="34" t="s">
        <v>100</v>
      </c>
      <c r="D18" s="34">
        <v>328189</v>
      </c>
      <c r="E18" s="35" t="s">
        <v>101</v>
      </c>
      <c r="F18" s="37">
        <v>12275</v>
      </c>
      <c r="G18" s="37">
        <v>11940</v>
      </c>
      <c r="H18" s="25">
        <v>11000</v>
      </c>
      <c r="I18" s="29">
        <v>7550</v>
      </c>
      <c r="J18" s="29">
        <v>0</v>
      </c>
      <c r="K18" s="29">
        <v>3450</v>
      </c>
      <c r="L18" s="48" t="s">
        <v>104</v>
      </c>
      <c r="M18" s="10"/>
    </row>
    <row r="19" spans="1:13" s="11" customFormat="1" ht="30.75" customHeight="1" thickBot="1" x14ac:dyDescent="0.3">
      <c r="A19" s="13"/>
      <c r="B19" s="14"/>
      <c r="C19" s="14"/>
      <c r="D19" s="14"/>
      <c r="E19" s="15" t="s">
        <v>4</v>
      </c>
      <c r="F19" s="26">
        <f>SUM(F4:F18)</f>
        <v>466048</v>
      </c>
      <c r="G19" s="26">
        <f>SUM(G4:G18)</f>
        <v>465713</v>
      </c>
      <c r="H19" s="26">
        <f>SUM(H4:H18)</f>
        <v>345193</v>
      </c>
      <c r="I19" s="26">
        <f t="shared" ref="I19:J19" si="1">SUM(I4:I18)</f>
        <v>76039</v>
      </c>
      <c r="J19" s="26">
        <f t="shared" si="1"/>
        <v>194766</v>
      </c>
      <c r="K19" s="26">
        <f>SUM(K4:K18)</f>
        <v>74388</v>
      </c>
      <c r="L19" s="17"/>
      <c r="M19" s="10"/>
    </row>
    <row r="20" spans="1:13" x14ac:dyDescent="0.2"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2"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2"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2"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2"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2"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2">
      <c r="E26" s="3"/>
      <c r="F26" s="3"/>
      <c r="G26" s="3"/>
      <c r="H26" s="3"/>
      <c r="I26" s="3"/>
      <c r="J26" s="3"/>
      <c r="K26" s="3"/>
      <c r="L26" s="3"/>
      <c r="M26" s="3"/>
    </row>
  </sheetData>
  <autoFilter ref="A3:L19" xr:uid="{00000000-0001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9"/>
  <sheetViews>
    <sheetView tabSelected="1" zoomScale="90" zoomScaleNormal="90" workbookViewId="0">
      <selection activeCell="E27" sqref="E27"/>
    </sheetView>
  </sheetViews>
  <sheetFormatPr defaultRowHeight="14.25" x14ac:dyDescent="0.2"/>
  <cols>
    <col min="1" max="1" width="8.28515625" style="1" customWidth="1"/>
    <col min="2" max="2" width="7" style="1" customWidth="1"/>
    <col min="3" max="4" width="10.7109375" style="1" customWidth="1"/>
    <col min="5" max="5" width="29.7109375" style="1" customWidth="1"/>
    <col min="6" max="6" width="11.5703125" style="22" customWidth="1"/>
    <col min="7" max="7" width="26.28515625" style="1" customWidth="1"/>
    <col min="8" max="8" width="16" style="1" customWidth="1"/>
    <col min="9" max="9" width="23" style="1" customWidth="1"/>
    <col min="10" max="12" width="12.85546875" style="1" customWidth="1"/>
    <col min="13" max="15" width="11" style="1" customWidth="1"/>
    <col min="16" max="16" width="48.7109375" style="1" customWidth="1"/>
    <col min="17" max="17" width="9.140625" style="22" hidden="1" customWidth="1"/>
    <col min="18" max="16384" width="9.140625" style="1"/>
  </cols>
  <sheetData>
    <row r="1" spans="1:17" ht="15" x14ac:dyDescent="0.25">
      <c r="A1" s="4" t="s">
        <v>20</v>
      </c>
    </row>
    <row r="2" spans="1:17" ht="16.5" thickBot="1" x14ac:dyDescent="0.25">
      <c r="E2" s="47"/>
      <c r="F2" s="23"/>
      <c r="G2" s="2"/>
      <c r="H2" s="2"/>
      <c r="I2" s="2"/>
      <c r="J2" s="2"/>
      <c r="K2" s="2"/>
    </row>
    <row r="3" spans="1:17" s="11" customFormat="1" ht="57" customHeight="1" x14ac:dyDescent="0.25">
      <c r="A3" s="8" t="s">
        <v>0</v>
      </c>
      <c r="B3" s="6" t="s">
        <v>1</v>
      </c>
      <c r="C3" s="6" t="s">
        <v>2</v>
      </c>
      <c r="D3" s="6" t="s">
        <v>10</v>
      </c>
      <c r="E3" s="12" t="s">
        <v>3</v>
      </c>
      <c r="F3" s="21" t="s">
        <v>6</v>
      </c>
      <c r="G3" s="12" t="s">
        <v>7</v>
      </c>
      <c r="H3" s="12" t="s">
        <v>8</v>
      </c>
      <c r="I3" s="12" t="s">
        <v>9</v>
      </c>
      <c r="J3" s="21" t="s">
        <v>13</v>
      </c>
      <c r="K3" s="21" t="s">
        <v>14</v>
      </c>
      <c r="L3" s="7" t="s">
        <v>15</v>
      </c>
      <c r="M3" s="28" t="s">
        <v>16</v>
      </c>
      <c r="N3" s="28" t="s">
        <v>17</v>
      </c>
      <c r="O3" s="28" t="s">
        <v>19</v>
      </c>
      <c r="P3" s="18" t="s">
        <v>5</v>
      </c>
      <c r="Q3" s="50" t="s">
        <v>99</v>
      </c>
    </row>
    <row r="4" spans="1:17" s="11" customFormat="1" ht="33.75" customHeight="1" x14ac:dyDescent="0.25">
      <c r="A4" s="19" t="s">
        <v>93</v>
      </c>
      <c r="B4" s="20" t="s">
        <v>30</v>
      </c>
      <c r="C4" s="20" t="s">
        <v>109</v>
      </c>
      <c r="D4" s="20">
        <v>54130395</v>
      </c>
      <c r="E4" s="9" t="s">
        <v>110</v>
      </c>
      <c r="F4" s="5">
        <v>36071242</v>
      </c>
      <c r="G4" s="9" t="s">
        <v>33</v>
      </c>
      <c r="H4" s="9" t="s">
        <v>111</v>
      </c>
      <c r="I4" s="9" t="s">
        <v>112</v>
      </c>
      <c r="J4" s="27">
        <v>-22337</v>
      </c>
      <c r="K4" s="27">
        <v>-22337</v>
      </c>
      <c r="L4" s="25">
        <f>M4+N4+O4</f>
        <v>-22337</v>
      </c>
      <c r="M4" s="29">
        <f>-15400-5537</f>
        <v>-20937</v>
      </c>
      <c r="N4" s="29">
        <v>-1400</v>
      </c>
      <c r="O4" s="29">
        <v>0</v>
      </c>
      <c r="P4" s="30" t="s">
        <v>36</v>
      </c>
      <c r="Q4" s="50" t="s">
        <v>105</v>
      </c>
    </row>
    <row r="5" spans="1:17" s="11" customFormat="1" ht="33.75" customHeight="1" x14ac:dyDescent="0.25">
      <c r="A5" s="19" t="s">
        <v>93</v>
      </c>
      <c r="B5" s="20" t="s">
        <v>22</v>
      </c>
      <c r="C5" s="20" t="s">
        <v>94</v>
      </c>
      <c r="D5" s="20">
        <v>587141</v>
      </c>
      <c r="E5" s="9" t="s">
        <v>95</v>
      </c>
      <c r="F5" s="5">
        <v>57424641</v>
      </c>
      <c r="G5" s="9" t="s">
        <v>96</v>
      </c>
      <c r="H5" s="9" t="s">
        <v>97</v>
      </c>
      <c r="I5" s="9" t="s">
        <v>98</v>
      </c>
      <c r="J5" s="27">
        <v>122000</v>
      </c>
      <c r="K5" s="27">
        <v>122000</v>
      </c>
      <c r="L5" s="25">
        <f>M5+N5+O5</f>
        <v>102000</v>
      </c>
      <c r="M5" s="29">
        <v>0</v>
      </c>
      <c r="N5" s="29">
        <v>102000</v>
      </c>
      <c r="O5" s="29">
        <v>0</v>
      </c>
      <c r="P5" s="30" t="s">
        <v>113</v>
      </c>
      <c r="Q5" s="50" t="s">
        <v>107</v>
      </c>
    </row>
    <row r="6" spans="1:17" s="11" customFormat="1" ht="33.75" customHeight="1" x14ac:dyDescent="0.25">
      <c r="A6" s="19" t="s">
        <v>29</v>
      </c>
      <c r="B6" s="20" t="s">
        <v>30</v>
      </c>
      <c r="C6" s="20" t="s">
        <v>31</v>
      </c>
      <c r="D6" s="20">
        <v>54130531</v>
      </c>
      <c r="E6" s="9" t="s">
        <v>32</v>
      </c>
      <c r="F6" s="5">
        <v>42160294</v>
      </c>
      <c r="G6" s="9" t="s">
        <v>33</v>
      </c>
      <c r="H6" s="9" t="s">
        <v>34</v>
      </c>
      <c r="I6" s="9" t="s">
        <v>35</v>
      </c>
      <c r="J6" s="27">
        <v>-38292</v>
      </c>
      <c r="K6" s="27">
        <v>-38292</v>
      </c>
      <c r="L6" s="25">
        <f>M6+N6+O6</f>
        <v>-38292</v>
      </c>
      <c r="M6" s="29">
        <f>-26400-9492</f>
        <v>-35892</v>
      </c>
      <c r="N6" s="29">
        <v>-2400</v>
      </c>
      <c r="O6" s="29">
        <v>0</v>
      </c>
      <c r="P6" s="30" t="s">
        <v>36</v>
      </c>
      <c r="Q6" s="50" t="s">
        <v>105</v>
      </c>
    </row>
    <row r="7" spans="1:17" s="11" customFormat="1" ht="33.75" customHeight="1" x14ac:dyDescent="0.25">
      <c r="A7" s="19" t="s">
        <v>29</v>
      </c>
      <c r="B7" s="20" t="s">
        <v>30</v>
      </c>
      <c r="C7" s="20" t="s">
        <v>31</v>
      </c>
      <c r="D7" s="20">
        <v>54130531</v>
      </c>
      <c r="E7" s="9" t="s">
        <v>32</v>
      </c>
      <c r="F7" s="5">
        <v>42399653</v>
      </c>
      <c r="G7" s="9" t="s">
        <v>40</v>
      </c>
      <c r="H7" s="9" t="s">
        <v>41</v>
      </c>
      <c r="I7" s="9" t="s">
        <v>42</v>
      </c>
      <c r="J7" s="27">
        <v>20039</v>
      </c>
      <c r="K7" s="27">
        <v>20039</v>
      </c>
      <c r="L7" s="25">
        <f t="shared" ref="L7:L18" si="0">M7+N7+O7</f>
        <v>20039</v>
      </c>
      <c r="M7" s="29">
        <v>0</v>
      </c>
      <c r="N7" s="29">
        <v>20039</v>
      </c>
      <c r="O7" s="29">
        <v>0</v>
      </c>
      <c r="P7" s="30" t="s">
        <v>115</v>
      </c>
      <c r="Q7" s="50" t="s">
        <v>106</v>
      </c>
    </row>
    <row r="8" spans="1:17" s="11" customFormat="1" ht="33.75" customHeight="1" x14ac:dyDescent="0.25">
      <c r="A8" s="19" t="s">
        <v>29</v>
      </c>
      <c r="B8" s="20" t="s">
        <v>30</v>
      </c>
      <c r="C8" s="20" t="s">
        <v>31</v>
      </c>
      <c r="D8" s="20">
        <v>54130531</v>
      </c>
      <c r="E8" s="9" t="s">
        <v>32</v>
      </c>
      <c r="F8" s="5">
        <v>42160278</v>
      </c>
      <c r="G8" s="9" t="s">
        <v>33</v>
      </c>
      <c r="H8" s="9" t="s">
        <v>117</v>
      </c>
      <c r="I8" s="9" t="s">
        <v>118</v>
      </c>
      <c r="J8" s="27">
        <v>16527</v>
      </c>
      <c r="K8" s="27">
        <v>16527</v>
      </c>
      <c r="L8" s="25">
        <f t="shared" si="0"/>
        <v>16527</v>
      </c>
      <c r="M8" s="29">
        <v>0</v>
      </c>
      <c r="N8" s="29">
        <v>16527</v>
      </c>
      <c r="O8" s="29">
        <v>0</v>
      </c>
      <c r="P8" s="30" t="s">
        <v>116</v>
      </c>
      <c r="Q8" s="50"/>
    </row>
    <row r="9" spans="1:17" s="11" customFormat="1" ht="33.75" customHeight="1" x14ac:dyDescent="0.25">
      <c r="A9" s="19" t="s">
        <v>29</v>
      </c>
      <c r="B9" s="20" t="s">
        <v>11</v>
      </c>
      <c r="C9" s="20" t="s">
        <v>43</v>
      </c>
      <c r="D9" s="20">
        <v>312436</v>
      </c>
      <c r="E9" s="9" t="s">
        <v>38</v>
      </c>
      <c r="F9" s="5">
        <v>710011415</v>
      </c>
      <c r="G9" s="9" t="s">
        <v>44</v>
      </c>
      <c r="H9" s="9" t="s">
        <v>45</v>
      </c>
      <c r="I9" s="9" t="s">
        <v>46</v>
      </c>
      <c r="J9" s="27">
        <v>18629</v>
      </c>
      <c r="K9" s="27">
        <v>18629</v>
      </c>
      <c r="L9" s="25">
        <f t="shared" si="0"/>
        <v>18629</v>
      </c>
      <c r="M9" s="29">
        <v>5354</v>
      </c>
      <c r="N9" s="29">
        <v>0</v>
      </c>
      <c r="O9" s="29">
        <v>13275</v>
      </c>
      <c r="P9" s="30" t="s">
        <v>57</v>
      </c>
      <c r="Q9" s="50" t="s">
        <v>108</v>
      </c>
    </row>
    <row r="10" spans="1:17" s="11" customFormat="1" ht="33.75" customHeight="1" x14ac:dyDescent="0.25">
      <c r="A10" s="19" t="s">
        <v>29</v>
      </c>
      <c r="B10" s="20" t="s">
        <v>37</v>
      </c>
      <c r="C10" s="20" t="s">
        <v>47</v>
      </c>
      <c r="D10" s="20">
        <v>42364141</v>
      </c>
      <c r="E10" s="9" t="s">
        <v>39</v>
      </c>
      <c r="F10" s="5">
        <v>710274700</v>
      </c>
      <c r="G10" s="9" t="s">
        <v>48</v>
      </c>
      <c r="H10" s="9" t="s">
        <v>49</v>
      </c>
      <c r="I10" s="9" t="s">
        <v>50</v>
      </c>
      <c r="J10" s="27">
        <v>30501</v>
      </c>
      <c r="K10" s="27">
        <v>30501</v>
      </c>
      <c r="L10" s="25">
        <f t="shared" si="0"/>
        <v>18000</v>
      </c>
      <c r="M10" s="29">
        <v>15399</v>
      </c>
      <c r="N10" s="29">
        <v>0</v>
      </c>
      <c r="O10" s="29">
        <v>2601</v>
      </c>
      <c r="P10" s="30" t="s">
        <v>57</v>
      </c>
      <c r="Q10" s="50" t="s">
        <v>108</v>
      </c>
    </row>
    <row r="11" spans="1:17" s="11" customFormat="1" ht="33.75" customHeight="1" x14ac:dyDescent="0.25">
      <c r="A11" s="19" t="s">
        <v>82</v>
      </c>
      <c r="B11" s="20" t="s">
        <v>11</v>
      </c>
      <c r="C11" s="20" t="s">
        <v>83</v>
      </c>
      <c r="D11" s="20">
        <v>309435</v>
      </c>
      <c r="E11" s="9" t="s">
        <v>84</v>
      </c>
      <c r="F11" s="5">
        <v>710057067</v>
      </c>
      <c r="G11" s="9" t="s">
        <v>12</v>
      </c>
      <c r="H11" s="9" t="s">
        <v>88</v>
      </c>
      <c r="I11" s="9" t="s">
        <v>89</v>
      </c>
      <c r="J11" s="27">
        <v>72939</v>
      </c>
      <c r="K11" s="27">
        <v>72939</v>
      </c>
      <c r="L11" s="25">
        <f t="shared" si="0"/>
        <v>20000</v>
      </c>
      <c r="M11" s="29">
        <v>20000</v>
      </c>
      <c r="N11" s="29">
        <v>0</v>
      </c>
      <c r="O11" s="29">
        <v>0</v>
      </c>
      <c r="P11" s="48" t="s">
        <v>87</v>
      </c>
      <c r="Q11" s="50" t="s">
        <v>107</v>
      </c>
    </row>
    <row r="12" spans="1:17" s="11" customFormat="1" ht="33.75" customHeight="1" x14ac:dyDescent="0.25">
      <c r="A12" s="19" t="s">
        <v>82</v>
      </c>
      <c r="B12" s="20" t="s">
        <v>11</v>
      </c>
      <c r="C12" s="20" t="s">
        <v>85</v>
      </c>
      <c r="D12" s="20">
        <v>311308</v>
      </c>
      <c r="E12" s="9" t="s">
        <v>86</v>
      </c>
      <c r="F12" s="5">
        <v>710057652</v>
      </c>
      <c r="G12" s="9" t="s">
        <v>12</v>
      </c>
      <c r="H12" s="9" t="s">
        <v>90</v>
      </c>
      <c r="I12" s="9" t="s">
        <v>91</v>
      </c>
      <c r="J12" s="27">
        <v>38852</v>
      </c>
      <c r="K12" s="27">
        <v>38852</v>
      </c>
      <c r="L12" s="25">
        <f t="shared" si="0"/>
        <v>25000</v>
      </c>
      <c r="M12" s="29">
        <v>25000</v>
      </c>
      <c r="N12" s="29">
        <v>0</v>
      </c>
      <c r="O12" s="29">
        <v>0</v>
      </c>
      <c r="P12" s="48" t="s">
        <v>87</v>
      </c>
      <c r="Q12" s="50" t="s">
        <v>107</v>
      </c>
    </row>
    <row r="13" spans="1:17" s="11" customFormat="1" ht="33.75" customHeight="1" x14ac:dyDescent="0.25">
      <c r="A13" s="19" t="s">
        <v>58</v>
      </c>
      <c r="B13" s="20" t="s">
        <v>11</v>
      </c>
      <c r="C13" s="20" t="s">
        <v>59</v>
      </c>
      <c r="D13" s="20">
        <v>307432</v>
      </c>
      <c r="E13" s="9" t="s">
        <v>60</v>
      </c>
      <c r="F13" s="5">
        <v>710056583</v>
      </c>
      <c r="G13" s="9" t="s">
        <v>12</v>
      </c>
      <c r="H13" s="9" t="s">
        <v>61</v>
      </c>
      <c r="I13" s="9" t="s">
        <v>62</v>
      </c>
      <c r="J13" s="27">
        <v>8768</v>
      </c>
      <c r="K13" s="27">
        <v>8768</v>
      </c>
      <c r="L13" s="25">
        <f t="shared" si="0"/>
        <v>8768</v>
      </c>
      <c r="M13" s="29">
        <v>8768</v>
      </c>
      <c r="N13" s="29">
        <v>0</v>
      </c>
      <c r="O13" s="29">
        <v>0</v>
      </c>
      <c r="P13" s="48" t="s">
        <v>63</v>
      </c>
      <c r="Q13" s="50" t="s">
        <v>107</v>
      </c>
    </row>
    <row r="14" spans="1:17" s="11" customFormat="1" ht="33.75" customHeight="1" x14ac:dyDescent="0.25">
      <c r="A14" s="33" t="s">
        <v>21</v>
      </c>
      <c r="B14" s="34" t="s">
        <v>11</v>
      </c>
      <c r="C14" s="34" t="s">
        <v>73</v>
      </c>
      <c r="D14" s="34">
        <v>315753</v>
      </c>
      <c r="E14" s="35" t="s">
        <v>74</v>
      </c>
      <c r="F14" s="36">
        <v>37904990</v>
      </c>
      <c r="G14" s="35" t="s">
        <v>44</v>
      </c>
      <c r="H14" s="35" t="s">
        <v>75</v>
      </c>
      <c r="I14" s="35" t="s">
        <v>76</v>
      </c>
      <c r="J14" s="37">
        <v>19795</v>
      </c>
      <c r="K14" s="37">
        <v>19795</v>
      </c>
      <c r="L14" s="39">
        <v>19795</v>
      </c>
      <c r="M14" s="38">
        <f>5007+5235</f>
        <v>10242</v>
      </c>
      <c r="N14" s="38">
        <v>0</v>
      </c>
      <c r="O14" s="38">
        <v>9553</v>
      </c>
      <c r="P14" s="48" t="s">
        <v>57</v>
      </c>
      <c r="Q14" s="50" t="s">
        <v>108</v>
      </c>
    </row>
    <row r="15" spans="1:17" s="11" customFormat="1" ht="33.75" customHeight="1" x14ac:dyDescent="0.25">
      <c r="A15" s="19" t="s">
        <v>21</v>
      </c>
      <c r="B15" s="20" t="s">
        <v>11</v>
      </c>
      <c r="C15" s="20" t="s">
        <v>68</v>
      </c>
      <c r="D15" s="20">
        <v>316881</v>
      </c>
      <c r="E15" s="9" t="s">
        <v>69</v>
      </c>
      <c r="F15" s="5">
        <v>710059175</v>
      </c>
      <c r="G15" s="9" t="s">
        <v>70</v>
      </c>
      <c r="H15" s="9" t="s">
        <v>71</v>
      </c>
      <c r="I15" s="9" t="s">
        <v>72</v>
      </c>
      <c r="J15" s="27">
        <v>47021</v>
      </c>
      <c r="K15" s="27">
        <v>47021</v>
      </c>
      <c r="L15" s="39">
        <v>47021</v>
      </c>
      <c r="M15" s="29">
        <f>3299+4492+5724+6710</f>
        <v>20225</v>
      </c>
      <c r="N15" s="29">
        <v>0</v>
      </c>
      <c r="O15" s="29">
        <f>14172+12624</f>
        <v>26796</v>
      </c>
      <c r="P15" s="48" t="s">
        <v>77</v>
      </c>
      <c r="Q15" s="50"/>
    </row>
    <row r="16" spans="1:17" s="46" customFormat="1" ht="20.25" customHeight="1" x14ac:dyDescent="0.25">
      <c r="A16" s="52" t="s">
        <v>21</v>
      </c>
      <c r="B16" s="40" t="s">
        <v>11</v>
      </c>
      <c r="C16" s="40" t="s">
        <v>68</v>
      </c>
      <c r="D16" s="40">
        <v>316881</v>
      </c>
      <c r="E16" s="41" t="s">
        <v>69</v>
      </c>
      <c r="F16" s="42">
        <v>710059175</v>
      </c>
      <c r="G16" s="41" t="s">
        <v>78</v>
      </c>
      <c r="H16" s="41"/>
      <c r="I16" s="41"/>
      <c r="J16" s="43">
        <v>21647</v>
      </c>
      <c r="K16" s="43">
        <v>21647</v>
      </c>
      <c r="L16" s="44">
        <f t="shared" si="0"/>
        <v>21647</v>
      </c>
      <c r="M16" s="45">
        <f>3299+5724</f>
        <v>9023</v>
      </c>
      <c r="N16" s="45">
        <v>0</v>
      </c>
      <c r="O16" s="45">
        <v>12624</v>
      </c>
      <c r="P16" s="49" t="s">
        <v>80</v>
      </c>
      <c r="Q16" s="50" t="s">
        <v>108</v>
      </c>
    </row>
    <row r="17" spans="1:17" s="46" customFormat="1" ht="20.25" customHeight="1" x14ac:dyDescent="0.25">
      <c r="A17" s="52" t="s">
        <v>21</v>
      </c>
      <c r="B17" s="40" t="s">
        <v>11</v>
      </c>
      <c r="C17" s="40" t="s">
        <v>68</v>
      </c>
      <c r="D17" s="40">
        <v>316881</v>
      </c>
      <c r="E17" s="41" t="s">
        <v>69</v>
      </c>
      <c r="F17" s="42">
        <v>710059175</v>
      </c>
      <c r="G17" s="41" t="s">
        <v>79</v>
      </c>
      <c r="H17" s="41"/>
      <c r="I17" s="41"/>
      <c r="J17" s="43">
        <v>25374</v>
      </c>
      <c r="K17" s="43">
        <v>25374</v>
      </c>
      <c r="L17" s="44">
        <f t="shared" si="0"/>
        <v>25374</v>
      </c>
      <c r="M17" s="45">
        <f>4492+6710</f>
        <v>11202</v>
      </c>
      <c r="N17" s="45">
        <v>0</v>
      </c>
      <c r="O17" s="45">
        <v>14172</v>
      </c>
      <c r="P17" s="49" t="s">
        <v>81</v>
      </c>
      <c r="Q17" s="50" t="s">
        <v>107</v>
      </c>
    </row>
    <row r="18" spans="1:17" s="11" customFormat="1" ht="33.75" customHeight="1" x14ac:dyDescent="0.25">
      <c r="A18" s="19" t="s">
        <v>21</v>
      </c>
      <c r="B18" s="20" t="s">
        <v>22</v>
      </c>
      <c r="C18" s="20" t="s">
        <v>23</v>
      </c>
      <c r="D18" s="20">
        <v>42063043</v>
      </c>
      <c r="E18" s="9" t="s">
        <v>24</v>
      </c>
      <c r="F18" s="5">
        <v>30232228</v>
      </c>
      <c r="G18" s="9" t="s">
        <v>26</v>
      </c>
      <c r="H18" s="9" t="s">
        <v>27</v>
      </c>
      <c r="I18" s="9" t="s">
        <v>28</v>
      </c>
      <c r="J18" s="27">
        <v>64000</v>
      </c>
      <c r="K18" s="27">
        <v>64000</v>
      </c>
      <c r="L18" s="39">
        <f t="shared" si="0"/>
        <v>60000</v>
      </c>
      <c r="M18" s="29">
        <v>0</v>
      </c>
      <c r="N18" s="29">
        <v>60000</v>
      </c>
      <c r="O18" s="29">
        <v>0</v>
      </c>
      <c r="P18" s="30" t="s">
        <v>92</v>
      </c>
      <c r="Q18" s="50" t="s">
        <v>107</v>
      </c>
    </row>
    <row r="19" spans="1:17" s="11" customFormat="1" ht="33.75" customHeight="1" x14ac:dyDescent="0.25">
      <c r="A19" s="19" t="s">
        <v>18</v>
      </c>
      <c r="B19" s="20" t="s">
        <v>11</v>
      </c>
      <c r="C19" s="20" t="s">
        <v>64</v>
      </c>
      <c r="D19" s="20">
        <v>322008</v>
      </c>
      <c r="E19" s="9" t="s">
        <v>65</v>
      </c>
      <c r="F19" s="5">
        <v>710060548</v>
      </c>
      <c r="G19" s="9" t="s">
        <v>12</v>
      </c>
      <c r="H19" s="9" t="s">
        <v>66</v>
      </c>
      <c r="I19" s="9" t="s">
        <v>67</v>
      </c>
      <c r="J19" s="27">
        <v>27288</v>
      </c>
      <c r="K19" s="27">
        <v>27288</v>
      </c>
      <c r="L19" s="39">
        <v>11000</v>
      </c>
      <c r="M19" s="29">
        <f>L19-O19</f>
        <v>2780</v>
      </c>
      <c r="N19" s="29">
        <v>0</v>
      </c>
      <c r="O19" s="29">
        <v>8220</v>
      </c>
      <c r="P19" s="48" t="s">
        <v>63</v>
      </c>
      <c r="Q19" s="50" t="s">
        <v>107</v>
      </c>
    </row>
    <row r="20" spans="1:17" s="11" customFormat="1" ht="42" customHeight="1" x14ac:dyDescent="0.25">
      <c r="A20" s="33" t="s">
        <v>51</v>
      </c>
      <c r="B20" s="34" t="s">
        <v>11</v>
      </c>
      <c r="C20" s="34" t="s">
        <v>52</v>
      </c>
      <c r="D20" s="34">
        <v>326038</v>
      </c>
      <c r="E20" s="35" t="s">
        <v>53</v>
      </c>
      <c r="F20" s="36">
        <v>710062079</v>
      </c>
      <c r="G20" s="35" t="s">
        <v>12</v>
      </c>
      <c r="H20" s="35" t="s">
        <v>54</v>
      </c>
      <c r="I20" s="35" t="s">
        <v>55</v>
      </c>
      <c r="J20" s="37">
        <v>28043</v>
      </c>
      <c r="K20" s="37">
        <v>28043</v>
      </c>
      <c r="L20" s="25">
        <f t="shared" ref="L20" si="1">M20+N20+O20</f>
        <v>28043</v>
      </c>
      <c r="M20" s="38">
        <v>17550</v>
      </c>
      <c r="N20" s="38">
        <v>0</v>
      </c>
      <c r="O20" s="38">
        <v>10493</v>
      </c>
      <c r="P20" s="48" t="s">
        <v>56</v>
      </c>
      <c r="Q20" s="50" t="s">
        <v>107</v>
      </c>
    </row>
    <row r="21" spans="1:17" s="11" customFormat="1" ht="42" customHeight="1" x14ac:dyDescent="0.25">
      <c r="A21" s="33" t="s">
        <v>51</v>
      </c>
      <c r="B21" s="34" t="s">
        <v>11</v>
      </c>
      <c r="C21" s="34" t="s">
        <v>100</v>
      </c>
      <c r="D21" s="34">
        <v>328189</v>
      </c>
      <c r="E21" s="35" t="s">
        <v>101</v>
      </c>
      <c r="F21" s="36">
        <v>710062974</v>
      </c>
      <c r="G21" s="35" t="s">
        <v>12</v>
      </c>
      <c r="H21" s="35" t="s">
        <v>102</v>
      </c>
      <c r="I21" s="35" t="s">
        <v>103</v>
      </c>
      <c r="J21" s="37">
        <v>12275</v>
      </c>
      <c r="K21" s="37">
        <v>11940</v>
      </c>
      <c r="L21" s="25">
        <v>11000</v>
      </c>
      <c r="M21" s="29">
        <v>7550</v>
      </c>
      <c r="N21" s="29">
        <v>0</v>
      </c>
      <c r="O21" s="29">
        <v>3450</v>
      </c>
      <c r="P21" s="48" t="s">
        <v>104</v>
      </c>
      <c r="Q21" s="50" t="s">
        <v>107</v>
      </c>
    </row>
    <row r="22" spans="1:17" s="11" customFormat="1" ht="28.5" customHeight="1" thickBot="1" x14ac:dyDescent="0.3">
      <c r="A22" s="13"/>
      <c r="B22" s="14"/>
      <c r="C22" s="14"/>
      <c r="D22" s="14"/>
      <c r="E22" s="15"/>
      <c r="F22" s="16"/>
      <c r="G22" s="15"/>
      <c r="H22" s="15"/>
      <c r="I22" s="15" t="s">
        <v>4</v>
      </c>
      <c r="J22" s="26">
        <f>SUM(J4:J15)+SUM(J18:J21)</f>
        <v>466048</v>
      </c>
      <c r="K22" s="26">
        <f t="shared" ref="K22:O22" si="2">SUM(K4:K15)+SUM(K18:K21)</f>
        <v>465713</v>
      </c>
      <c r="L22" s="26">
        <f t="shared" si="2"/>
        <v>345193</v>
      </c>
      <c r="M22" s="26">
        <f t="shared" si="2"/>
        <v>76039</v>
      </c>
      <c r="N22" s="26">
        <f t="shared" si="2"/>
        <v>194766</v>
      </c>
      <c r="O22" s="26">
        <f t="shared" si="2"/>
        <v>74388</v>
      </c>
      <c r="P22" s="17"/>
      <c r="Q22" s="50"/>
    </row>
    <row r="23" spans="1:17" x14ac:dyDescent="0.2">
      <c r="E23" s="3"/>
      <c r="F23" s="24"/>
      <c r="G23" s="3"/>
      <c r="H23" s="3"/>
      <c r="I23" s="3"/>
      <c r="J23" s="3"/>
      <c r="K23" s="3"/>
      <c r="L23" s="3"/>
      <c r="M23" s="3"/>
      <c r="N23" s="3"/>
      <c r="O23" s="3"/>
      <c r="P23" s="3"/>
      <c r="Q23" s="24"/>
    </row>
    <row r="24" spans="1:17" x14ac:dyDescent="0.2">
      <c r="E24" s="3"/>
      <c r="F24" s="24"/>
      <c r="G24" s="3"/>
      <c r="H24" s="3"/>
      <c r="I24" s="3"/>
      <c r="J24" s="3"/>
      <c r="K24" s="3"/>
      <c r="L24" s="3"/>
      <c r="M24" s="3"/>
      <c r="N24" s="3"/>
      <c r="O24" s="3"/>
      <c r="P24" s="3"/>
      <c r="Q24" s="24"/>
    </row>
    <row r="25" spans="1:17" x14ac:dyDescent="0.2">
      <c r="E25" s="3"/>
      <c r="F25" s="24"/>
      <c r="G25" s="3"/>
      <c r="H25" s="3"/>
      <c r="I25" s="3"/>
      <c r="J25" s="3"/>
      <c r="K25" s="3"/>
      <c r="L25" s="3"/>
      <c r="M25" s="3"/>
      <c r="N25" s="3"/>
      <c r="O25" s="3"/>
      <c r="P25" s="3"/>
      <c r="Q25" s="24"/>
    </row>
    <row r="26" spans="1:17" x14ac:dyDescent="0.2">
      <c r="E26" s="3"/>
      <c r="F26" s="24"/>
      <c r="G26" s="3"/>
      <c r="H26" s="3"/>
      <c r="I26" s="3"/>
      <c r="J26" s="3"/>
      <c r="K26" s="3"/>
      <c r="L26" s="3"/>
      <c r="M26" s="3"/>
      <c r="N26" s="3"/>
      <c r="O26" s="3"/>
      <c r="P26" s="3"/>
      <c r="Q26" s="24"/>
    </row>
    <row r="27" spans="1:17" x14ac:dyDescent="0.2">
      <c r="E27" s="3"/>
      <c r="F27" s="24"/>
      <c r="G27" s="3"/>
      <c r="H27" s="3"/>
      <c r="I27" s="3"/>
      <c r="J27" s="3"/>
      <c r="K27" s="3"/>
      <c r="L27" s="3"/>
      <c r="M27" s="3"/>
      <c r="N27" s="3"/>
      <c r="O27" s="3"/>
      <c r="P27" s="3"/>
      <c r="Q27" s="24"/>
    </row>
    <row r="28" spans="1:17" x14ac:dyDescent="0.2">
      <c r="E28" s="3"/>
      <c r="F28" s="24"/>
      <c r="G28" s="3"/>
      <c r="H28" s="3"/>
      <c r="I28" s="3"/>
      <c r="J28" s="3"/>
      <c r="K28" s="3"/>
      <c r="L28" s="3"/>
      <c r="M28" s="3"/>
      <c r="N28" s="3"/>
      <c r="O28" s="3"/>
      <c r="P28" s="3"/>
      <c r="Q28" s="24"/>
    </row>
    <row r="29" spans="1:17" x14ac:dyDescent="0.2">
      <c r="E29" s="3"/>
      <c r="F29" s="24"/>
      <c r="G29" s="3"/>
      <c r="H29" s="3"/>
      <c r="I29" s="3"/>
      <c r="J29" s="3"/>
      <c r="K29" s="3"/>
      <c r="L29" s="3"/>
      <c r="M29" s="3"/>
      <c r="N29" s="3"/>
      <c r="O29" s="3"/>
      <c r="P29" s="3"/>
      <c r="Q29" s="24"/>
    </row>
  </sheetData>
  <autoFilter ref="A3:Q22" xr:uid="{00000000-0001-0000-0000-000000000000}"/>
  <sortState xmlns:xlrd2="http://schemas.microsoft.com/office/spreadsheetml/2017/richdata2" ref="A18:P18">
    <sortCondition ref="A18" customList="BA,TV,TC,NR,ZA,BB,PO,KE"/>
    <sortCondition ref="B18" customList="K,V,O,C,S"/>
    <sortCondition ref="C18"/>
    <sortCondition ref="F18"/>
  </sortState>
  <pageMargins left="0.25" right="0.25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zriadovatelia</vt:lpstr>
      <vt:lpstr>školy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Petrúšková Gabriela</dc:creator>
  <cp:lastModifiedBy>Polónyiová Laura</cp:lastModifiedBy>
  <cp:lastPrinted>2026-10-23T08:57:32Z</cp:lastPrinted>
  <dcterms:created xsi:type="dcterms:W3CDTF">2015-06-05T18:19:34Z</dcterms:created>
  <dcterms:modified xsi:type="dcterms:W3CDTF">2026-11-05T10:18:09Z</dcterms:modified>
</cp:coreProperties>
</file>