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katarina_hambalkova_minedu_sk/Documents/Pracovná plocha/2026/JK 2026/JK júl 2026/"/>
    </mc:Choice>
  </mc:AlternateContent>
  <xr:revisionPtr revIDLastSave="56" documentId="8_{1258C3B6-3FE3-4892-A34D-C1E1235CD475}" xr6:coauthVersionLast="47" xr6:coauthVersionMax="47" xr10:uidLastSave="{B9F92C03-355E-4094-9D20-3EFD71BED3FD}"/>
  <bookViews>
    <workbookView xWindow="-120" yWindow="-120" windowWidth="29040" windowHeight="15720" xr2:uid="{00000000-000D-0000-FFFF-FFFF00000000}"/>
  </bookViews>
  <sheets>
    <sheet name="db školy" sheetId="6" r:id="rId1"/>
    <sheet name="db zriaď." sheetId="5" r:id="rId2"/>
  </sheets>
  <definedNames>
    <definedName name="_xlnm._FilterDatabase" localSheetId="0" hidden="1">'db školy'!$A$4:$BA$4</definedName>
    <definedName name="_xlnm._FilterDatabase" localSheetId="1" hidden="1">'db zriaď.'!$A$5:$I$46</definedName>
    <definedName name="_xlnm.Print_Area" localSheetId="1">'db zriaď.'!$A$1:$K$47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5" l="1"/>
  <c r="K17" i="5"/>
  <c r="J18" i="5"/>
  <c r="K18" i="5"/>
  <c r="J19" i="5"/>
  <c r="K19" i="5"/>
  <c r="J20" i="5"/>
  <c r="K20" i="5"/>
  <c r="J21" i="5"/>
  <c r="K21" i="5"/>
  <c r="J22" i="5"/>
  <c r="K22" i="5"/>
  <c r="J23" i="5"/>
  <c r="K23" i="5"/>
  <c r="J24" i="5"/>
  <c r="K24" i="5"/>
  <c r="J25" i="5"/>
  <c r="K25" i="5"/>
  <c r="J26" i="5"/>
  <c r="K26" i="5"/>
  <c r="J27" i="5"/>
  <c r="K27" i="5"/>
  <c r="J28" i="5"/>
  <c r="K28" i="5"/>
  <c r="J29" i="5"/>
  <c r="K29" i="5"/>
  <c r="J30" i="5"/>
  <c r="K30" i="5"/>
  <c r="J31" i="5"/>
  <c r="K31" i="5"/>
  <c r="J32" i="5"/>
  <c r="K32" i="5"/>
  <c r="J33" i="5"/>
  <c r="K33" i="5"/>
  <c r="J34" i="5"/>
  <c r="K34" i="5"/>
  <c r="J35" i="5"/>
  <c r="K35" i="5"/>
  <c r="J36" i="5"/>
  <c r="K36" i="5"/>
  <c r="J37" i="5"/>
  <c r="K37" i="5"/>
  <c r="J38" i="5"/>
  <c r="K38" i="5"/>
  <c r="J39" i="5"/>
  <c r="K39" i="5"/>
  <c r="J40" i="5"/>
  <c r="K40" i="5"/>
  <c r="J41" i="5"/>
  <c r="K41" i="5"/>
  <c r="J42" i="5"/>
  <c r="K42" i="5"/>
  <c r="J43" i="5"/>
  <c r="K43" i="5"/>
  <c r="J44" i="5"/>
  <c r="K44" i="5"/>
  <c r="J45" i="5"/>
  <c r="K45" i="5"/>
  <c r="J46" i="5"/>
  <c r="K46" i="5"/>
  <c r="Y38" i="6"/>
  <c r="Y39" i="6"/>
  <c r="Y40" i="6"/>
  <c r="Z41" i="6"/>
  <c r="Y41" i="6"/>
  <c r="Z42" i="6"/>
  <c r="Y42" i="6"/>
  <c r="Y43" i="6"/>
  <c r="Z44" i="6"/>
  <c r="Y44" i="6"/>
  <c r="Z45" i="6"/>
  <c r="Y45" i="6"/>
  <c r="Y46" i="6"/>
  <c r="Y47" i="6"/>
  <c r="Z48" i="6"/>
  <c r="Y48" i="6"/>
  <c r="Y49" i="6"/>
  <c r="Z50" i="6"/>
  <c r="Y50" i="6"/>
  <c r="Y51" i="6"/>
  <c r="Z52" i="6"/>
  <c r="Y52" i="6"/>
  <c r="Y54" i="6" l="1"/>
  <c r="Y57" i="6"/>
  <c r="Y59" i="6"/>
  <c r="Y60" i="6"/>
  <c r="Y62" i="6"/>
  <c r="Y55" i="6"/>
  <c r="Y58" i="6"/>
  <c r="Y56" i="6"/>
  <c r="Y53" i="6"/>
  <c r="Y61" i="6"/>
  <c r="Z53" i="6"/>
  <c r="Z54" i="6"/>
  <c r="Z62" i="6"/>
  <c r="Y32" i="6" l="1"/>
  <c r="Y33" i="6"/>
  <c r="Z32" i="6"/>
  <c r="Z33" i="6"/>
  <c r="Z31" i="6"/>
  <c r="Y30" i="6"/>
  <c r="Y34" i="6"/>
  <c r="Y35" i="6"/>
  <c r="Y36" i="6"/>
  <c r="Y37" i="6"/>
  <c r="Y31" i="6"/>
  <c r="Z30" i="6"/>
  <c r="Z36" i="6"/>
  <c r="Z37" i="6"/>
  <c r="Y29" i="6"/>
  <c r="Y23" i="6"/>
  <c r="Y26" i="6" l="1"/>
  <c r="Z26" i="6"/>
  <c r="Y28" i="6"/>
  <c r="Z23" i="6"/>
  <c r="Y24" i="6"/>
  <c r="Y25" i="6"/>
  <c r="Z24" i="6"/>
  <c r="Z25" i="6"/>
  <c r="Y27" i="6"/>
  <c r="Z5" i="6" l="1"/>
  <c r="Z6" i="6"/>
  <c r="Z9" i="6"/>
  <c r="Z11" i="6"/>
  <c r="Z12" i="6"/>
  <c r="Z14" i="6"/>
  <c r="Z17" i="6"/>
  <c r="Z18" i="6"/>
  <c r="Z22" i="6"/>
  <c r="Y7" i="6"/>
  <c r="Y13" i="6"/>
  <c r="Y15" i="6"/>
  <c r="Y16" i="6"/>
  <c r="Z7" i="6"/>
  <c r="Z13" i="6"/>
  <c r="Z16" i="6"/>
  <c r="Y5" i="6"/>
  <c r="Y6" i="6"/>
  <c r="Y9" i="6"/>
  <c r="Y11" i="6"/>
  <c r="Y12" i="6"/>
  <c r="Y14" i="6"/>
  <c r="Y17" i="6"/>
  <c r="Y18" i="6"/>
  <c r="Y22" i="6"/>
  <c r="Y8" i="6"/>
  <c r="Y10" i="6"/>
  <c r="Y19" i="6"/>
  <c r="Y20" i="6"/>
  <c r="Y21" i="6"/>
  <c r="Z8" i="6"/>
  <c r="Z19" i="6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AF41" i="6" l="1"/>
  <c r="AH41" i="6" s="1"/>
  <c r="AE41" i="6"/>
  <c r="AG41" i="6" s="1"/>
  <c r="AF40" i="6"/>
  <c r="AH40" i="6" s="1"/>
  <c r="AE40" i="6"/>
  <c r="AG40" i="6" s="1"/>
  <c r="AF39" i="6"/>
  <c r="AH39" i="6" s="1"/>
  <c r="AE39" i="6"/>
  <c r="AG39" i="6" s="1"/>
  <c r="AF38" i="6"/>
  <c r="AH38" i="6" s="1"/>
  <c r="AE38" i="6"/>
  <c r="AG38" i="6" s="1"/>
  <c r="AF37" i="6"/>
  <c r="AH37" i="6" s="1"/>
  <c r="AE37" i="6"/>
  <c r="AG37" i="6" s="1"/>
  <c r="AF36" i="6"/>
  <c r="AH36" i="6" s="1"/>
  <c r="AE36" i="6"/>
  <c r="AG36" i="6" s="1"/>
  <c r="AF35" i="6"/>
  <c r="AH35" i="6" s="1"/>
  <c r="AE35" i="6"/>
  <c r="AG35" i="6" s="1"/>
  <c r="AF34" i="6"/>
  <c r="AH34" i="6" s="1"/>
  <c r="AE34" i="6"/>
  <c r="AG34" i="6" s="1"/>
  <c r="AF33" i="6"/>
  <c r="AH33" i="6" s="1"/>
  <c r="AE33" i="6"/>
  <c r="AG33" i="6" s="1"/>
  <c r="AF32" i="6"/>
  <c r="AH32" i="6" s="1"/>
  <c r="AE32" i="6"/>
  <c r="AG32" i="6" s="1"/>
  <c r="AF31" i="6"/>
  <c r="AH31" i="6" s="1"/>
  <c r="AE31" i="6"/>
  <c r="AG31" i="6" s="1"/>
  <c r="AF30" i="6"/>
  <c r="AH30" i="6" s="1"/>
  <c r="AE30" i="6"/>
  <c r="AG30" i="6" s="1"/>
  <c r="AF29" i="6"/>
  <c r="AH29" i="6" s="1"/>
  <c r="AE29" i="6"/>
  <c r="AG29" i="6" s="1"/>
  <c r="AF28" i="6"/>
  <c r="AH28" i="6" s="1"/>
  <c r="AE28" i="6"/>
  <c r="AG28" i="6" s="1"/>
  <c r="AF27" i="6"/>
  <c r="AH27" i="6" s="1"/>
  <c r="AE27" i="6"/>
  <c r="AG27" i="6" s="1"/>
  <c r="AF26" i="6"/>
  <c r="AH26" i="6" s="1"/>
  <c r="AE26" i="6"/>
  <c r="AG26" i="6" s="1"/>
  <c r="AF25" i="6"/>
  <c r="AH25" i="6" s="1"/>
  <c r="AE25" i="6"/>
  <c r="AG25" i="6" s="1"/>
  <c r="AF24" i="6"/>
  <c r="AH24" i="6" s="1"/>
  <c r="AE24" i="6"/>
  <c r="AG24" i="6" s="1"/>
  <c r="AF23" i="6"/>
  <c r="AH23" i="6" s="1"/>
  <c r="AE23" i="6"/>
  <c r="AG23" i="6" s="1"/>
  <c r="AI38" i="6" l="1"/>
  <c r="AI23" i="6"/>
  <c r="AI26" i="6"/>
  <c r="AI28" i="6"/>
  <c r="AI32" i="6"/>
  <c r="AI33" i="6"/>
  <c r="AI27" i="6"/>
  <c r="AI29" i="6"/>
  <c r="AI30" i="6"/>
  <c r="AI34" i="6"/>
  <c r="AI35" i="6"/>
  <c r="AI36" i="6"/>
  <c r="AI24" i="6"/>
  <c r="AI39" i="6"/>
  <c r="AI25" i="6"/>
  <c r="AI31" i="6"/>
  <c r="AI37" i="6"/>
  <c r="AI41" i="6"/>
  <c r="AI40" i="6"/>
  <c r="I47" i="5"/>
  <c r="H47" i="5"/>
  <c r="AD19" i="6" l="1"/>
  <c r="AD18" i="6"/>
  <c r="AD17" i="6"/>
  <c r="AD16" i="6"/>
  <c r="AD14" i="6"/>
  <c r="AD13" i="6"/>
  <c r="AD12" i="6"/>
  <c r="AD11" i="6"/>
  <c r="T19" i="6"/>
  <c r="S19" i="6"/>
  <c r="T18" i="6"/>
  <c r="S18" i="6"/>
  <c r="T17" i="6"/>
  <c r="S17" i="6"/>
  <c r="T16" i="6"/>
  <c r="S16" i="6"/>
  <c r="T15" i="6"/>
  <c r="S15" i="6"/>
  <c r="T14" i="6"/>
  <c r="S14" i="6"/>
  <c r="T13" i="6"/>
  <c r="S13" i="6"/>
  <c r="T12" i="6"/>
  <c r="S12" i="6"/>
  <c r="T11" i="6"/>
  <c r="S11" i="6"/>
  <c r="S10" i="6"/>
  <c r="K6" i="5"/>
  <c r="J6" i="5"/>
  <c r="G47" i="5"/>
  <c r="F47" i="5"/>
  <c r="K47" i="5" l="1"/>
  <c r="J47" i="5"/>
  <c r="AF22" i="6" l="1"/>
  <c r="AH22" i="6" s="1"/>
  <c r="AE19" i="6"/>
  <c r="AG19" i="6" s="1"/>
  <c r="AF16" i="6"/>
  <c r="AH16" i="6" s="1"/>
  <c r="AF15" i="6"/>
  <c r="AH15" i="6" s="1"/>
  <c r="AF13" i="6"/>
  <c r="AH13" i="6" s="1"/>
  <c r="AC13" i="6"/>
  <c r="AF10" i="6"/>
  <c r="AH10" i="6" s="1"/>
  <c r="AE10" i="6"/>
  <c r="AG10" i="6" s="1"/>
  <c r="AF8" i="6"/>
  <c r="AH8" i="6" s="1"/>
  <c r="AF7" i="6"/>
  <c r="AH7" i="6" s="1"/>
  <c r="AD6" i="6"/>
  <c r="AY64" i="6"/>
  <c r="AX64" i="6"/>
  <c r="AW64" i="6"/>
  <c r="AV64" i="6"/>
  <c r="AU64" i="6"/>
  <c r="AT64" i="6"/>
  <c r="AS64" i="6"/>
  <c r="AR64" i="6"/>
  <c r="AF63" i="6"/>
  <c r="AH63" i="6" s="1"/>
  <c r="AE63" i="6"/>
  <c r="AG63" i="6" s="1"/>
  <c r="AD63" i="6"/>
  <c r="AC63" i="6"/>
  <c r="Z63" i="6"/>
  <c r="Y63" i="6"/>
  <c r="T63" i="6"/>
  <c r="S63" i="6"/>
  <c r="AF62" i="6"/>
  <c r="AH62" i="6" s="1"/>
  <c r="AE62" i="6"/>
  <c r="AG62" i="6" s="1"/>
  <c r="AD62" i="6"/>
  <c r="AC62" i="6"/>
  <c r="AF61" i="6"/>
  <c r="AH61" i="6" s="1"/>
  <c r="AE61" i="6"/>
  <c r="AG61" i="6" s="1"/>
  <c r="AC61" i="6"/>
  <c r="S61" i="6"/>
  <c r="AF60" i="6"/>
  <c r="AH60" i="6" s="1"/>
  <c r="AE60" i="6"/>
  <c r="AG60" i="6" s="1"/>
  <c r="AC60" i="6"/>
  <c r="S60" i="6"/>
  <c r="AF59" i="6"/>
  <c r="AH59" i="6" s="1"/>
  <c r="AE59" i="6"/>
  <c r="AG59" i="6" s="1"/>
  <c r="AC59" i="6"/>
  <c r="S59" i="6"/>
  <c r="AF58" i="6"/>
  <c r="AH58" i="6" s="1"/>
  <c r="AE58" i="6"/>
  <c r="AG58" i="6" s="1"/>
  <c r="AC58" i="6"/>
  <c r="S58" i="6"/>
  <c r="AF57" i="6"/>
  <c r="AH57" i="6" s="1"/>
  <c r="AE57" i="6"/>
  <c r="AG57" i="6" s="1"/>
  <c r="AC57" i="6"/>
  <c r="S57" i="6"/>
  <c r="AF56" i="6"/>
  <c r="AH56" i="6" s="1"/>
  <c r="AE56" i="6"/>
  <c r="AG56" i="6" s="1"/>
  <c r="AC56" i="6"/>
  <c r="S56" i="6"/>
  <c r="AF55" i="6"/>
  <c r="AH55" i="6" s="1"/>
  <c r="AE55" i="6"/>
  <c r="AG55" i="6" s="1"/>
  <c r="AC55" i="6"/>
  <c r="S55" i="6"/>
  <c r="AF54" i="6"/>
  <c r="AH54" i="6" s="1"/>
  <c r="AE54" i="6"/>
  <c r="AG54" i="6" s="1"/>
  <c r="AD54" i="6"/>
  <c r="AC54" i="6"/>
  <c r="T54" i="6"/>
  <c r="S54" i="6"/>
  <c r="AF53" i="6"/>
  <c r="AH53" i="6" s="1"/>
  <c r="AE53" i="6"/>
  <c r="AG53" i="6" s="1"/>
  <c r="AD53" i="6"/>
  <c r="AC53" i="6"/>
  <c r="T53" i="6"/>
  <c r="S53" i="6"/>
  <c r="AF52" i="6"/>
  <c r="AH52" i="6" s="1"/>
  <c r="AE52" i="6"/>
  <c r="AG52" i="6" s="1"/>
  <c r="AD52" i="6"/>
  <c r="AC52" i="6"/>
  <c r="T52" i="6"/>
  <c r="S52" i="6"/>
  <c r="AF51" i="6"/>
  <c r="AH51" i="6" s="1"/>
  <c r="AE51" i="6"/>
  <c r="AG51" i="6" s="1"/>
  <c r="AC51" i="6"/>
  <c r="S51" i="6"/>
  <c r="AF50" i="6"/>
  <c r="AH50" i="6" s="1"/>
  <c r="AE50" i="6"/>
  <c r="AG50" i="6" s="1"/>
  <c r="AD50" i="6"/>
  <c r="AC50" i="6"/>
  <c r="T50" i="6"/>
  <c r="S50" i="6"/>
  <c r="AF49" i="6"/>
  <c r="AH49" i="6" s="1"/>
  <c r="AE49" i="6"/>
  <c r="AG49" i="6" s="1"/>
  <c r="AC49" i="6"/>
  <c r="S49" i="6"/>
  <c r="AF48" i="6"/>
  <c r="AH48" i="6" s="1"/>
  <c r="AE48" i="6"/>
  <c r="AG48" i="6" s="1"/>
  <c r="AD48" i="6"/>
  <c r="AC48" i="6"/>
  <c r="T48" i="6"/>
  <c r="S48" i="6"/>
  <c r="AF47" i="6"/>
  <c r="AH47" i="6" s="1"/>
  <c r="AE47" i="6"/>
  <c r="AG47" i="6" s="1"/>
  <c r="AC47" i="6"/>
  <c r="S47" i="6"/>
  <c r="AF46" i="6"/>
  <c r="AH46" i="6" s="1"/>
  <c r="AE46" i="6"/>
  <c r="AG46" i="6" s="1"/>
  <c r="AC46" i="6"/>
  <c r="S46" i="6"/>
  <c r="AF45" i="6"/>
  <c r="AH45" i="6" s="1"/>
  <c r="AE45" i="6"/>
  <c r="AG45" i="6" s="1"/>
  <c r="AD45" i="6"/>
  <c r="AC45" i="6"/>
  <c r="T45" i="6"/>
  <c r="S45" i="6"/>
  <c r="AF44" i="6"/>
  <c r="AH44" i="6" s="1"/>
  <c r="AE44" i="6"/>
  <c r="AG44" i="6" s="1"/>
  <c r="AD44" i="6"/>
  <c r="AC44" i="6"/>
  <c r="T44" i="6"/>
  <c r="S44" i="6"/>
  <c r="AF43" i="6"/>
  <c r="AH43" i="6" s="1"/>
  <c r="AE43" i="6"/>
  <c r="AG43" i="6" s="1"/>
  <c r="AC43" i="6"/>
  <c r="S43" i="6"/>
  <c r="AF42" i="6"/>
  <c r="AH42" i="6" s="1"/>
  <c r="AE42" i="6"/>
  <c r="AG42" i="6" s="1"/>
  <c r="AD42" i="6"/>
  <c r="AC42" i="6"/>
  <c r="T42" i="6"/>
  <c r="S42" i="6"/>
  <c r="AD41" i="6"/>
  <c r="AC41" i="6"/>
  <c r="T41" i="6"/>
  <c r="S41" i="6"/>
  <c r="AC40" i="6"/>
  <c r="S40" i="6"/>
  <c r="AC39" i="6"/>
  <c r="S39" i="6"/>
  <c r="AC38" i="6"/>
  <c r="S38" i="6"/>
  <c r="AD37" i="6"/>
  <c r="AC37" i="6"/>
  <c r="T37" i="6"/>
  <c r="S37" i="6"/>
  <c r="AD36" i="6"/>
  <c r="AC36" i="6"/>
  <c r="T36" i="6"/>
  <c r="S36" i="6"/>
  <c r="AC35" i="6"/>
  <c r="S35" i="6"/>
  <c r="AC34" i="6"/>
  <c r="S34" i="6"/>
  <c r="AD33" i="6"/>
  <c r="AC33" i="6"/>
  <c r="T33" i="6"/>
  <c r="S33" i="6"/>
  <c r="AD32" i="6"/>
  <c r="AC32" i="6"/>
  <c r="T32" i="6"/>
  <c r="S32" i="6"/>
  <c r="AD31" i="6"/>
  <c r="AC31" i="6"/>
  <c r="T31" i="6"/>
  <c r="S31" i="6"/>
  <c r="AD30" i="6"/>
  <c r="AC30" i="6"/>
  <c r="T30" i="6"/>
  <c r="S30" i="6"/>
  <c r="AC29" i="6"/>
  <c r="S29" i="6"/>
  <c r="AC28" i="6"/>
  <c r="S28" i="6"/>
  <c r="AC27" i="6"/>
  <c r="S27" i="6"/>
  <c r="AD26" i="6"/>
  <c r="AC26" i="6"/>
  <c r="T26" i="6"/>
  <c r="S26" i="6"/>
  <c r="AD25" i="6"/>
  <c r="AC25" i="6"/>
  <c r="T25" i="6"/>
  <c r="S25" i="6"/>
  <c r="AD24" i="6"/>
  <c r="AC24" i="6"/>
  <c r="T24" i="6"/>
  <c r="S24" i="6"/>
  <c r="AD23" i="6"/>
  <c r="AC23" i="6"/>
  <c r="T23" i="6"/>
  <c r="S23" i="6"/>
  <c r="AC20" i="6"/>
  <c r="AF19" i="6"/>
  <c r="AH19" i="6" s="1"/>
  <c r="AC19" i="6"/>
  <c r="AF18" i="6"/>
  <c r="AH18" i="6" s="1"/>
  <c r="AF17" i="6"/>
  <c r="AH17" i="6" s="1"/>
  <c r="AF14" i="6"/>
  <c r="AH14" i="6" s="1"/>
  <c r="AF12" i="6"/>
  <c r="AH12" i="6" s="1"/>
  <c r="AF11" i="6"/>
  <c r="AH11" i="6" s="1"/>
  <c r="AC10" i="6"/>
  <c r="AD8" i="6"/>
  <c r="AC8" i="6"/>
  <c r="AF6" i="6"/>
  <c r="AH6" i="6" s="1"/>
  <c r="AC21" i="6" l="1"/>
  <c r="AF20" i="6"/>
  <c r="AH20" i="6" s="1"/>
  <c r="AF9" i="6"/>
  <c r="AH9" i="6" s="1"/>
  <c r="T9" i="6"/>
  <c r="AD22" i="6"/>
  <c r="AD9" i="6"/>
  <c r="S22" i="6"/>
  <c r="S9" i="6"/>
  <c r="S6" i="6"/>
  <c r="AE11" i="6"/>
  <c r="AG11" i="6" s="1"/>
  <c r="AC16" i="6"/>
  <c r="AE21" i="6"/>
  <c r="AG21" i="6" s="1"/>
  <c r="AC7" i="6"/>
  <c r="AE20" i="6"/>
  <c r="AG20" i="6" s="1"/>
  <c r="AE8" i="6"/>
  <c r="AG8" i="6" s="1"/>
  <c r="AC15" i="6"/>
  <c r="S20" i="6"/>
  <c r="S21" i="6"/>
  <c r="AF5" i="6"/>
  <c r="AH5" i="6" s="1"/>
  <c r="AF21" i="6"/>
  <c r="AH21" i="6" s="1"/>
  <c r="AD7" i="6"/>
  <c r="T22" i="6"/>
  <c r="R64" i="6"/>
  <c r="AQ64" i="6"/>
  <c r="V64" i="6"/>
  <c r="X64" i="6"/>
  <c r="T7" i="6"/>
  <c r="T8" i="6"/>
  <c r="U64" i="6"/>
  <c r="AD5" i="6"/>
  <c r="AJ64" i="6"/>
  <c r="AM64" i="6"/>
  <c r="Q64" i="6"/>
  <c r="AK64" i="6"/>
  <c r="S7" i="6"/>
  <c r="AE9" i="6"/>
  <c r="AG9" i="6" s="1"/>
  <c r="AE12" i="6"/>
  <c r="AG12" i="6" s="1"/>
  <c r="AE14" i="6"/>
  <c r="AG14" i="6" s="1"/>
  <c r="AE17" i="6"/>
  <c r="AG17" i="6" s="1"/>
  <c r="AE18" i="6"/>
  <c r="AG18" i="6" s="1"/>
  <c r="AE22" i="6"/>
  <c r="AG22" i="6" s="1"/>
  <c r="AN64" i="6"/>
  <c r="AP64" i="6"/>
  <c r="AE6" i="6"/>
  <c r="AG6" i="6" s="1"/>
  <c r="AE13" i="6"/>
  <c r="AG13" i="6" s="1"/>
  <c r="AA64" i="6"/>
  <c r="AC17" i="6"/>
  <c r="AC12" i="6"/>
  <c r="AB64" i="6"/>
  <c r="AO64" i="6"/>
  <c r="AL64" i="6"/>
  <c r="AC5" i="6"/>
  <c r="AE5" i="6"/>
  <c r="AG5" i="6" s="1"/>
  <c r="AC9" i="6"/>
  <c r="AC22" i="6"/>
  <c r="AE7" i="6"/>
  <c r="AG7" i="6" s="1"/>
  <c r="AC11" i="6"/>
  <c r="AE15" i="6"/>
  <c r="AG15" i="6" s="1"/>
  <c r="AE16" i="6"/>
  <c r="AG16" i="6" s="1"/>
  <c r="AC14" i="6"/>
  <c r="AC18" i="6"/>
  <c r="W64" i="6"/>
  <c r="AC6" i="6"/>
  <c r="T6" i="6"/>
  <c r="S8" i="6"/>
  <c r="T5" i="6"/>
  <c r="S5" i="6"/>
  <c r="P64" i="6"/>
  <c r="AI48" i="6"/>
  <c r="O64" i="6"/>
  <c r="AI46" i="6"/>
  <c r="AI10" i="6"/>
  <c r="AI49" i="6"/>
  <c r="AI43" i="6"/>
  <c r="AI52" i="6"/>
  <c r="AI62" i="6"/>
  <c r="AI61" i="6"/>
  <c r="AI19" i="6"/>
  <c r="AI42" i="6"/>
  <c r="AI45" i="6"/>
  <c r="AI51" i="6"/>
  <c r="AI44" i="6"/>
  <c r="AI47" i="6"/>
  <c r="AI50" i="6"/>
  <c r="AI53" i="6"/>
  <c r="AI54" i="6"/>
  <c r="AI58" i="6"/>
  <c r="AI57" i="6"/>
  <c r="AI55" i="6"/>
  <c r="AI56" i="6"/>
  <c r="AI60" i="6"/>
  <c r="AI59" i="6"/>
  <c r="AI63" i="6"/>
  <c r="AI11" i="6" l="1"/>
  <c r="AI6" i="6"/>
  <c r="AI14" i="6"/>
  <c r="AI22" i="6"/>
  <c r="T64" i="6"/>
  <c r="S64" i="6"/>
  <c r="AI21" i="6"/>
  <c r="AI20" i="6"/>
  <c r="AI13" i="6"/>
  <c r="AI9" i="6"/>
  <c r="Z64" i="6"/>
  <c r="AI7" i="6"/>
  <c r="AI8" i="6"/>
  <c r="AI5" i="6"/>
  <c r="AI17" i="6"/>
  <c r="AI12" i="6"/>
  <c r="AF64" i="6"/>
  <c r="AH64" i="6" s="1"/>
  <c r="Y64" i="6"/>
  <c r="AC64" i="6"/>
  <c r="AE64" i="6"/>
  <c r="AG64" i="6" s="1"/>
  <c r="AI16" i="6"/>
  <c r="AI18" i="6"/>
  <c r="AD64" i="6"/>
  <c r="AI15" i="6"/>
  <c r="AI64" i="6" l="1"/>
</calcChain>
</file>

<file path=xl/sharedStrings.xml><?xml version="1.0" encoding="utf-8"?>
<sst xmlns="http://schemas.openxmlformats.org/spreadsheetml/2006/main" count="810" uniqueCount="356">
  <si>
    <t>Kraj sídla zriaďovateľa</t>
  </si>
  <si>
    <t>Typ zriaďovateľa</t>
  </si>
  <si>
    <t>Kód zriaďovateľa pre financovanie</t>
  </si>
  <si>
    <t>IČO zriaďovateľa</t>
  </si>
  <si>
    <t>Názov zriaďovateľa</t>
  </si>
  <si>
    <t>Názov právneho subjektu</t>
  </si>
  <si>
    <t>Ulica</t>
  </si>
  <si>
    <t>BA</t>
  </si>
  <si>
    <t>Bratislava-Staré Mesto</t>
  </si>
  <si>
    <t>Spojená škola</t>
  </si>
  <si>
    <t>Bratislava-Ružinov</t>
  </si>
  <si>
    <t>Bratislava-Nové Mesto</t>
  </si>
  <si>
    <t>Bratislava-Karlova Ves</t>
  </si>
  <si>
    <t>Bratislava-Petržalka</t>
  </si>
  <si>
    <t>Malacky</t>
  </si>
  <si>
    <t>Pezinok</t>
  </si>
  <si>
    <t>TV</t>
  </si>
  <si>
    <t>Základná škola</t>
  </si>
  <si>
    <t>Galanta</t>
  </si>
  <si>
    <t>Sereď</t>
  </si>
  <si>
    <t>Piešťany</t>
  </si>
  <si>
    <t>Vrbové</t>
  </si>
  <si>
    <t>Skalica</t>
  </si>
  <si>
    <t>Trnava</t>
  </si>
  <si>
    <t>TC</t>
  </si>
  <si>
    <t>Bánovce nad Bebravou</t>
  </si>
  <si>
    <t>Ilava</t>
  </si>
  <si>
    <t>Dubnica nad Váhom</t>
  </si>
  <si>
    <t>Považská Bystrica</t>
  </si>
  <si>
    <t>Prievidza</t>
  </si>
  <si>
    <t>Handlová</t>
  </si>
  <si>
    <t>Trenčín</t>
  </si>
  <si>
    <t>NR</t>
  </si>
  <si>
    <t>Nové Zámky</t>
  </si>
  <si>
    <t>Šaľa</t>
  </si>
  <si>
    <t>Zlaté Moravce</t>
  </si>
  <si>
    <t>BB</t>
  </si>
  <si>
    <t>Banská Bystrica</t>
  </si>
  <si>
    <t>Lučenec</t>
  </si>
  <si>
    <t>Zvolen</t>
  </si>
  <si>
    <t>Žarnovica</t>
  </si>
  <si>
    <t>Nová Baňa</t>
  </si>
  <si>
    <t>PO</t>
  </si>
  <si>
    <t>Bardejov</t>
  </si>
  <si>
    <t>Kežmarok</t>
  </si>
  <si>
    <t>Poprad</t>
  </si>
  <si>
    <t>Snina</t>
  </si>
  <si>
    <t>Svidník</t>
  </si>
  <si>
    <t>KE</t>
  </si>
  <si>
    <t>Gelnica</t>
  </si>
  <si>
    <t>Košice-Staré Mesto</t>
  </si>
  <si>
    <t>Košice-Západ</t>
  </si>
  <si>
    <t>Košice-Nad jazerom</t>
  </si>
  <si>
    <t>Michalovce</t>
  </si>
  <si>
    <t>Spišská Nová Ves</t>
  </si>
  <si>
    <t>Trebišov</t>
  </si>
  <si>
    <t>Sečovce</t>
  </si>
  <si>
    <t>V</t>
  </si>
  <si>
    <t>VBA</t>
  </si>
  <si>
    <t>VTV</t>
  </si>
  <si>
    <t>VBB</t>
  </si>
  <si>
    <t>VKE</t>
  </si>
  <si>
    <t>O</t>
  </si>
  <si>
    <t>O508063</t>
  </si>
  <si>
    <t>O508101</t>
  </si>
  <si>
    <t>O508225</t>
  </si>
  <si>
    <t>O504009</t>
  </si>
  <si>
    <t>O504815</t>
  </si>
  <si>
    <t>O507636</t>
  </si>
  <si>
    <t>O506745</t>
  </si>
  <si>
    <t>O505455</t>
  </si>
  <si>
    <t>O513016</t>
  </si>
  <si>
    <t>O512842</t>
  </si>
  <si>
    <t>O513997</t>
  </si>
  <si>
    <t>O514225</t>
  </si>
  <si>
    <t>O514292</t>
  </si>
  <si>
    <t>O506613</t>
  </si>
  <si>
    <t>O503011</t>
  </si>
  <si>
    <t>O504025</t>
  </si>
  <si>
    <t>O500968</t>
  </si>
  <si>
    <t>O518158</t>
  </si>
  <si>
    <t>S</t>
  </si>
  <si>
    <t>O519006</t>
  </si>
  <si>
    <t>O523585</t>
  </si>
  <si>
    <t>O520802</t>
  </si>
  <si>
    <t>O519197</t>
  </si>
  <si>
    <t>O543322</t>
  </si>
  <si>
    <t>O521345</t>
  </si>
  <si>
    <t>O521736</t>
  </si>
  <si>
    <t>O523101</t>
  </si>
  <si>
    <t>O526355</t>
  </si>
  <si>
    <t>O543713</t>
  </si>
  <si>
    <t>O528722</t>
  </si>
  <si>
    <t>C</t>
  </si>
  <si>
    <t>C23</t>
  </si>
  <si>
    <t>S872</t>
  </si>
  <si>
    <t>S587</t>
  </si>
  <si>
    <t>S524</t>
  </si>
  <si>
    <t>S428</t>
  </si>
  <si>
    <t>S164</t>
  </si>
  <si>
    <t>Bratislavský samosprávny kraj</t>
  </si>
  <si>
    <t>Trnavský samosprávny kraj</t>
  </si>
  <si>
    <t>Banskobystrický samosprávny kraj</t>
  </si>
  <si>
    <t>Košický samosprávny kraj</t>
  </si>
  <si>
    <t>Mesto Malacky</t>
  </si>
  <si>
    <t>Mesto Modra</t>
  </si>
  <si>
    <t>Obec Slovenský Grob</t>
  </si>
  <si>
    <t>Mesto Sereď</t>
  </si>
  <si>
    <t>Mesto Skalica</t>
  </si>
  <si>
    <t>Obec Šúrovce</t>
  </si>
  <si>
    <t>Mesto Trnava</t>
  </si>
  <si>
    <t>Obec Rybany</t>
  </si>
  <si>
    <t>Mesto Dubnica nad Váhom</t>
  </si>
  <si>
    <t>Mesto Považská Bystrica</t>
  </si>
  <si>
    <t>Mesto Handlová</t>
  </si>
  <si>
    <t>Obec Nitrianske Pravno</t>
  </si>
  <si>
    <t>Obec Oslany</t>
  </si>
  <si>
    <t>Mesto Trenčianske Teplice</t>
  </si>
  <si>
    <t>Mesto Nové Zámky</t>
  </si>
  <si>
    <t>Mesto Šaľa</t>
  </si>
  <si>
    <t>Mesto Zlaté Moravce</t>
  </si>
  <si>
    <t>Mesto Zvolen</t>
  </si>
  <si>
    <t>Mesto Bardejov</t>
  </si>
  <si>
    <t>Mesto Kežmarok</t>
  </si>
  <si>
    <t>Mesto Snina</t>
  </si>
  <si>
    <t>Mesto Giraltovce</t>
  </si>
  <si>
    <t>Obec Margecany</t>
  </si>
  <si>
    <t>Obec Družstevná pri Hornáde</t>
  </si>
  <si>
    <t>Obec Nižná Myšľa</t>
  </si>
  <si>
    <t>Mesto Strážske</t>
  </si>
  <si>
    <t>Mesto Spišská Nová Ves</t>
  </si>
  <si>
    <t>Obec Vítkovce</t>
  </si>
  <si>
    <t>Mesto Sečovce</t>
  </si>
  <si>
    <t>Západný dištrikt Evanjelickej cirkvi a. v. na Slovensku</t>
  </si>
  <si>
    <t>Občianske združenie BEZ PREDSUDKOV K ĽUDSKOSTI</t>
  </si>
  <si>
    <t>Vedecko-náučné centrum FUTURUM, n.o.</t>
  </si>
  <si>
    <t>Life Academy, s. r. o.</t>
  </si>
  <si>
    <t>FUTURE, n.o.</t>
  </si>
  <si>
    <t>Dobrá škola, n. o.</t>
  </si>
  <si>
    <t>Tanečné konzervatórium Evy Jaczovej</t>
  </si>
  <si>
    <t>Gymnázium Ivana Horvátha</t>
  </si>
  <si>
    <t>Stredná odborná škola chemická</t>
  </si>
  <si>
    <t>Stredná odborná škola kaderníctva a vizážistiky</t>
  </si>
  <si>
    <t>Stredná odborná škola obchodu a služieb Samuela Jurkoviča</t>
  </si>
  <si>
    <t>Stredná odborná škola technológií a remesiel</t>
  </si>
  <si>
    <t>Škola umeleckého priemyslu</t>
  </si>
  <si>
    <t>Hotelová akadémia</t>
  </si>
  <si>
    <t>Stredná odborná škola beauty služieb</t>
  </si>
  <si>
    <t>Stredná odborná škola informačných technológií</t>
  </si>
  <si>
    <t>Stredná odborná škola masmediálnych a informačných štúdií</t>
  </si>
  <si>
    <t>Škola umeleckého priemyslu Josefa Vydru</t>
  </si>
  <si>
    <t>Gymnázium Alberta Einsteina</t>
  </si>
  <si>
    <t>Stredná odborná škola technická</t>
  </si>
  <si>
    <t>Stredná odborná škola vinársko - ovocinárska</t>
  </si>
  <si>
    <t>Gymnázium Jána Baltazára Magina</t>
  </si>
  <si>
    <t>Stredná športová škola</t>
  </si>
  <si>
    <t>Gymnázium Františka Švantnera</t>
  </si>
  <si>
    <t>Základná škola s materskou školou</t>
  </si>
  <si>
    <t>Základná škola Jana Amosa Komenského</t>
  </si>
  <si>
    <t>Spojená škola - Grundschule mit Kindergarten</t>
  </si>
  <si>
    <t>Základná škola Andreja Bagara</t>
  </si>
  <si>
    <t>Základná škola Jozefa Cígera Hronského</t>
  </si>
  <si>
    <t>Základná škola Pavla Országha Hviezdoslava</t>
  </si>
  <si>
    <t>Súkromná základná škola</t>
  </si>
  <si>
    <t>Evanjelické gymnázium</t>
  </si>
  <si>
    <t>Evanjelická základná škola</t>
  </si>
  <si>
    <t>Súkromná stredná odborná škola VIA HUMANA</t>
  </si>
  <si>
    <t>Súkromná spojená škola</t>
  </si>
  <si>
    <t>Súkromná základná škola FUTURUM</t>
  </si>
  <si>
    <t>Súkromné gymnázium FUTURUM</t>
  </si>
  <si>
    <t>Gorazdova 20</t>
  </si>
  <si>
    <t>Ivana Horvátha 14</t>
  </si>
  <si>
    <t>Tokajícka 24</t>
  </si>
  <si>
    <t>Vlčie hrdlo 50</t>
  </si>
  <si>
    <t>Svätoplukova 2</t>
  </si>
  <si>
    <t>Sklenárova 1</t>
  </si>
  <si>
    <t>Ivanská cesta 21</t>
  </si>
  <si>
    <t>Mikovíniho 1</t>
  </si>
  <si>
    <t>Račianska 105</t>
  </si>
  <si>
    <t>Bratislava-Rača</t>
  </si>
  <si>
    <t>Hlinícka 1</t>
  </si>
  <si>
    <t>Kadnárova 7</t>
  </si>
  <si>
    <t>Dúbravská cesta 11</t>
  </si>
  <si>
    <t>Einsteinova 35</t>
  </si>
  <si>
    <t>Vranovská 4</t>
  </si>
  <si>
    <t>Modra</t>
  </si>
  <si>
    <t>Kostolná 3</t>
  </si>
  <si>
    <t>Beňovského 358/100</t>
  </si>
  <si>
    <t>Školská 3</t>
  </si>
  <si>
    <t>Bernolákova 9</t>
  </si>
  <si>
    <t>Komenského 2</t>
  </si>
  <si>
    <t>Trieda SNP 104</t>
  </si>
  <si>
    <t>Strážske</t>
  </si>
  <si>
    <t>Záhorácka 95</t>
  </si>
  <si>
    <t>Vajanského 93</t>
  </si>
  <si>
    <t>Slovenský Grob</t>
  </si>
  <si>
    <t>Školská 11</t>
  </si>
  <si>
    <t>Ulica Komenského 1227/8</t>
  </si>
  <si>
    <t>Vajanského 2</t>
  </si>
  <si>
    <t>Šúrovce</t>
  </si>
  <si>
    <t>Vančurova 38</t>
  </si>
  <si>
    <t>Nám.Slov.uč.tovarišstva 15</t>
  </si>
  <si>
    <t>Rybany</t>
  </si>
  <si>
    <t>Rybany 355</t>
  </si>
  <si>
    <t>Centrum I 32</t>
  </si>
  <si>
    <t>Nemocničná 987/2</t>
  </si>
  <si>
    <t>Školská 526/53</t>
  </si>
  <si>
    <t>Nitrianske Pravno</t>
  </si>
  <si>
    <t>Školská 370/19</t>
  </si>
  <si>
    <t>Oslany</t>
  </si>
  <si>
    <t>Trenčianske Teplice</t>
  </si>
  <si>
    <t>Štvrť SNP 159/6</t>
  </si>
  <si>
    <t>Hradná 22</t>
  </si>
  <si>
    <t>Devínska 12</t>
  </si>
  <si>
    <t>Krátka 2</t>
  </si>
  <si>
    <t>Robotnícka 25</t>
  </si>
  <si>
    <t>Námestie mládeže 587/17</t>
  </si>
  <si>
    <t>Pod Vinbargom 1</t>
  </si>
  <si>
    <t>Hradné námestie 38</t>
  </si>
  <si>
    <t>Hviezdoslavova 985/20</t>
  </si>
  <si>
    <t>Giraltovce</t>
  </si>
  <si>
    <t>Dukelská 26/30</t>
  </si>
  <si>
    <t>Margecany</t>
  </si>
  <si>
    <t>Školská 20</t>
  </si>
  <si>
    <t>Družstevná pri Hornáde</t>
  </si>
  <si>
    <t>Hlavná 5</t>
  </si>
  <si>
    <t>Nižná Myšľa</t>
  </si>
  <si>
    <t>Hlavná 346</t>
  </si>
  <si>
    <t>Mierová 1</t>
  </si>
  <si>
    <t>Vítkovce</t>
  </si>
  <si>
    <t>Vítkovce 53</t>
  </si>
  <si>
    <t>Skuteckého 5</t>
  </si>
  <si>
    <t>Palisády 57</t>
  </si>
  <si>
    <t>Kráľovská 386/11</t>
  </si>
  <si>
    <t>Moyzesova 5</t>
  </si>
  <si>
    <t>Gemerská cesta 1</t>
  </si>
  <si>
    <t>Rovná 597/15</t>
  </si>
  <si>
    <t>Dneperská 1</t>
  </si>
  <si>
    <t>Počet detí a žiakov, ktorí sa zúčastnili jazykového kurzu</t>
  </si>
  <si>
    <t>z toho žiaci z Ukrajiny</t>
  </si>
  <si>
    <t>Počet skupín</t>
  </si>
  <si>
    <t>Priemerný počet detí/žiakov
v skupine</t>
  </si>
  <si>
    <t>Počet odučených hodín jazykového kurzu spolu
 (za všetky skupiny)</t>
  </si>
  <si>
    <t>Potreba na dofinancovanie ON
 ( mzdy + odvody)</t>
  </si>
  <si>
    <t>Potreba na dofinancovanie prevádzkových nákladov</t>
  </si>
  <si>
    <t>Výška FP- prevádzka  za 1 hodinu JK</t>
  </si>
  <si>
    <t>Potreba finančných prostriedkov celkom</t>
  </si>
  <si>
    <t>1a</t>
  </si>
  <si>
    <t>2a</t>
  </si>
  <si>
    <t>3=1/2</t>
  </si>
  <si>
    <t>3a=1a/2a</t>
  </si>
  <si>
    <t>4a</t>
  </si>
  <si>
    <t>5a</t>
  </si>
  <si>
    <t>6=5/4</t>
  </si>
  <si>
    <t>6a=5a/4a</t>
  </si>
  <si>
    <t>7a</t>
  </si>
  <si>
    <t>8=7/4</t>
  </si>
  <si>
    <t>8a=7a/4a</t>
  </si>
  <si>
    <t>9=5+7</t>
  </si>
  <si>
    <t>9a=5a+7a</t>
  </si>
  <si>
    <t>Základný  jazykový kurz  pre deti cudzincov
 ( podľa § 146 ods. 3 zákona 245/2008 Z. z.)
 s dotáciou 48 h - 200 h/kurz</t>
  </si>
  <si>
    <t>Rozširujúci jazykový kurz  pre deti cudzincov
 ( podľa § 146 ods. 3 zákona 245/2008 Z. z.)
 s dotáciou 64 h - 150 h/kurz</t>
  </si>
  <si>
    <t>Jazykový kurz  detí a žiakov, ktorí  majú občianstvo SR,  odlišný materinský jazyk a potrebujú podporu pri osvojení si vyučovacieho jazyka (podľa § 11 ods. 6 písm. a) siedmeho bodu zákona 245/2008 Z. z.) s dotáciou 33h a 66 h/kurz</t>
  </si>
  <si>
    <t>Jazykový kurz  detí a žiakov, ktorí  sa dlhodobo vzdelávali v inom jazyku a potrebujú podporu pri osvojovaní si vyučovacieho jazyka
 (podľa § 25 ods. 10 zákona 245/2008 Z. z.)
 s dotáciou 33h a 66 h/kurz</t>
  </si>
  <si>
    <t>SUMA NA DOFINANCOVANIE SPOLU</t>
  </si>
  <si>
    <t>12=10-11</t>
  </si>
  <si>
    <t>a</t>
  </si>
  <si>
    <t>b</t>
  </si>
  <si>
    <t>c</t>
  </si>
  <si>
    <t>d</t>
  </si>
  <si>
    <t>e</t>
  </si>
  <si>
    <t>f</t>
  </si>
  <si>
    <t>g</t>
  </si>
  <si>
    <t>i</t>
  </si>
  <si>
    <t>h</t>
  </si>
  <si>
    <t>Kraj sídla zriaď.</t>
  </si>
  <si>
    <t>Typ zriaď.</t>
  </si>
  <si>
    <t>Kód zriaď. pre fin.</t>
  </si>
  <si>
    <t>IČO zriaď.</t>
  </si>
  <si>
    <t>Celkom</t>
  </si>
  <si>
    <t>Poznámky</t>
  </si>
  <si>
    <t>EDUID zriaďovateľa</t>
  </si>
  <si>
    <t>IČO právneho subjektu, resp IČO právneho subjektu, do ktorého škola/školské zariadenie patrí</t>
  </si>
  <si>
    <t>EDUID subjektu</t>
  </si>
  <si>
    <t>Kraj sídla školy / školského zariadenia</t>
  </si>
  <si>
    <t>Okres sídla školy / školského zariadenia</t>
  </si>
  <si>
    <t>PSČ</t>
  </si>
  <si>
    <t>Názov obce, v ktorej škola / školské zariadenie sídli</t>
  </si>
  <si>
    <t>Výška FP za  1 hodinu v €</t>
  </si>
  <si>
    <t>z toho žiaci z Ukrajiny v €</t>
  </si>
  <si>
    <t xml:space="preserve">z toho: UA 
</t>
  </si>
  <si>
    <t>z toho: ostatní</t>
  </si>
  <si>
    <t>Počet detí a žiakov
(stl.1/r.1 žiadosti školy)</t>
  </si>
  <si>
    <t>Počet skupín (stl.1/r.2 žiadosti školy)</t>
  </si>
  <si>
    <t>Počet odučených hodín (stl.1/r.4 žiadosti školy)</t>
  </si>
  <si>
    <t>Potreba FP (stl.1/r.9 žiadosti školy)</t>
  </si>
  <si>
    <t>Počet detí a žiakov
(stl.2/r.1 žiadosti školy)</t>
  </si>
  <si>
    <t>Počet skupín (stl.2/r.2 žiadosti školy)</t>
  </si>
  <si>
    <t>Počet odučených hodín
 (stl.2/r.4 žiadosti školy)</t>
  </si>
  <si>
    <t>Potreba FP (stl.2/r.9 žiadosti školy)</t>
  </si>
  <si>
    <t>Počet detí a žiakov
(stl.3/r.1 žiadosti školy)</t>
  </si>
  <si>
    <t>Počet skupín (stl.3/r.2 žiadosti školy)</t>
  </si>
  <si>
    <t>Počet odučených hodín
 (stl.3/r.4 žiadosti školy)</t>
  </si>
  <si>
    <t>Potreba FP (stl.3/r.9 žiadosti školy)</t>
  </si>
  <si>
    <t>Počet detí a žiakov
(stl.4/r.1 žiadosti školy)</t>
  </si>
  <si>
    <t>Počet skupín (stl.4/r.2 žiadosti školy)</t>
  </si>
  <si>
    <t>Počet odučených hodín 
(stl.4/r.4 žiadosti školy)</t>
  </si>
  <si>
    <t>Potreba FP (stl.4/r.9 žiadosti školy)</t>
  </si>
  <si>
    <t>j</t>
  </si>
  <si>
    <t xml:space="preserve">k </t>
  </si>
  <si>
    <t>l</t>
  </si>
  <si>
    <t>m</t>
  </si>
  <si>
    <t>n</t>
  </si>
  <si>
    <t>13a</t>
  </si>
  <si>
    <t>13b</t>
  </si>
  <si>
    <t>13c</t>
  </si>
  <si>
    <t>13d</t>
  </si>
  <si>
    <t>14a,</t>
  </si>
  <si>
    <t>14b</t>
  </si>
  <si>
    <t>14c</t>
  </si>
  <si>
    <t>14d</t>
  </si>
  <si>
    <t>15a</t>
  </si>
  <si>
    <t>15b</t>
  </si>
  <si>
    <t>15c</t>
  </si>
  <si>
    <t>15d</t>
  </si>
  <si>
    <t>16a</t>
  </si>
  <si>
    <t>16b</t>
  </si>
  <si>
    <t>16c</t>
  </si>
  <si>
    <t>16d</t>
  </si>
  <si>
    <t>Bratislava IV</t>
  </si>
  <si>
    <t>Bratislava III</t>
  </si>
  <si>
    <t>Bratislava II</t>
  </si>
  <si>
    <t>Bratislava V</t>
  </si>
  <si>
    <t>Bratislava I</t>
  </si>
  <si>
    <t>Materská škola</t>
  </si>
  <si>
    <t>Košice I</t>
  </si>
  <si>
    <t>Košice IV</t>
  </si>
  <si>
    <t>Školská ulica 56/6</t>
  </si>
  <si>
    <t>S1145</t>
  </si>
  <si>
    <t>ASUNA REALITY s.r.o.</t>
  </si>
  <si>
    <t>S544</t>
  </si>
  <si>
    <t>Jazyková škola SPEAK, spol. s r.o.</t>
  </si>
  <si>
    <t>Súkromná základná škola SPEAK</t>
  </si>
  <si>
    <t>Kuzmányho 15068/19</t>
  </si>
  <si>
    <t>Košice - okolie</t>
  </si>
  <si>
    <t>Košice II</t>
  </si>
  <si>
    <t>Okružná 464/37</t>
  </si>
  <si>
    <t>Obchodná 3/5</t>
  </si>
  <si>
    <t>Počet detí odídencov z Ukrajiny</t>
  </si>
  <si>
    <t>Dofinancovanie JK pre deti odídencov z Ukrajiny v €
(zdroj 11UA)</t>
  </si>
  <si>
    <t>Počet iných detí ako detí odídencov z Ukrajiny</t>
  </si>
  <si>
    <t>Dofinancovanie JK pre iné deti ako deti odídencov z Ukrajiny v € (zdroj 111)</t>
  </si>
  <si>
    <t>Počet detí spolu</t>
  </si>
  <si>
    <t>Dofinancovanie JK spolu v €</t>
  </si>
  <si>
    <t>Databáza na predkladanie žiadosti na podporné opatrenie - jazykový kurz júl 2026</t>
  </si>
  <si>
    <t>PO  na zabezpečenie jazykového kurzu - júl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</si>
</sst>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name val="Calibri 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Calibri 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1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6" xfId="0" applyBorder="1"/>
    <xf numFmtId="0" fontId="0" fillId="0" borderId="21" xfId="0" applyBorder="1"/>
    <xf numFmtId="0" fontId="0" fillId="0" borderId="5" xfId="0" applyBorder="1"/>
    <xf numFmtId="3" fontId="0" fillId="0" borderId="1" xfId="0" applyNumberFormat="1" applyBorder="1"/>
    <xf numFmtId="0" fontId="7" fillId="0" borderId="0" xfId="0" applyFont="1"/>
    <xf numFmtId="0" fontId="12" fillId="0" borderId="0" xfId="0" applyFont="1"/>
    <xf numFmtId="0" fontId="14" fillId="2" borderId="37" xfId="3" applyFont="1" applyFill="1" applyBorder="1" applyAlignment="1">
      <alignment horizontal="center" vertical="center" wrapText="1"/>
    </xf>
    <xf numFmtId="0" fontId="14" fillId="2" borderId="42" xfId="3" applyFont="1" applyFill="1" applyBorder="1" applyAlignment="1">
      <alignment horizontal="center" vertical="center" wrapText="1"/>
    </xf>
    <xf numFmtId="0" fontId="15" fillId="4" borderId="19" xfId="3" applyFont="1" applyFill="1" applyBorder="1" applyAlignment="1">
      <alignment horizontal="center" vertical="center" wrapText="1"/>
    </xf>
    <xf numFmtId="0" fontId="15" fillId="4" borderId="12" xfId="3" applyFont="1" applyFill="1" applyBorder="1" applyAlignment="1">
      <alignment horizontal="center" vertical="center" wrapText="1"/>
    </xf>
    <xf numFmtId="0" fontId="15" fillId="4" borderId="22" xfId="3" applyFont="1" applyFill="1" applyBorder="1" applyAlignment="1">
      <alignment horizontal="center" vertical="center" wrapText="1"/>
    </xf>
    <xf numFmtId="0" fontId="15" fillId="4" borderId="13" xfId="3" applyFont="1" applyFill="1" applyBorder="1" applyAlignment="1">
      <alignment horizontal="center" vertical="center" wrapText="1"/>
    </xf>
    <xf numFmtId="0" fontId="17" fillId="8" borderId="44" xfId="8" applyFont="1" applyFill="1" applyBorder="1" applyAlignment="1">
      <alignment horizontal="center" vertical="center" wrapText="1"/>
    </xf>
    <xf numFmtId="0" fontId="17" fillId="8" borderId="23" xfId="8" applyFont="1" applyFill="1" applyBorder="1" applyAlignment="1">
      <alignment horizontal="center" vertical="center" wrapText="1"/>
    </xf>
    <xf numFmtId="0" fontId="17" fillId="8" borderId="24" xfId="8" applyFont="1" applyFill="1" applyBorder="1" applyAlignment="1">
      <alignment horizontal="center" vertical="center" wrapText="1"/>
    </xf>
    <xf numFmtId="0" fontId="17" fillId="8" borderId="25" xfId="8" applyFont="1" applyFill="1" applyBorder="1" applyAlignment="1">
      <alignment horizontal="center" vertical="center" wrapText="1"/>
    </xf>
    <xf numFmtId="0" fontId="18" fillId="8" borderId="45" xfId="3" applyFont="1" applyFill="1" applyBorder="1" applyAlignment="1">
      <alignment horizontal="center" vertical="center" wrapText="1"/>
    </xf>
    <xf numFmtId="0" fontId="19" fillId="8" borderId="46" xfId="3" applyFont="1" applyFill="1" applyBorder="1" applyAlignment="1">
      <alignment horizontal="center" vertical="center" wrapText="1"/>
    </xf>
    <xf numFmtId="0" fontId="18" fillId="8" borderId="46" xfId="3" applyFont="1" applyFill="1" applyBorder="1" applyAlignment="1">
      <alignment horizontal="center" vertical="center" wrapText="1"/>
    </xf>
    <xf numFmtId="0" fontId="20" fillId="8" borderId="46" xfId="3" applyFont="1" applyFill="1" applyBorder="1" applyAlignment="1">
      <alignment horizontal="center" vertical="center" wrapText="1"/>
    </xf>
    <xf numFmtId="3" fontId="20" fillId="8" borderId="46" xfId="3" applyNumberFormat="1" applyFont="1" applyFill="1" applyBorder="1" applyAlignment="1" applyProtection="1">
      <alignment horizontal="center" vertical="center" wrapText="1"/>
      <protection locked="0"/>
    </xf>
    <xf numFmtId="0" fontId="19" fillId="8" borderId="47" xfId="3" applyFont="1" applyFill="1" applyBorder="1" applyAlignment="1">
      <alignment horizontal="center" vertical="center" wrapText="1"/>
    </xf>
    <xf numFmtId="0" fontId="19" fillId="8" borderId="45" xfId="3" applyFont="1" applyFill="1" applyBorder="1" applyAlignment="1">
      <alignment horizontal="center" vertical="center" wrapText="1"/>
    </xf>
    <xf numFmtId="0" fontId="19" fillId="8" borderId="48" xfId="3" applyFont="1" applyFill="1" applyBorder="1" applyAlignment="1">
      <alignment horizontal="center" vertical="center" wrapText="1"/>
    </xf>
    <xf numFmtId="0" fontId="19" fillId="8" borderId="49" xfId="3" applyFont="1" applyFill="1" applyBorder="1" applyAlignment="1">
      <alignment horizontal="center" vertical="center" wrapText="1"/>
    </xf>
    <xf numFmtId="0" fontId="21" fillId="0" borderId="2" xfId="0" applyFont="1" applyBorder="1"/>
    <xf numFmtId="0" fontId="21" fillId="0" borderId="1" xfId="0" applyFont="1" applyBorder="1"/>
    <xf numFmtId="0" fontId="21" fillId="0" borderId="3" xfId="0" applyFont="1" applyBorder="1"/>
    <xf numFmtId="0" fontId="21" fillId="0" borderId="5" xfId="0" applyFont="1" applyBorder="1"/>
    <xf numFmtId="0" fontId="0" fillId="7" borderId="2" xfId="0" applyFill="1" applyBorder="1"/>
    <xf numFmtId="0" fontId="0" fillId="7" borderId="1" xfId="0" applyFill="1" applyBorder="1"/>
    <xf numFmtId="0" fontId="0" fillId="7" borderId="5" xfId="0" applyFill="1" applyBorder="1"/>
    <xf numFmtId="0" fontId="22" fillId="7" borderId="4" xfId="0" applyFont="1" applyFill="1" applyBorder="1" applyAlignment="1">
      <alignment horizontal="left"/>
    </xf>
    <xf numFmtId="0" fontId="13" fillId="7" borderId="9" xfId="0" applyFont="1" applyFill="1" applyBorder="1" applyAlignment="1">
      <alignment horizontal="right" vertical="center"/>
    </xf>
    <xf numFmtId="164" fontId="18" fillId="8" borderId="46" xfId="3" applyNumberFormat="1" applyFont="1" applyFill="1" applyBorder="1" applyAlignment="1">
      <alignment horizontal="center" vertical="center" wrapText="1"/>
    </xf>
    <xf numFmtId="164" fontId="19" fillId="8" borderId="46" xfId="3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13" fillId="7" borderId="9" xfId="0" applyNumberFormat="1" applyFont="1" applyFill="1" applyBorder="1" applyAlignment="1">
      <alignment horizontal="right" vertical="center"/>
    </xf>
    <xf numFmtId="164" fontId="7" fillId="0" borderId="0" xfId="0" applyNumberFormat="1" applyFont="1"/>
    <xf numFmtId="3" fontId="0" fillId="0" borderId="3" xfId="0" applyNumberFormat="1" applyBorder="1"/>
    <xf numFmtId="3" fontId="0" fillId="7" borderId="2" xfId="0" applyNumberFormat="1" applyFill="1" applyBorder="1"/>
    <xf numFmtId="3" fontId="0" fillId="7" borderId="1" xfId="0" applyNumberFormat="1" applyFill="1" applyBorder="1"/>
    <xf numFmtId="3" fontId="0" fillId="7" borderId="5" xfId="0" applyNumberFormat="1" applyFill="1" applyBorder="1"/>
    <xf numFmtId="3" fontId="0" fillId="0" borderId="21" xfId="0" applyNumberFormat="1" applyBorder="1"/>
    <xf numFmtId="3" fontId="0" fillId="0" borderId="6" xfId="0" applyNumberFormat="1" applyBorder="1"/>
    <xf numFmtId="3" fontId="13" fillId="7" borderId="8" xfId="0" applyNumberFormat="1" applyFont="1" applyFill="1" applyBorder="1" applyAlignment="1">
      <alignment horizontal="right" vertical="center"/>
    </xf>
    <xf numFmtId="3" fontId="13" fillId="7" borderId="9" xfId="0" applyNumberFormat="1" applyFont="1" applyFill="1" applyBorder="1" applyAlignment="1">
      <alignment horizontal="right" vertical="center"/>
    </xf>
    <xf numFmtId="3" fontId="13" fillId="7" borderId="10" xfId="0" applyNumberFormat="1" applyFont="1" applyFill="1" applyBorder="1" applyAlignment="1">
      <alignment horizontal="right" vertical="center"/>
    </xf>
    <xf numFmtId="3" fontId="13" fillId="7" borderId="11" xfId="0" applyNumberFormat="1" applyFont="1" applyFill="1" applyBorder="1" applyAlignment="1">
      <alignment horizontal="right" vertical="center"/>
    </xf>
    <xf numFmtId="3" fontId="13" fillId="7" borderId="20" xfId="0" applyNumberFormat="1" applyFont="1" applyFill="1" applyBorder="1" applyAlignment="1">
      <alignment horizontal="right" vertical="center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1" xfId="0" applyFill="1" applyBorder="1" applyAlignment="1">
      <alignment vertical="center" wrapText="1"/>
    </xf>
    <xf numFmtId="0" fontId="0" fillId="6" borderId="8" xfId="0" applyFill="1" applyBorder="1" applyAlignment="1">
      <alignment horizontal="center" vertical="center" wrapText="1"/>
    </xf>
    <xf numFmtId="3" fontId="1" fillId="6" borderId="11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3" fontId="6" fillId="5" borderId="28" xfId="0" applyNumberFormat="1" applyFont="1" applyFill="1" applyBorder="1" applyAlignment="1">
      <alignment horizontal="center" vertical="center" wrapText="1"/>
    </xf>
    <xf numFmtId="3" fontId="7" fillId="0" borderId="0" xfId="0" applyNumberFormat="1" applyFont="1"/>
    <xf numFmtId="165" fontId="7" fillId="0" borderId="0" xfId="0" applyNumberFormat="1" applyFont="1"/>
    <xf numFmtId="166" fontId="0" fillId="0" borderId="1" xfId="0" applyNumberFormat="1" applyBorder="1"/>
    <xf numFmtId="166" fontId="13" fillId="7" borderId="9" xfId="0" applyNumberFormat="1" applyFont="1" applyFill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8" xfId="0" applyBorder="1" applyAlignment="1">
      <alignment horizontal="left" vertical="center" wrapText="1"/>
    </xf>
    <xf numFmtId="3" fontId="0" fillId="0" borderId="7" xfId="0" applyNumberFormat="1" applyBorder="1" applyAlignment="1">
      <alignment vertical="center"/>
    </xf>
    <xf numFmtId="3" fontId="7" fillId="0" borderId="17" xfId="0" applyNumberFormat="1" applyFont="1" applyBorder="1" applyAlignment="1">
      <alignment vertical="center"/>
    </xf>
    <xf numFmtId="3" fontId="0" fillId="0" borderId="26" xfId="0" applyNumberFormat="1" applyBorder="1" applyAlignment="1">
      <alignment vertical="center"/>
    </xf>
    <xf numFmtId="3" fontId="6" fillId="0" borderId="27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8" xfId="0" applyFont="1" applyBorder="1" applyAlignment="1">
      <alignment horizontal="left" vertical="center" wrapText="1"/>
    </xf>
    <xf numFmtId="3" fontId="6" fillId="0" borderId="7" xfId="0" applyNumberFormat="1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0" fontId="22" fillId="7" borderId="8" xfId="0" applyFont="1" applyFill="1" applyBorder="1" applyAlignment="1">
      <alignment horizontal="left"/>
    </xf>
    <xf numFmtId="0" fontId="22" fillId="7" borderId="9" xfId="0" applyFont="1" applyFill="1" applyBorder="1" applyAlignment="1">
      <alignment horizontal="left"/>
    </xf>
    <xf numFmtId="0" fontId="22" fillId="7" borderId="11" xfId="0" applyFont="1" applyFill="1" applyBorder="1" applyAlignment="1">
      <alignment horizontal="left"/>
    </xf>
    <xf numFmtId="0" fontId="11" fillId="5" borderId="15" xfId="8" applyFont="1" applyFill="1" applyBorder="1" applyAlignment="1">
      <alignment horizontal="center" vertical="center" textRotation="90" wrapText="1"/>
    </xf>
    <xf numFmtId="0" fontId="11" fillId="5" borderId="6" xfId="8" applyFont="1" applyFill="1" applyBorder="1" applyAlignment="1">
      <alignment horizontal="center" vertical="center" textRotation="90" wrapText="1"/>
    </xf>
    <xf numFmtId="0" fontId="11" fillId="5" borderId="14" xfId="8" applyFont="1" applyFill="1" applyBorder="1" applyAlignment="1">
      <alignment horizontal="center" vertical="center" textRotation="90" wrapText="1"/>
    </xf>
    <xf numFmtId="0" fontId="11" fillId="5" borderId="17" xfId="8" applyFont="1" applyFill="1" applyBorder="1" applyAlignment="1">
      <alignment horizontal="center" vertical="center" textRotation="90" wrapText="1"/>
    </xf>
    <xf numFmtId="0" fontId="11" fillId="5" borderId="15" xfId="8" applyFont="1" applyFill="1" applyBorder="1" applyAlignment="1">
      <alignment horizontal="center" vertical="center" wrapText="1"/>
    </xf>
    <xf numFmtId="0" fontId="11" fillId="5" borderId="6" xfId="8" applyFont="1" applyFill="1" applyBorder="1" applyAlignment="1">
      <alignment horizontal="center" vertical="center" wrapText="1"/>
    </xf>
    <xf numFmtId="0" fontId="15" fillId="4" borderId="41" xfId="3" applyFont="1" applyFill="1" applyBorder="1" applyAlignment="1">
      <alignment horizontal="center" vertical="center" wrapText="1"/>
    </xf>
    <xf numFmtId="0" fontId="15" fillId="4" borderId="39" xfId="3" applyFont="1" applyFill="1" applyBorder="1" applyAlignment="1">
      <alignment horizontal="center" vertical="center" wrapText="1"/>
    </xf>
    <xf numFmtId="0" fontId="15" fillId="4" borderId="40" xfId="3" applyFont="1" applyFill="1" applyBorder="1" applyAlignment="1">
      <alignment horizontal="center" vertical="center" wrapText="1"/>
    </xf>
    <xf numFmtId="3" fontId="9" fillId="2" borderId="33" xfId="3" applyNumberFormat="1" applyFont="1" applyFill="1" applyBorder="1" applyAlignment="1" applyProtection="1">
      <alignment horizontal="center" vertical="center" wrapText="1"/>
      <protection locked="0"/>
    </xf>
    <xf numFmtId="3" fontId="9" fillId="2" borderId="29" xfId="3" applyNumberFormat="1" applyFont="1" applyFill="1" applyBorder="1" applyAlignment="1" applyProtection="1">
      <alignment horizontal="center" vertical="center" wrapText="1"/>
      <protection locked="0"/>
    </xf>
    <xf numFmtId="0" fontId="15" fillId="3" borderId="35" xfId="3" applyFont="1" applyFill="1" applyBorder="1" applyAlignment="1">
      <alignment horizontal="center" vertical="center" wrapText="1"/>
    </xf>
    <xf numFmtId="0" fontId="15" fillId="3" borderId="36" xfId="3" applyFont="1" applyFill="1" applyBorder="1" applyAlignment="1">
      <alignment horizontal="center" vertical="center" wrapText="1"/>
    </xf>
    <xf numFmtId="3" fontId="16" fillId="7" borderId="14" xfId="0" applyNumberFormat="1" applyFont="1" applyFill="1" applyBorder="1" applyAlignment="1">
      <alignment horizontal="center" vertical="center" wrapText="1"/>
    </xf>
    <xf numFmtId="3" fontId="16" fillId="7" borderId="32" xfId="0" applyNumberFormat="1" applyFont="1" applyFill="1" applyBorder="1" applyAlignment="1">
      <alignment horizontal="center" vertical="center" wrapText="1"/>
    </xf>
    <xf numFmtId="3" fontId="16" fillId="7" borderId="15" xfId="0" applyNumberFormat="1" applyFont="1" applyFill="1" applyBorder="1" applyAlignment="1">
      <alignment horizontal="center" vertical="center" wrapText="1"/>
    </xf>
    <xf numFmtId="3" fontId="16" fillId="7" borderId="31" xfId="0" applyNumberFormat="1" applyFont="1" applyFill="1" applyBorder="1" applyAlignment="1">
      <alignment horizontal="center" vertical="center" wrapText="1"/>
    </xf>
    <xf numFmtId="3" fontId="16" fillId="7" borderId="16" xfId="0" applyNumberFormat="1" applyFont="1" applyFill="1" applyBorder="1" applyAlignment="1">
      <alignment horizontal="center" vertical="center" wrapText="1"/>
    </xf>
    <xf numFmtId="3" fontId="16" fillId="7" borderId="30" xfId="0" applyNumberFormat="1" applyFont="1" applyFill="1" applyBorder="1" applyAlignment="1">
      <alignment horizontal="center" vertical="center" wrapText="1"/>
    </xf>
    <xf numFmtId="0" fontId="15" fillId="4" borderId="38" xfId="3" applyFont="1" applyFill="1" applyBorder="1" applyAlignment="1">
      <alignment horizontal="center" vertical="center" wrapText="1"/>
    </xf>
    <xf numFmtId="164" fontId="15" fillId="3" borderId="16" xfId="3" applyNumberFormat="1" applyFont="1" applyFill="1" applyBorder="1" applyAlignment="1">
      <alignment horizontal="center" vertical="center" wrapText="1"/>
    </xf>
    <xf numFmtId="164" fontId="15" fillId="3" borderId="30" xfId="3" applyNumberFormat="1" applyFont="1" applyFill="1" applyBorder="1" applyAlignment="1">
      <alignment horizontal="center" vertical="center" wrapText="1"/>
    </xf>
    <xf numFmtId="3" fontId="16" fillId="2" borderId="14" xfId="3" applyNumberFormat="1" applyFont="1" applyFill="1" applyBorder="1" applyAlignment="1" applyProtection="1">
      <alignment horizontal="center" vertical="center" wrapText="1"/>
      <protection locked="0"/>
    </xf>
    <xf numFmtId="3" fontId="16" fillId="2" borderId="43" xfId="3" applyNumberFormat="1" applyFont="1" applyFill="1" applyBorder="1" applyAlignment="1" applyProtection="1">
      <alignment horizontal="center" vertical="center" wrapText="1"/>
      <protection locked="0"/>
    </xf>
    <xf numFmtId="164" fontId="14" fillId="2" borderId="14" xfId="3" applyNumberFormat="1" applyFont="1" applyFill="1" applyBorder="1" applyAlignment="1">
      <alignment horizontal="center" vertical="center" wrapText="1"/>
    </xf>
    <xf numFmtId="164" fontId="14" fillId="2" borderId="32" xfId="3" applyNumberFormat="1" applyFont="1" applyFill="1" applyBorder="1" applyAlignment="1">
      <alignment horizontal="center" vertical="center" wrapText="1"/>
    </xf>
    <xf numFmtId="0" fontId="16" fillId="2" borderId="14" xfId="3" applyFont="1" applyFill="1" applyBorder="1" applyAlignment="1">
      <alignment horizontal="center" vertical="center" wrapText="1"/>
    </xf>
    <xf numFmtId="0" fontId="16" fillId="2" borderId="43" xfId="3" applyFont="1" applyFill="1" applyBorder="1" applyAlignment="1">
      <alignment horizontal="center" vertical="center" wrapText="1"/>
    </xf>
    <xf numFmtId="0" fontId="15" fillId="3" borderId="16" xfId="3" applyFont="1" applyFill="1" applyBorder="1" applyAlignment="1">
      <alignment horizontal="center" vertical="center" wrapText="1"/>
    </xf>
    <xf numFmtId="0" fontId="15" fillId="3" borderId="30" xfId="3" applyFont="1" applyFill="1" applyBorder="1" applyAlignment="1">
      <alignment horizontal="center" vertical="center" wrapText="1"/>
    </xf>
    <xf numFmtId="0" fontId="14" fillId="2" borderId="14" xfId="3" applyFont="1" applyFill="1" applyBorder="1" applyAlignment="1">
      <alignment horizontal="center" vertical="center" wrapText="1"/>
    </xf>
    <xf numFmtId="0" fontId="14" fillId="2" borderId="32" xfId="3" applyFont="1" applyFill="1" applyBorder="1" applyAlignment="1">
      <alignment horizontal="center" vertical="center" wrapText="1"/>
    </xf>
    <xf numFmtId="0" fontId="14" fillId="2" borderId="37" xfId="3" applyFont="1" applyFill="1" applyBorder="1" applyAlignment="1">
      <alignment horizontal="center" vertical="center" wrapText="1"/>
    </xf>
    <xf numFmtId="0" fontId="14" fillId="2" borderId="42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center" vertical="center"/>
    </xf>
  </cellXfs>
  <cellStyles count="9">
    <cellStyle name="Normálna" xfId="0" builtinId="0"/>
    <cellStyle name="Normálna 2" xfId="1" xr:uid="{00000000-0005-0000-0000-00002F000000}"/>
    <cellStyle name="Normálna 2 2" xfId="4" xr:uid="{00000000-0005-0000-0000-000001000000}"/>
    <cellStyle name="Normálna 2 3" xfId="6" xr:uid="{00000000-0005-0000-0000-000001000000}"/>
    <cellStyle name="Normálna 5" xfId="2" xr:uid="{94AE8FCF-E3E3-435E-9A8D-381092F17AB4}"/>
    <cellStyle name="Normálna 5 16 2" xfId="8" xr:uid="{E17A662C-7DC0-49C4-902A-31F428259546}"/>
    <cellStyle name="Normálna 5 2" xfId="5" xr:uid="{00000000-0005-0000-0000-000002000000}"/>
    <cellStyle name="Normálna 5 3" xfId="7" xr:uid="{00000000-0005-0000-0000-000002000000}"/>
    <cellStyle name="normálne 2" xfId="3" xr:uid="{4F891ADD-A1DE-44B5-BD09-D9912CB0E5D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8B90E-6689-4EBD-9CE3-F7DB7D18CD06}">
  <dimension ref="A1:BA72"/>
  <sheetViews>
    <sheetView tabSelected="1" zoomScale="90" zoomScaleNormal="90" workbookViewId="0">
      <selection activeCell="O8" sqref="O8"/>
    </sheetView>
  </sheetViews>
  <sheetFormatPr defaultRowHeight="15"/>
  <cols>
    <col min="1" max="1" width="6.140625" style="8" customWidth="1"/>
    <col min="2" max="2" width="6.28515625" style="8" customWidth="1"/>
    <col min="3" max="3" width="8.42578125" style="8" customWidth="1"/>
    <col min="4" max="4" width="10" style="8" bestFit="1" customWidth="1"/>
    <col min="5" max="5" width="11.85546875" style="8" customWidth="1"/>
    <col min="6" max="6" width="48.85546875" style="8" bestFit="1" customWidth="1"/>
    <col min="7" max="7" width="12.5703125" style="8" customWidth="1"/>
    <col min="8" max="8" width="10.85546875" style="8" customWidth="1"/>
    <col min="9" max="9" width="56.28515625" style="8" bestFit="1" customWidth="1"/>
    <col min="10" max="10" width="9.140625" style="8"/>
    <col min="11" max="11" width="24.85546875" style="8" customWidth="1"/>
    <col min="12" max="12" width="9.140625" style="8" customWidth="1"/>
    <col min="13" max="13" width="33.85546875" style="8" bestFit="1" customWidth="1"/>
    <col min="14" max="14" width="32.7109375" style="8" customWidth="1"/>
    <col min="15" max="15" width="11.42578125" style="8" customWidth="1"/>
    <col min="16" max="18" width="9.28515625" style="8" bestFit="1" customWidth="1"/>
    <col min="19" max="19" width="10.28515625" style="8" bestFit="1" customWidth="1"/>
    <col min="20" max="20" width="11.140625" style="8" customWidth="1"/>
    <col min="21" max="24" width="9.28515625" style="8" bestFit="1" customWidth="1"/>
    <col min="25" max="25" width="16.28515625" style="42" bestFit="1" customWidth="1"/>
    <col min="26" max="26" width="10" style="42" customWidth="1"/>
    <col min="27" max="28" width="9.42578125" style="8" bestFit="1" customWidth="1"/>
    <col min="29" max="29" width="16.28515625" style="42" bestFit="1" customWidth="1"/>
    <col min="30" max="30" width="11.140625" style="42" customWidth="1"/>
    <col min="31" max="35" width="9.42578125" style="8" bestFit="1" customWidth="1"/>
    <col min="36" max="39" width="9.28515625" style="8" bestFit="1" customWidth="1"/>
    <col min="40" max="43" width="9.42578125" style="8" bestFit="1" customWidth="1"/>
    <col min="44" max="47" width="9.28515625" style="8" bestFit="1" customWidth="1"/>
    <col min="48" max="51" width="9.140625" style="8"/>
    <col min="52" max="52" width="23.85546875" style="8" customWidth="1"/>
    <col min="53" max="16384" width="9.140625" style="8"/>
  </cols>
  <sheetData>
    <row r="1" spans="1:53" ht="27" customHeight="1" thickBot="1">
      <c r="A1" s="9" t="s">
        <v>354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</row>
    <row r="2" spans="1:53" ht="112.5" customHeight="1">
      <c r="A2" s="85" t="s">
        <v>0</v>
      </c>
      <c r="B2" s="83" t="s">
        <v>1</v>
      </c>
      <c r="C2" s="83" t="s">
        <v>2</v>
      </c>
      <c r="D2" s="83" t="s">
        <v>3</v>
      </c>
      <c r="E2" s="83" t="s">
        <v>281</v>
      </c>
      <c r="F2" s="83" t="s">
        <v>4</v>
      </c>
      <c r="G2" s="83" t="s">
        <v>282</v>
      </c>
      <c r="H2" s="83" t="s">
        <v>283</v>
      </c>
      <c r="I2" s="83" t="s">
        <v>5</v>
      </c>
      <c r="J2" s="83" t="s">
        <v>284</v>
      </c>
      <c r="K2" s="83" t="s">
        <v>285</v>
      </c>
      <c r="L2" s="83" t="s">
        <v>286</v>
      </c>
      <c r="M2" s="87" t="s">
        <v>287</v>
      </c>
      <c r="N2" s="87" t="s">
        <v>6</v>
      </c>
      <c r="O2" s="115" t="s">
        <v>238</v>
      </c>
      <c r="P2" s="111" t="s">
        <v>239</v>
      </c>
      <c r="Q2" s="10" t="s">
        <v>240</v>
      </c>
      <c r="R2" s="111" t="s">
        <v>239</v>
      </c>
      <c r="S2" s="113" t="s">
        <v>241</v>
      </c>
      <c r="T2" s="111" t="s">
        <v>239</v>
      </c>
      <c r="U2" s="113" t="s">
        <v>242</v>
      </c>
      <c r="V2" s="111" t="s">
        <v>239</v>
      </c>
      <c r="W2" s="109" t="s">
        <v>243</v>
      </c>
      <c r="X2" s="111" t="s">
        <v>239</v>
      </c>
      <c r="Y2" s="107" t="s">
        <v>288</v>
      </c>
      <c r="Z2" s="103" t="s">
        <v>289</v>
      </c>
      <c r="AA2" s="105" t="s">
        <v>244</v>
      </c>
      <c r="AB2" s="111" t="s">
        <v>239</v>
      </c>
      <c r="AC2" s="107" t="s">
        <v>245</v>
      </c>
      <c r="AD2" s="103" t="s">
        <v>239</v>
      </c>
      <c r="AE2" s="109" t="s">
        <v>246</v>
      </c>
      <c r="AF2" s="94" t="s">
        <v>239</v>
      </c>
      <c r="AG2" s="96" t="s">
        <v>264</v>
      </c>
      <c r="AH2" s="98" t="s">
        <v>290</v>
      </c>
      <c r="AI2" s="100" t="s">
        <v>291</v>
      </c>
      <c r="AJ2" s="102" t="s">
        <v>260</v>
      </c>
      <c r="AK2" s="90"/>
      <c r="AL2" s="90"/>
      <c r="AM2" s="91"/>
      <c r="AN2" s="89" t="s">
        <v>261</v>
      </c>
      <c r="AO2" s="90"/>
      <c r="AP2" s="90"/>
      <c r="AQ2" s="91"/>
      <c r="AR2" s="89" t="s">
        <v>262</v>
      </c>
      <c r="AS2" s="90"/>
      <c r="AT2" s="90"/>
      <c r="AU2" s="91"/>
      <c r="AV2" s="89" t="s">
        <v>263</v>
      </c>
      <c r="AW2" s="90"/>
      <c r="AX2" s="90"/>
      <c r="AY2" s="91"/>
      <c r="AZ2" s="92" t="s">
        <v>280</v>
      </c>
      <c r="BA2"/>
    </row>
    <row r="3" spans="1:53" ht="141.75" customHeight="1" thickBot="1">
      <c r="A3" s="86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8"/>
      <c r="N3" s="88"/>
      <c r="O3" s="116"/>
      <c r="P3" s="112"/>
      <c r="Q3" s="11"/>
      <c r="R3" s="112"/>
      <c r="S3" s="114"/>
      <c r="T3" s="112"/>
      <c r="U3" s="114"/>
      <c r="V3" s="112"/>
      <c r="W3" s="110"/>
      <c r="X3" s="112"/>
      <c r="Y3" s="108"/>
      <c r="Z3" s="104"/>
      <c r="AA3" s="106"/>
      <c r="AB3" s="112"/>
      <c r="AC3" s="108"/>
      <c r="AD3" s="104"/>
      <c r="AE3" s="110"/>
      <c r="AF3" s="95"/>
      <c r="AG3" s="97"/>
      <c r="AH3" s="99"/>
      <c r="AI3" s="101"/>
      <c r="AJ3" s="12" t="s">
        <v>292</v>
      </c>
      <c r="AK3" s="13" t="s">
        <v>293</v>
      </c>
      <c r="AL3" s="13" t="s">
        <v>294</v>
      </c>
      <c r="AM3" s="14" t="s">
        <v>295</v>
      </c>
      <c r="AN3" s="15" t="s">
        <v>296</v>
      </c>
      <c r="AO3" s="13" t="s">
        <v>297</v>
      </c>
      <c r="AP3" s="13" t="s">
        <v>298</v>
      </c>
      <c r="AQ3" s="14" t="s">
        <v>299</v>
      </c>
      <c r="AR3" s="15" t="s">
        <v>300</v>
      </c>
      <c r="AS3" s="13" t="s">
        <v>301</v>
      </c>
      <c r="AT3" s="13" t="s">
        <v>302</v>
      </c>
      <c r="AU3" s="14" t="s">
        <v>303</v>
      </c>
      <c r="AV3" s="15" t="s">
        <v>304</v>
      </c>
      <c r="AW3" s="13" t="s">
        <v>305</v>
      </c>
      <c r="AX3" s="13" t="s">
        <v>306</v>
      </c>
      <c r="AY3" s="14" t="s">
        <v>307</v>
      </c>
      <c r="AZ3" s="93"/>
      <c r="BA3"/>
    </row>
    <row r="4" spans="1:53" ht="15.75" customHeight="1" thickBot="1">
      <c r="A4" s="16" t="s">
        <v>266</v>
      </c>
      <c r="B4" s="17" t="s">
        <v>267</v>
      </c>
      <c r="C4" s="17" t="s">
        <v>268</v>
      </c>
      <c r="D4" s="17" t="s">
        <v>269</v>
      </c>
      <c r="E4" s="17" t="s">
        <v>270</v>
      </c>
      <c r="F4" s="17" t="s">
        <v>271</v>
      </c>
      <c r="G4" s="17" t="s">
        <v>272</v>
      </c>
      <c r="H4" s="17" t="s">
        <v>274</v>
      </c>
      <c r="I4" s="17" t="s">
        <v>273</v>
      </c>
      <c r="J4" s="17" t="s">
        <v>308</v>
      </c>
      <c r="K4" s="17" t="s">
        <v>309</v>
      </c>
      <c r="L4" s="17" t="s">
        <v>310</v>
      </c>
      <c r="M4" s="18" t="s">
        <v>311</v>
      </c>
      <c r="N4" s="19" t="s">
        <v>312</v>
      </c>
      <c r="O4" s="20">
        <v>1</v>
      </c>
      <c r="P4" s="21" t="s">
        <v>247</v>
      </c>
      <c r="Q4" s="22">
        <v>2</v>
      </c>
      <c r="R4" s="21" t="s">
        <v>248</v>
      </c>
      <c r="S4" s="22" t="s">
        <v>249</v>
      </c>
      <c r="T4" s="21" t="s">
        <v>250</v>
      </c>
      <c r="U4" s="22">
        <v>4</v>
      </c>
      <c r="V4" s="21" t="s">
        <v>251</v>
      </c>
      <c r="W4" s="23">
        <v>5</v>
      </c>
      <c r="X4" s="21" t="s">
        <v>252</v>
      </c>
      <c r="Y4" s="38" t="s">
        <v>253</v>
      </c>
      <c r="Z4" s="39" t="s">
        <v>254</v>
      </c>
      <c r="AA4" s="24">
        <v>7</v>
      </c>
      <c r="AB4" s="21" t="s">
        <v>255</v>
      </c>
      <c r="AC4" s="38" t="s">
        <v>256</v>
      </c>
      <c r="AD4" s="39" t="s">
        <v>257</v>
      </c>
      <c r="AE4" s="23" t="s">
        <v>258</v>
      </c>
      <c r="AF4" s="25" t="s">
        <v>259</v>
      </c>
      <c r="AG4" s="26">
        <v>10</v>
      </c>
      <c r="AH4" s="21">
        <v>11</v>
      </c>
      <c r="AI4" s="27" t="s">
        <v>265</v>
      </c>
      <c r="AJ4" s="28" t="s">
        <v>313</v>
      </c>
      <c r="AK4" s="21" t="s">
        <v>314</v>
      </c>
      <c r="AL4" s="21" t="s">
        <v>315</v>
      </c>
      <c r="AM4" s="21" t="s">
        <v>316</v>
      </c>
      <c r="AN4" s="21" t="s">
        <v>317</v>
      </c>
      <c r="AO4" s="21" t="s">
        <v>318</v>
      </c>
      <c r="AP4" s="21" t="s">
        <v>319</v>
      </c>
      <c r="AQ4" s="21" t="s">
        <v>320</v>
      </c>
      <c r="AR4" s="21" t="s">
        <v>321</v>
      </c>
      <c r="AS4" s="21" t="s">
        <v>322</v>
      </c>
      <c r="AT4" s="21" t="s">
        <v>323</v>
      </c>
      <c r="AU4" s="21" t="s">
        <v>324</v>
      </c>
      <c r="AV4" s="21" t="s">
        <v>325</v>
      </c>
      <c r="AW4" s="21" t="s">
        <v>326</v>
      </c>
      <c r="AX4" s="21" t="s">
        <v>327</v>
      </c>
      <c r="AY4" s="21" t="s">
        <v>328</v>
      </c>
      <c r="AZ4" s="27">
        <v>17</v>
      </c>
      <c r="BA4"/>
    </row>
    <row r="5" spans="1:53" customFormat="1" ht="15.75" thickTop="1">
      <c r="A5" s="29" t="s">
        <v>7</v>
      </c>
      <c r="B5" s="30" t="s">
        <v>57</v>
      </c>
      <c r="C5" s="30" t="s">
        <v>58</v>
      </c>
      <c r="D5" s="30">
        <v>36063606</v>
      </c>
      <c r="E5" s="30">
        <v>200000067</v>
      </c>
      <c r="F5" s="30" t="s">
        <v>100</v>
      </c>
      <c r="G5" s="30">
        <v>162311</v>
      </c>
      <c r="H5" s="30">
        <v>100001204</v>
      </c>
      <c r="I5" s="30" t="s">
        <v>153</v>
      </c>
      <c r="J5" s="30" t="s">
        <v>7</v>
      </c>
      <c r="K5" s="30" t="s">
        <v>15</v>
      </c>
      <c r="L5" s="30">
        <v>90001</v>
      </c>
      <c r="M5" s="31" t="s">
        <v>185</v>
      </c>
      <c r="N5" s="32" t="s">
        <v>186</v>
      </c>
      <c r="O5" s="3">
        <v>8</v>
      </c>
      <c r="P5" s="7">
        <v>8</v>
      </c>
      <c r="Q5" s="7">
        <v>1</v>
      </c>
      <c r="R5" s="7">
        <v>1</v>
      </c>
      <c r="S5" s="65">
        <f t="shared" ref="S5:T9" si="0">+O5/Q5</f>
        <v>8</v>
      </c>
      <c r="T5" s="65">
        <f t="shared" si="0"/>
        <v>8</v>
      </c>
      <c r="U5" s="7">
        <v>27</v>
      </c>
      <c r="V5" s="7">
        <v>27</v>
      </c>
      <c r="W5" s="7">
        <v>336</v>
      </c>
      <c r="X5" s="7">
        <v>336</v>
      </c>
      <c r="Y5" s="40">
        <f t="shared" ref="Y5:Z16" si="1">+W5/U5</f>
        <v>12.444444444444445</v>
      </c>
      <c r="Z5" s="40">
        <f t="shared" si="1"/>
        <v>12.444444444444445</v>
      </c>
      <c r="AA5" s="7">
        <v>190</v>
      </c>
      <c r="AB5" s="7">
        <v>190</v>
      </c>
      <c r="AC5" s="65">
        <f t="shared" ref="AC5:AD16" si="2">+AA5/U5</f>
        <v>7.0370370370370372</v>
      </c>
      <c r="AD5" s="65">
        <f t="shared" si="2"/>
        <v>7.0370370370370372</v>
      </c>
      <c r="AE5" s="7">
        <f t="shared" ref="AE5:AF16" si="3">+W5+AA5</f>
        <v>526</v>
      </c>
      <c r="AF5" s="43">
        <f t="shared" si="3"/>
        <v>526</v>
      </c>
      <c r="AG5" s="44">
        <f t="shared" ref="AG5:AH16" si="4">ROUNDUP(AE5,0)</f>
        <v>526</v>
      </c>
      <c r="AH5" s="45">
        <f t="shared" si="4"/>
        <v>526</v>
      </c>
      <c r="AI5" s="46">
        <f t="shared" ref="AI5:AI16" si="5">+AG5-AH5</f>
        <v>0</v>
      </c>
      <c r="AJ5" s="47">
        <v>8</v>
      </c>
      <c r="AK5" s="48">
        <v>1</v>
      </c>
      <c r="AL5" s="48">
        <v>27</v>
      </c>
      <c r="AM5" s="48">
        <v>526</v>
      </c>
      <c r="AN5" s="48"/>
      <c r="AO5" s="48"/>
      <c r="AP5" s="48"/>
      <c r="AQ5" s="48"/>
      <c r="AR5" s="4"/>
      <c r="AS5" s="4"/>
      <c r="AT5" s="4"/>
      <c r="AU5" s="4"/>
      <c r="AV5" s="4"/>
      <c r="AW5" s="4"/>
      <c r="AX5" s="4"/>
      <c r="AY5" s="4"/>
      <c r="AZ5" s="6"/>
    </row>
    <row r="6" spans="1:53" customFormat="1">
      <c r="A6" s="29" t="s">
        <v>7</v>
      </c>
      <c r="B6" s="30" t="s">
        <v>57</v>
      </c>
      <c r="C6" s="30" t="s">
        <v>58</v>
      </c>
      <c r="D6" s="30">
        <v>36063606</v>
      </c>
      <c r="E6" s="30">
        <v>200000067</v>
      </c>
      <c r="F6" s="30" t="s">
        <v>100</v>
      </c>
      <c r="G6" s="30">
        <v>605760</v>
      </c>
      <c r="H6" s="30">
        <v>100000846</v>
      </c>
      <c r="I6" s="30" t="s">
        <v>151</v>
      </c>
      <c r="J6" s="30" t="s">
        <v>7</v>
      </c>
      <c r="K6" s="30" t="s">
        <v>332</v>
      </c>
      <c r="L6" s="30">
        <v>85203</v>
      </c>
      <c r="M6" s="31" t="s">
        <v>13</v>
      </c>
      <c r="N6" s="32" t="s">
        <v>183</v>
      </c>
      <c r="O6" s="3">
        <v>2</v>
      </c>
      <c r="P6" s="7">
        <v>2</v>
      </c>
      <c r="Q6" s="7">
        <v>1</v>
      </c>
      <c r="R6" s="7">
        <v>1</v>
      </c>
      <c r="S6" s="65">
        <f t="shared" si="0"/>
        <v>2</v>
      </c>
      <c r="T6" s="65">
        <f t="shared" si="0"/>
        <v>2</v>
      </c>
      <c r="U6" s="7">
        <v>36</v>
      </c>
      <c r="V6" s="7">
        <v>36</v>
      </c>
      <c r="W6" s="7">
        <v>0</v>
      </c>
      <c r="X6" s="7">
        <v>0</v>
      </c>
      <c r="Y6" s="40">
        <f t="shared" si="1"/>
        <v>0</v>
      </c>
      <c r="Z6" s="40">
        <f t="shared" si="1"/>
        <v>0</v>
      </c>
      <c r="AA6" s="7">
        <v>1385</v>
      </c>
      <c r="AB6" s="7">
        <v>1385</v>
      </c>
      <c r="AC6" s="65">
        <f t="shared" si="2"/>
        <v>38.472222222222221</v>
      </c>
      <c r="AD6" s="65">
        <f t="shared" si="2"/>
        <v>38.472222222222221</v>
      </c>
      <c r="AE6" s="7">
        <f t="shared" si="3"/>
        <v>1385</v>
      </c>
      <c r="AF6" s="43">
        <f t="shared" si="3"/>
        <v>1385</v>
      </c>
      <c r="AG6" s="44">
        <f t="shared" si="4"/>
        <v>1385</v>
      </c>
      <c r="AH6" s="45">
        <f t="shared" si="4"/>
        <v>1385</v>
      </c>
      <c r="AI6" s="46">
        <f t="shared" si="5"/>
        <v>0</v>
      </c>
      <c r="AJ6" s="47">
        <v>2</v>
      </c>
      <c r="AK6" s="48">
        <v>1</v>
      </c>
      <c r="AL6" s="48">
        <v>36</v>
      </c>
      <c r="AM6" s="48">
        <v>1385</v>
      </c>
      <c r="AN6" s="48"/>
      <c r="AO6" s="48"/>
      <c r="AP6" s="48"/>
      <c r="AQ6" s="48"/>
      <c r="AR6" s="4"/>
      <c r="AS6" s="4"/>
      <c r="AT6" s="4"/>
      <c r="AU6" s="4"/>
      <c r="AV6" s="4"/>
      <c r="AW6" s="4"/>
      <c r="AX6" s="4"/>
      <c r="AY6" s="4"/>
      <c r="AZ6" s="6"/>
    </row>
    <row r="7" spans="1:53" customFormat="1">
      <c r="A7" s="29" t="s">
        <v>7</v>
      </c>
      <c r="B7" s="30" t="s">
        <v>57</v>
      </c>
      <c r="C7" s="30" t="s">
        <v>58</v>
      </c>
      <c r="D7" s="30">
        <v>36063606</v>
      </c>
      <c r="E7" s="30">
        <v>200000067</v>
      </c>
      <c r="F7" s="30" t="s">
        <v>100</v>
      </c>
      <c r="G7" s="30">
        <v>893463</v>
      </c>
      <c r="H7" s="30">
        <v>100000342</v>
      </c>
      <c r="I7" s="30" t="s">
        <v>143</v>
      </c>
      <c r="J7" s="30" t="s">
        <v>7</v>
      </c>
      <c r="K7" s="30" t="s">
        <v>331</v>
      </c>
      <c r="L7" s="30">
        <v>82109</v>
      </c>
      <c r="M7" s="31" t="s">
        <v>10</v>
      </c>
      <c r="N7" s="32" t="s">
        <v>175</v>
      </c>
      <c r="O7" s="3">
        <v>1</v>
      </c>
      <c r="P7" s="7">
        <v>1</v>
      </c>
      <c r="Q7" s="7">
        <v>1</v>
      </c>
      <c r="R7" s="7">
        <v>1</v>
      </c>
      <c r="S7" s="65">
        <f t="shared" si="0"/>
        <v>1</v>
      </c>
      <c r="T7" s="65">
        <f t="shared" si="0"/>
        <v>1</v>
      </c>
      <c r="U7" s="7">
        <v>111</v>
      </c>
      <c r="V7" s="7">
        <v>111</v>
      </c>
      <c r="W7" s="7">
        <v>0</v>
      </c>
      <c r="X7" s="7">
        <v>0</v>
      </c>
      <c r="Y7" s="40">
        <f t="shared" si="1"/>
        <v>0</v>
      </c>
      <c r="Z7" s="40">
        <f t="shared" si="1"/>
        <v>0</v>
      </c>
      <c r="AA7" s="7">
        <v>1220</v>
      </c>
      <c r="AB7" s="7">
        <v>1220</v>
      </c>
      <c r="AC7" s="65">
        <f t="shared" si="2"/>
        <v>10.990990990990991</v>
      </c>
      <c r="AD7" s="65">
        <f t="shared" si="2"/>
        <v>10.990990990990991</v>
      </c>
      <c r="AE7" s="7">
        <f t="shared" si="3"/>
        <v>1220</v>
      </c>
      <c r="AF7" s="43">
        <f t="shared" si="3"/>
        <v>1220</v>
      </c>
      <c r="AG7" s="44">
        <f t="shared" si="4"/>
        <v>1220</v>
      </c>
      <c r="AH7" s="45">
        <f t="shared" si="4"/>
        <v>1220</v>
      </c>
      <c r="AI7" s="46">
        <f t="shared" si="5"/>
        <v>0</v>
      </c>
      <c r="AJ7" s="47">
        <v>1</v>
      </c>
      <c r="AK7" s="48">
        <v>1</v>
      </c>
      <c r="AL7" s="48">
        <v>111</v>
      </c>
      <c r="AM7" s="48">
        <v>1220</v>
      </c>
      <c r="AN7" s="48"/>
      <c r="AO7" s="48"/>
      <c r="AP7" s="48"/>
      <c r="AQ7" s="48"/>
      <c r="AR7" s="4"/>
      <c r="AS7" s="4"/>
      <c r="AT7" s="4"/>
      <c r="AU7" s="4"/>
      <c r="AV7" s="4"/>
      <c r="AW7" s="4"/>
      <c r="AX7" s="4"/>
      <c r="AY7" s="4"/>
      <c r="AZ7" s="6"/>
    </row>
    <row r="8" spans="1:53" customFormat="1">
      <c r="A8" s="29" t="s">
        <v>7</v>
      </c>
      <c r="B8" s="30" t="s">
        <v>57</v>
      </c>
      <c r="C8" s="30" t="s">
        <v>58</v>
      </c>
      <c r="D8" s="30">
        <v>36063606</v>
      </c>
      <c r="E8" s="30">
        <v>200000067</v>
      </c>
      <c r="F8" s="30" t="s">
        <v>100</v>
      </c>
      <c r="G8" s="30">
        <v>17050332</v>
      </c>
      <c r="H8" s="30">
        <v>100000975</v>
      </c>
      <c r="I8" s="30" t="s">
        <v>152</v>
      </c>
      <c r="J8" s="30" t="s">
        <v>7</v>
      </c>
      <c r="K8" s="30" t="s">
        <v>332</v>
      </c>
      <c r="L8" s="30">
        <v>85102</v>
      </c>
      <c r="M8" s="31" t="s">
        <v>13</v>
      </c>
      <c r="N8" s="32" t="s">
        <v>184</v>
      </c>
      <c r="O8" s="3">
        <v>1</v>
      </c>
      <c r="P8" s="7">
        <v>1</v>
      </c>
      <c r="Q8" s="7">
        <v>1</v>
      </c>
      <c r="R8" s="7">
        <v>1</v>
      </c>
      <c r="S8" s="65">
        <f t="shared" si="0"/>
        <v>1</v>
      </c>
      <c r="T8" s="65">
        <f t="shared" si="0"/>
        <v>1</v>
      </c>
      <c r="U8" s="7">
        <v>36</v>
      </c>
      <c r="V8" s="7">
        <v>36</v>
      </c>
      <c r="W8" s="7">
        <v>0</v>
      </c>
      <c r="X8" s="7">
        <v>0</v>
      </c>
      <c r="Y8" s="40">
        <f t="shared" si="1"/>
        <v>0</v>
      </c>
      <c r="Z8" s="40">
        <f t="shared" si="1"/>
        <v>0</v>
      </c>
      <c r="AA8" s="7">
        <v>1220</v>
      </c>
      <c r="AB8" s="7">
        <v>1220</v>
      </c>
      <c r="AC8" s="65">
        <f t="shared" si="2"/>
        <v>33.888888888888886</v>
      </c>
      <c r="AD8" s="65">
        <f t="shared" si="2"/>
        <v>33.888888888888886</v>
      </c>
      <c r="AE8" s="7">
        <f t="shared" si="3"/>
        <v>1220</v>
      </c>
      <c r="AF8" s="43">
        <f t="shared" si="3"/>
        <v>1220</v>
      </c>
      <c r="AG8" s="44">
        <f t="shared" si="4"/>
        <v>1220</v>
      </c>
      <c r="AH8" s="45">
        <f t="shared" si="4"/>
        <v>1220</v>
      </c>
      <c r="AI8" s="46">
        <f t="shared" si="5"/>
        <v>0</v>
      </c>
      <c r="AJ8" s="47">
        <v>1</v>
      </c>
      <c r="AK8" s="48">
        <v>1</v>
      </c>
      <c r="AL8" s="48">
        <v>36</v>
      </c>
      <c r="AM8" s="48">
        <v>1220</v>
      </c>
      <c r="AN8" s="48"/>
      <c r="AO8" s="48"/>
      <c r="AP8" s="48"/>
      <c r="AQ8" s="48"/>
      <c r="AR8" s="4"/>
      <c r="AS8" s="4"/>
      <c r="AT8" s="4"/>
      <c r="AU8" s="4"/>
      <c r="AV8" s="4"/>
      <c r="AW8" s="4"/>
      <c r="AX8" s="4"/>
      <c r="AY8" s="4"/>
      <c r="AZ8" s="6"/>
    </row>
    <row r="9" spans="1:53">
      <c r="A9" s="29" t="s">
        <v>7</v>
      </c>
      <c r="B9" s="30" t="s">
        <v>57</v>
      </c>
      <c r="C9" s="30" t="s">
        <v>58</v>
      </c>
      <c r="D9" s="30">
        <v>36063606</v>
      </c>
      <c r="E9" s="30">
        <v>200000067</v>
      </c>
      <c r="F9" s="30" t="s">
        <v>100</v>
      </c>
      <c r="G9" s="30">
        <v>17053871</v>
      </c>
      <c r="H9" s="30">
        <v>100000363</v>
      </c>
      <c r="I9" s="30" t="s">
        <v>142</v>
      </c>
      <c r="J9" s="30" t="s">
        <v>7</v>
      </c>
      <c r="K9" s="30" t="s">
        <v>331</v>
      </c>
      <c r="L9" s="30">
        <v>82108</v>
      </c>
      <c r="M9" s="31" t="s">
        <v>10</v>
      </c>
      <c r="N9" s="32" t="s">
        <v>174</v>
      </c>
      <c r="O9" s="3">
        <v>1</v>
      </c>
      <c r="P9" s="1">
        <v>1</v>
      </c>
      <c r="Q9" s="1">
        <v>1</v>
      </c>
      <c r="R9" s="1">
        <v>1</v>
      </c>
      <c r="S9" s="65">
        <f t="shared" si="0"/>
        <v>1</v>
      </c>
      <c r="T9" s="65">
        <f t="shared" si="0"/>
        <v>1</v>
      </c>
      <c r="U9" s="1">
        <v>111</v>
      </c>
      <c r="V9" s="1">
        <v>111</v>
      </c>
      <c r="W9" s="1">
        <v>0</v>
      </c>
      <c r="X9" s="1">
        <v>0</v>
      </c>
      <c r="Y9" s="40">
        <f t="shared" si="1"/>
        <v>0</v>
      </c>
      <c r="Z9" s="40">
        <f t="shared" si="1"/>
        <v>0</v>
      </c>
      <c r="AA9" s="1">
        <v>1220</v>
      </c>
      <c r="AB9" s="1">
        <v>1220</v>
      </c>
      <c r="AC9" s="65">
        <f t="shared" si="2"/>
        <v>10.990990990990991</v>
      </c>
      <c r="AD9" s="65">
        <f t="shared" si="2"/>
        <v>10.990990990990991</v>
      </c>
      <c r="AE9" s="1">
        <f t="shared" si="3"/>
        <v>1220</v>
      </c>
      <c r="AF9" s="2">
        <f t="shared" si="3"/>
        <v>1220</v>
      </c>
      <c r="AG9" s="33">
        <f t="shared" si="4"/>
        <v>1220</v>
      </c>
      <c r="AH9" s="34">
        <f t="shared" si="4"/>
        <v>1220</v>
      </c>
      <c r="AI9" s="35">
        <f t="shared" si="5"/>
        <v>0</v>
      </c>
      <c r="AJ9" s="5">
        <v>1</v>
      </c>
      <c r="AK9" s="4">
        <v>1</v>
      </c>
      <c r="AL9" s="4">
        <v>111</v>
      </c>
      <c r="AM9" s="4">
        <v>1220</v>
      </c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6"/>
      <c r="BA9"/>
    </row>
    <row r="10" spans="1:53" customFormat="1">
      <c r="A10" s="29" t="s">
        <v>7</v>
      </c>
      <c r="B10" s="30" t="s">
        <v>57</v>
      </c>
      <c r="C10" s="30" t="s">
        <v>58</v>
      </c>
      <c r="D10" s="30">
        <v>36063606</v>
      </c>
      <c r="E10" s="30">
        <v>200000067</v>
      </c>
      <c r="F10" s="30" t="s">
        <v>100</v>
      </c>
      <c r="G10" s="30">
        <v>17055415</v>
      </c>
      <c r="H10" s="30">
        <v>100000544</v>
      </c>
      <c r="I10" s="30" t="s">
        <v>148</v>
      </c>
      <c r="J10" s="30" t="s">
        <v>7</v>
      </c>
      <c r="K10" s="30" t="s">
        <v>330</v>
      </c>
      <c r="L10" s="30">
        <v>83152</v>
      </c>
      <c r="M10" s="31" t="s">
        <v>179</v>
      </c>
      <c r="N10" s="32" t="s">
        <v>180</v>
      </c>
      <c r="O10" s="3">
        <v>1</v>
      </c>
      <c r="P10" s="7"/>
      <c r="Q10" s="7">
        <v>1</v>
      </c>
      <c r="R10" s="7"/>
      <c r="S10" s="65">
        <f t="shared" ref="S10:S11" si="6">+O10/Q10</f>
        <v>1</v>
      </c>
      <c r="T10" s="65"/>
      <c r="U10" s="7">
        <v>36</v>
      </c>
      <c r="V10" s="7">
        <v>0</v>
      </c>
      <c r="W10" s="7">
        <v>0</v>
      </c>
      <c r="X10" s="7">
        <v>0</v>
      </c>
      <c r="Y10" s="40">
        <f t="shared" si="1"/>
        <v>0</v>
      </c>
      <c r="Z10" s="40"/>
      <c r="AA10" s="7">
        <v>1220</v>
      </c>
      <c r="AB10" s="7">
        <v>0</v>
      </c>
      <c r="AC10" s="65">
        <f t="shared" si="2"/>
        <v>33.888888888888886</v>
      </c>
      <c r="AD10" s="65"/>
      <c r="AE10" s="7">
        <f t="shared" si="3"/>
        <v>1220</v>
      </c>
      <c r="AF10" s="43">
        <f t="shared" si="3"/>
        <v>0</v>
      </c>
      <c r="AG10" s="44">
        <f t="shared" si="4"/>
        <v>1220</v>
      </c>
      <c r="AH10" s="45">
        <f t="shared" si="4"/>
        <v>0</v>
      </c>
      <c r="AI10" s="46">
        <f t="shared" si="5"/>
        <v>1220</v>
      </c>
      <c r="AJ10" s="47">
        <v>1</v>
      </c>
      <c r="AK10" s="48">
        <v>1</v>
      </c>
      <c r="AL10" s="48">
        <v>36</v>
      </c>
      <c r="AM10" s="48">
        <v>1220</v>
      </c>
      <c r="AN10" s="48"/>
      <c r="AO10" s="48"/>
      <c r="AP10" s="48"/>
      <c r="AQ10" s="48"/>
      <c r="AR10" s="4"/>
      <c r="AS10" s="4"/>
      <c r="AT10" s="4"/>
      <c r="AU10" s="4"/>
      <c r="AV10" s="4"/>
      <c r="AW10" s="4"/>
      <c r="AX10" s="4"/>
      <c r="AY10" s="4"/>
      <c r="AZ10" s="6"/>
    </row>
    <row r="11" spans="1:53" customFormat="1">
      <c r="A11" s="29" t="s">
        <v>7</v>
      </c>
      <c r="B11" s="30" t="s">
        <v>57</v>
      </c>
      <c r="C11" s="30" t="s">
        <v>58</v>
      </c>
      <c r="D11" s="30">
        <v>36063606</v>
      </c>
      <c r="E11" s="30">
        <v>200000067</v>
      </c>
      <c r="F11" s="30" t="s">
        <v>100</v>
      </c>
      <c r="G11" s="30">
        <v>17314895</v>
      </c>
      <c r="H11" s="30">
        <v>100000486</v>
      </c>
      <c r="I11" s="30" t="s">
        <v>147</v>
      </c>
      <c r="J11" s="30" t="s">
        <v>7</v>
      </c>
      <c r="K11" s="30" t="s">
        <v>330</v>
      </c>
      <c r="L11" s="30">
        <v>83102</v>
      </c>
      <c r="M11" s="31" t="s">
        <v>11</v>
      </c>
      <c r="N11" s="32" t="s">
        <v>178</v>
      </c>
      <c r="O11" s="3">
        <v>14</v>
      </c>
      <c r="P11" s="7">
        <v>12</v>
      </c>
      <c r="Q11" s="7">
        <v>1</v>
      </c>
      <c r="R11" s="7">
        <v>1</v>
      </c>
      <c r="S11" s="65">
        <f t="shared" si="6"/>
        <v>14</v>
      </c>
      <c r="T11" s="65">
        <f t="shared" ref="T11" si="7">+P11/R11</f>
        <v>12</v>
      </c>
      <c r="U11" s="7">
        <v>54</v>
      </c>
      <c r="V11" s="7">
        <v>54</v>
      </c>
      <c r="W11" s="7">
        <v>0</v>
      </c>
      <c r="X11" s="7">
        <v>0</v>
      </c>
      <c r="Y11" s="40">
        <f t="shared" si="1"/>
        <v>0</v>
      </c>
      <c r="Z11" s="40">
        <f t="shared" si="1"/>
        <v>0</v>
      </c>
      <c r="AA11" s="7">
        <v>1913</v>
      </c>
      <c r="AB11" s="7">
        <v>1913</v>
      </c>
      <c r="AC11" s="65">
        <f t="shared" si="2"/>
        <v>35.425925925925924</v>
      </c>
      <c r="AD11" s="65">
        <f t="shared" si="2"/>
        <v>35.425925925925924</v>
      </c>
      <c r="AE11" s="7">
        <f t="shared" si="3"/>
        <v>1913</v>
      </c>
      <c r="AF11" s="43">
        <f t="shared" si="3"/>
        <v>1913</v>
      </c>
      <c r="AG11" s="44">
        <f t="shared" si="4"/>
        <v>1913</v>
      </c>
      <c r="AH11" s="45">
        <f t="shared" si="4"/>
        <v>1913</v>
      </c>
      <c r="AI11" s="46">
        <f t="shared" si="5"/>
        <v>0</v>
      </c>
      <c r="AJ11" s="47">
        <v>14</v>
      </c>
      <c r="AK11" s="48">
        <v>1</v>
      </c>
      <c r="AL11" s="48">
        <v>54</v>
      </c>
      <c r="AM11" s="48">
        <v>1913</v>
      </c>
      <c r="AN11" s="48"/>
      <c r="AO11" s="48"/>
      <c r="AP11" s="48"/>
      <c r="AQ11" s="48"/>
      <c r="AR11" s="4"/>
      <c r="AS11" s="4"/>
      <c r="AT11" s="4"/>
      <c r="AU11" s="4"/>
      <c r="AV11" s="4"/>
      <c r="AW11" s="4"/>
      <c r="AX11" s="4"/>
      <c r="AY11" s="4"/>
      <c r="AZ11" s="6"/>
    </row>
    <row r="12" spans="1:53" customFormat="1">
      <c r="A12" s="29" t="s">
        <v>7</v>
      </c>
      <c r="B12" s="30" t="s">
        <v>57</v>
      </c>
      <c r="C12" s="30" t="s">
        <v>58</v>
      </c>
      <c r="D12" s="30">
        <v>36063606</v>
      </c>
      <c r="E12" s="30">
        <v>200000067</v>
      </c>
      <c r="F12" s="30" t="s">
        <v>100</v>
      </c>
      <c r="G12" s="30">
        <v>17337062</v>
      </c>
      <c r="H12" s="30">
        <v>100000251</v>
      </c>
      <c r="I12" s="30" t="s">
        <v>140</v>
      </c>
      <c r="J12" s="30" t="s">
        <v>7</v>
      </c>
      <c r="K12" s="30" t="s">
        <v>331</v>
      </c>
      <c r="L12" s="30">
        <v>82103</v>
      </c>
      <c r="M12" s="31" t="s">
        <v>10</v>
      </c>
      <c r="N12" s="32" t="s">
        <v>171</v>
      </c>
      <c r="O12" s="3">
        <v>2</v>
      </c>
      <c r="P12" s="7">
        <v>1</v>
      </c>
      <c r="Q12" s="7">
        <v>1</v>
      </c>
      <c r="R12" s="7">
        <v>1</v>
      </c>
      <c r="S12" s="65">
        <f t="shared" ref="S12" si="8">+O12/Q12</f>
        <v>2</v>
      </c>
      <c r="T12" s="65">
        <f t="shared" ref="T12" si="9">+P12/R12</f>
        <v>1</v>
      </c>
      <c r="U12" s="7">
        <v>111</v>
      </c>
      <c r="V12" s="7">
        <v>111</v>
      </c>
      <c r="W12" s="7">
        <v>0</v>
      </c>
      <c r="X12" s="7">
        <v>0</v>
      </c>
      <c r="Y12" s="40">
        <f t="shared" si="1"/>
        <v>0</v>
      </c>
      <c r="Z12" s="40">
        <f t="shared" si="1"/>
        <v>0</v>
      </c>
      <c r="AA12" s="7">
        <v>1385</v>
      </c>
      <c r="AB12" s="7">
        <v>1220</v>
      </c>
      <c r="AC12" s="65">
        <f t="shared" si="2"/>
        <v>12.477477477477477</v>
      </c>
      <c r="AD12" s="65">
        <f t="shared" si="2"/>
        <v>10.990990990990991</v>
      </c>
      <c r="AE12" s="7">
        <f t="shared" si="3"/>
        <v>1385</v>
      </c>
      <c r="AF12" s="43">
        <f t="shared" si="3"/>
        <v>1220</v>
      </c>
      <c r="AG12" s="44">
        <f t="shared" si="4"/>
        <v>1385</v>
      </c>
      <c r="AH12" s="45">
        <f t="shared" si="4"/>
        <v>1220</v>
      </c>
      <c r="AI12" s="46">
        <f t="shared" si="5"/>
        <v>165</v>
      </c>
      <c r="AJ12" s="47">
        <v>2</v>
      </c>
      <c r="AK12" s="48">
        <v>1</v>
      </c>
      <c r="AL12" s="48">
        <v>111</v>
      </c>
      <c r="AM12" s="48">
        <v>1385</v>
      </c>
      <c r="AN12" s="48"/>
      <c r="AO12" s="48"/>
      <c r="AP12" s="48"/>
      <c r="AQ12" s="48"/>
      <c r="AR12" s="4"/>
      <c r="AS12" s="4"/>
      <c r="AT12" s="4"/>
      <c r="AU12" s="4"/>
      <c r="AV12" s="4"/>
      <c r="AW12" s="4"/>
      <c r="AX12" s="4"/>
      <c r="AY12" s="4"/>
      <c r="AZ12" s="6"/>
    </row>
    <row r="13" spans="1:53" customFormat="1">
      <c r="A13" s="29" t="s">
        <v>7</v>
      </c>
      <c r="B13" s="30" t="s">
        <v>57</v>
      </c>
      <c r="C13" s="30" t="s">
        <v>58</v>
      </c>
      <c r="D13" s="30">
        <v>36063606</v>
      </c>
      <c r="E13" s="30">
        <v>200000067</v>
      </c>
      <c r="F13" s="30" t="s">
        <v>100</v>
      </c>
      <c r="G13" s="30">
        <v>30775302</v>
      </c>
      <c r="H13" s="30">
        <v>100000035</v>
      </c>
      <c r="I13" s="30" t="s">
        <v>139</v>
      </c>
      <c r="J13" s="30" t="s">
        <v>7</v>
      </c>
      <c r="K13" s="30" t="s">
        <v>333</v>
      </c>
      <c r="L13" s="30">
        <v>81104</v>
      </c>
      <c r="M13" s="31" t="s">
        <v>8</v>
      </c>
      <c r="N13" s="32" t="s">
        <v>170</v>
      </c>
      <c r="O13" s="3">
        <v>2</v>
      </c>
      <c r="P13" s="7">
        <v>1</v>
      </c>
      <c r="Q13" s="7">
        <v>1</v>
      </c>
      <c r="R13" s="7">
        <v>1</v>
      </c>
      <c r="S13" s="65">
        <f t="shared" ref="S13" si="10">+O13/Q13</f>
        <v>2</v>
      </c>
      <c r="T13" s="65">
        <f t="shared" ref="T13" si="11">+P13/R13</f>
        <v>1</v>
      </c>
      <c r="U13" s="7">
        <v>36</v>
      </c>
      <c r="V13" s="7">
        <v>36</v>
      </c>
      <c r="W13" s="7">
        <v>0</v>
      </c>
      <c r="X13" s="7">
        <v>0</v>
      </c>
      <c r="Y13" s="40">
        <f t="shared" si="1"/>
        <v>0</v>
      </c>
      <c r="Z13" s="40">
        <f t="shared" si="1"/>
        <v>0</v>
      </c>
      <c r="AA13" s="7">
        <v>1385</v>
      </c>
      <c r="AB13" s="7">
        <v>1385</v>
      </c>
      <c r="AC13" s="65">
        <f t="shared" si="2"/>
        <v>38.472222222222221</v>
      </c>
      <c r="AD13" s="65">
        <f t="shared" si="2"/>
        <v>38.472222222222221</v>
      </c>
      <c r="AE13" s="7">
        <f t="shared" si="3"/>
        <v>1385</v>
      </c>
      <c r="AF13" s="43">
        <f t="shared" si="3"/>
        <v>1385</v>
      </c>
      <c r="AG13" s="44">
        <f t="shared" si="4"/>
        <v>1385</v>
      </c>
      <c r="AH13" s="45">
        <f t="shared" si="4"/>
        <v>1385</v>
      </c>
      <c r="AI13" s="46">
        <f t="shared" si="5"/>
        <v>0</v>
      </c>
      <c r="AJ13" s="47">
        <v>2</v>
      </c>
      <c r="AK13" s="48">
        <v>1</v>
      </c>
      <c r="AL13" s="48">
        <v>36</v>
      </c>
      <c r="AM13" s="48">
        <v>1385</v>
      </c>
      <c r="AN13" s="48"/>
      <c r="AO13" s="48"/>
      <c r="AP13" s="48"/>
      <c r="AQ13" s="48"/>
      <c r="AR13" s="4"/>
      <c r="AS13" s="4"/>
      <c r="AT13" s="4"/>
      <c r="AU13" s="4"/>
      <c r="AV13" s="4"/>
      <c r="AW13" s="4"/>
      <c r="AX13" s="4"/>
      <c r="AY13" s="4"/>
      <c r="AZ13" s="6"/>
    </row>
    <row r="14" spans="1:53">
      <c r="A14" s="29" t="s">
        <v>7</v>
      </c>
      <c r="B14" s="30" t="s">
        <v>57</v>
      </c>
      <c r="C14" s="30" t="s">
        <v>58</v>
      </c>
      <c r="D14" s="30">
        <v>36063606</v>
      </c>
      <c r="E14" s="30">
        <v>200000067</v>
      </c>
      <c r="F14" s="30" t="s">
        <v>100</v>
      </c>
      <c r="G14" s="30">
        <v>30775329</v>
      </c>
      <c r="H14" s="30">
        <v>100000711</v>
      </c>
      <c r="I14" s="30" t="s">
        <v>150</v>
      </c>
      <c r="J14" s="30" t="s">
        <v>7</v>
      </c>
      <c r="K14" s="30" t="s">
        <v>329</v>
      </c>
      <c r="L14" s="30">
        <v>84532</v>
      </c>
      <c r="M14" s="31" t="s">
        <v>12</v>
      </c>
      <c r="N14" s="32" t="s">
        <v>182</v>
      </c>
      <c r="O14" s="3">
        <v>1</v>
      </c>
      <c r="P14" s="7">
        <v>1</v>
      </c>
      <c r="Q14" s="7">
        <v>1</v>
      </c>
      <c r="R14" s="7">
        <v>1</v>
      </c>
      <c r="S14" s="65">
        <f t="shared" ref="S14" si="12">+O14/Q14</f>
        <v>1</v>
      </c>
      <c r="T14" s="65">
        <f t="shared" ref="T14" si="13">+P14/R14</f>
        <v>1</v>
      </c>
      <c r="U14" s="7">
        <v>74</v>
      </c>
      <c r="V14" s="7">
        <v>74</v>
      </c>
      <c r="W14" s="7">
        <v>0</v>
      </c>
      <c r="X14" s="7">
        <v>0</v>
      </c>
      <c r="Y14" s="40">
        <f t="shared" si="1"/>
        <v>0</v>
      </c>
      <c r="Z14" s="40">
        <f t="shared" si="1"/>
        <v>0</v>
      </c>
      <c r="AA14" s="7">
        <v>1220</v>
      </c>
      <c r="AB14" s="7">
        <v>1220</v>
      </c>
      <c r="AC14" s="65">
        <f t="shared" si="2"/>
        <v>16.486486486486488</v>
      </c>
      <c r="AD14" s="65">
        <f t="shared" si="2"/>
        <v>16.486486486486488</v>
      </c>
      <c r="AE14" s="7">
        <f t="shared" si="3"/>
        <v>1220</v>
      </c>
      <c r="AF14" s="43">
        <f t="shared" si="3"/>
        <v>1220</v>
      </c>
      <c r="AG14" s="44">
        <f t="shared" si="4"/>
        <v>1220</v>
      </c>
      <c r="AH14" s="45">
        <f t="shared" si="4"/>
        <v>1220</v>
      </c>
      <c r="AI14" s="46">
        <f t="shared" si="5"/>
        <v>0</v>
      </c>
      <c r="AJ14" s="47">
        <v>1</v>
      </c>
      <c r="AK14" s="48">
        <v>1</v>
      </c>
      <c r="AL14" s="48">
        <v>74</v>
      </c>
      <c r="AM14" s="48">
        <v>1220</v>
      </c>
      <c r="AN14" s="48"/>
      <c r="AO14" s="48"/>
      <c r="AP14" s="48"/>
      <c r="AQ14" s="48"/>
      <c r="AR14" s="4"/>
      <c r="AS14" s="4"/>
      <c r="AT14" s="4"/>
      <c r="AU14" s="4"/>
      <c r="AV14" s="4"/>
      <c r="AW14" s="4"/>
      <c r="AX14" s="4"/>
      <c r="AY14" s="4"/>
      <c r="AZ14" s="6"/>
      <c r="BA14"/>
    </row>
    <row r="15" spans="1:53" customFormat="1">
      <c r="A15" s="29" t="s">
        <v>7</v>
      </c>
      <c r="B15" s="30" t="s">
        <v>57</v>
      </c>
      <c r="C15" s="30" t="s">
        <v>58</v>
      </c>
      <c r="D15" s="30">
        <v>36063606</v>
      </c>
      <c r="E15" s="30">
        <v>200000067</v>
      </c>
      <c r="F15" s="30" t="s">
        <v>100</v>
      </c>
      <c r="G15" s="30">
        <v>30775400</v>
      </c>
      <c r="H15" s="30">
        <v>100000555</v>
      </c>
      <c r="I15" s="30" t="s">
        <v>149</v>
      </c>
      <c r="J15" s="30" t="s">
        <v>7</v>
      </c>
      <c r="K15" s="30" t="s">
        <v>330</v>
      </c>
      <c r="L15" s="30">
        <v>83414</v>
      </c>
      <c r="M15" s="31" t="s">
        <v>179</v>
      </c>
      <c r="N15" s="32" t="s">
        <v>181</v>
      </c>
      <c r="O15" s="3">
        <v>1</v>
      </c>
      <c r="P15" s="7">
        <v>1</v>
      </c>
      <c r="Q15" s="7">
        <v>1</v>
      </c>
      <c r="R15" s="7">
        <v>1</v>
      </c>
      <c r="S15" s="65">
        <f t="shared" ref="S15" si="14">+O15/Q15</f>
        <v>1</v>
      </c>
      <c r="T15" s="65">
        <f t="shared" ref="T15" si="15">+P15/R15</f>
        <v>1</v>
      </c>
      <c r="U15" s="7">
        <v>190</v>
      </c>
      <c r="V15" s="7">
        <v>0</v>
      </c>
      <c r="W15" s="7">
        <v>0</v>
      </c>
      <c r="X15" s="7">
        <v>0</v>
      </c>
      <c r="Y15" s="40">
        <f t="shared" si="1"/>
        <v>0</v>
      </c>
      <c r="Z15" s="40"/>
      <c r="AA15" s="7">
        <v>1000</v>
      </c>
      <c r="AB15" s="7">
        <v>0</v>
      </c>
      <c r="AC15" s="65">
        <f t="shared" si="2"/>
        <v>5.2631578947368425</v>
      </c>
      <c r="AD15" s="65"/>
      <c r="AE15" s="7">
        <f t="shared" si="3"/>
        <v>1000</v>
      </c>
      <c r="AF15" s="43">
        <f t="shared" si="3"/>
        <v>0</v>
      </c>
      <c r="AG15" s="44">
        <f t="shared" si="4"/>
        <v>1000</v>
      </c>
      <c r="AH15" s="45">
        <f t="shared" si="4"/>
        <v>0</v>
      </c>
      <c r="AI15" s="46">
        <f t="shared" si="5"/>
        <v>1000</v>
      </c>
      <c r="AJ15" s="47">
        <v>1</v>
      </c>
      <c r="AK15" s="48">
        <v>1</v>
      </c>
      <c r="AL15" s="48">
        <v>190</v>
      </c>
      <c r="AM15" s="48">
        <v>1000</v>
      </c>
      <c r="AN15" s="48"/>
      <c r="AO15" s="48"/>
      <c r="AP15" s="48"/>
      <c r="AQ15" s="48"/>
      <c r="AR15" s="4"/>
      <c r="AS15" s="4"/>
      <c r="AT15" s="4"/>
      <c r="AU15" s="4"/>
      <c r="AV15" s="4"/>
      <c r="AW15" s="4"/>
      <c r="AX15" s="4"/>
      <c r="AY15" s="4"/>
      <c r="AZ15" s="6"/>
    </row>
    <row r="16" spans="1:53">
      <c r="A16" s="29" t="s">
        <v>7</v>
      </c>
      <c r="B16" s="30" t="s">
        <v>57</v>
      </c>
      <c r="C16" s="30" t="s">
        <v>58</v>
      </c>
      <c r="D16" s="30">
        <v>36063606</v>
      </c>
      <c r="E16" s="30">
        <v>200000067</v>
      </c>
      <c r="F16" s="30" t="s">
        <v>100</v>
      </c>
      <c r="G16" s="30">
        <v>31780466</v>
      </c>
      <c r="H16" s="30">
        <v>100000471</v>
      </c>
      <c r="I16" s="30" t="s">
        <v>146</v>
      </c>
      <c r="J16" s="30" t="s">
        <v>7</v>
      </c>
      <c r="K16" s="30" t="s">
        <v>330</v>
      </c>
      <c r="L16" s="30">
        <v>83102</v>
      </c>
      <c r="M16" s="31" t="s">
        <v>11</v>
      </c>
      <c r="N16" s="32" t="s">
        <v>177</v>
      </c>
      <c r="O16" s="3">
        <v>1</v>
      </c>
      <c r="P16" s="7">
        <v>1</v>
      </c>
      <c r="Q16" s="7">
        <v>1</v>
      </c>
      <c r="R16" s="7">
        <v>1</v>
      </c>
      <c r="S16" s="65">
        <f t="shared" ref="S16" si="16">+O16/Q16</f>
        <v>1</v>
      </c>
      <c r="T16" s="65">
        <f t="shared" ref="T16" si="17">+P16/R16</f>
        <v>1</v>
      </c>
      <c r="U16" s="7">
        <v>111</v>
      </c>
      <c r="V16" s="7">
        <v>111</v>
      </c>
      <c r="W16" s="7">
        <v>0</v>
      </c>
      <c r="X16" s="7">
        <v>0</v>
      </c>
      <c r="Y16" s="40">
        <f t="shared" si="1"/>
        <v>0</v>
      </c>
      <c r="Z16" s="40">
        <f t="shared" si="1"/>
        <v>0</v>
      </c>
      <c r="AA16" s="7">
        <v>1220</v>
      </c>
      <c r="AB16" s="7">
        <v>1220</v>
      </c>
      <c r="AC16" s="65">
        <f t="shared" si="2"/>
        <v>10.990990990990991</v>
      </c>
      <c r="AD16" s="65">
        <f t="shared" si="2"/>
        <v>10.990990990990991</v>
      </c>
      <c r="AE16" s="7">
        <f t="shared" si="3"/>
        <v>1220</v>
      </c>
      <c r="AF16" s="43">
        <f t="shared" si="3"/>
        <v>1220</v>
      </c>
      <c r="AG16" s="44">
        <f t="shared" si="4"/>
        <v>1220</v>
      </c>
      <c r="AH16" s="45">
        <f t="shared" si="4"/>
        <v>1220</v>
      </c>
      <c r="AI16" s="46">
        <f t="shared" si="5"/>
        <v>0</v>
      </c>
      <c r="AJ16" s="47">
        <v>1</v>
      </c>
      <c r="AK16" s="48">
        <v>1</v>
      </c>
      <c r="AL16" s="48">
        <v>111</v>
      </c>
      <c r="AM16" s="48">
        <v>1220</v>
      </c>
      <c r="AN16" s="48"/>
      <c r="AO16" s="48"/>
      <c r="AP16" s="48"/>
      <c r="AQ16" s="48"/>
      <c r="AR16" s="4"/>
      <c r="AS16" s="4"/>
      <c r="AT16" s="4"/>
      <c r="AU16" s="4"/>
      <c r="AV16" s="4"/>
      <c r="AW16" s="4"/>
      <c r="AX16" s="4"/>
      <c r="AY16" s="4"/>
      <c r="AZ16" s="6"/>
      <c r="BA16"/>
    </row>
    <row r="17" spans="1:53" customFormat="1">
      <c r="A17" s="29" t="s">
        <v>7</v>
      </c>
      <c r="B17" s="30" t="s">
        <v>57</v>
      </c>
      <c r="C17" s="30" t="s">
        <v>58</v>
      </c>
      <c r="D17" s="30">
        <v>36063606</v>
      </c>
      <c r="E17" s="30">
        <v>200000067</v>
      </c>
      <c r="F17" s="30" t="s">
        <v>100</v>
      </c>
      <c r="G17" s="30">
        <v>42128790</v>
      </c>
      <c r="H17" s="30">
        <v>100000257</v>
      </c>
      <c r="I17" s="30" t="s">
        <v>144</v>
      </c>
      <c r="J17" s="30" t="s">
        <v>7</v>
      </c>
      <c r="K17" s="30" t="s">
        <v>331</v>
      </c>
      <c r="L17" s="30">
        <v>82375</v>
      </c>
      <c r="M17" s="31" t="s">
        <v>10</v>
      </c>
      <c r="N17" s="32" t="s">
        <v>176</v>
      </c>
      <c r="O17" s="3">
        <v>15</v>
      </c>
      <c r="P17" s="7">
        <v>10</v>
      </c>
      <c r="Q17" s="7">
        <v>1</v>
      </c>
      <c r="R17" s="7">
        <v>1</v>
      </c>
      <c r="S17" s="65">
        <f t="shared" ref="S17:T19" si="18">+O17/Q17</f>
        <v>15</v>
      </c>
      <c r="T17" s="65">
        <f t="shared" si="18"/>
        <v>10</v>
      </c>
      <c r="U17" s="7">
        <v>111</v>
      </c>
      <c r="V17" s="7">
        <v>111</v>
      </c>
      <c r="W17" s="7">
        <v>0</v>
      </c>
      <c r="X17" s="7">
        <v>0</v>
      </c>
      <c r="Y17" s="40">
        <f t="shared" ref="Y17:Z19" si="19">+W17/U17</f>
        <v>0</v>
      </c>
      <c r="Z17" s="40">
        <f t="shared" si="19"/>
        <v>0</v>
      </c>
      <c r="AA17" s="7">
        <v>3530</v>
      </c>
      <c r="AB17" s="7">
        <v>3530</v>
      </c>
      <c r="AC17" s="65">
        <f t="shared" ref="AC17:AD19" si="20">+AA17/U17</f>
        <v>31.801801801801801</v>
      </c>
      <c r="AD17" s="65">
        <f t="shared" si="20"/>
        <v>31.801801801801801</v>
      </c>
      <c r="AE17" s="7">
        <f t="shared" ref="AE17:AF19" si="21">+W17+AA17</f>
        <v>3530</v>
      </c>
      <c r="AF17" s="43">
        <f t="shared" si="21"/>
        <v>3530</v>
      </c>
      <c r="AG17" s="44">
        <f t="shared" ref="AG17:AH19" si="22">ROUNDUP(AE17,0)</f>
        <v>3530</v>
      </c>
      <c r="AH17" s="45">
        <f t="shared" si="22"/>
        <v>3530</v>
      </c>
      <c r="AI17" s="46">
        <f t="shared" ref="AI17:AI19" si="23">+AG17-AH17</f>
        <v>0</v>
      </c>
      <c r="AJ17" s="47">
        <v>15</v>
      </c>
      <c r="AK17" s="48">
        <v>1</v>
      </c>
      <c r="AL17" s="48">
        <v>111</v>
      </c>
      <c r="AM17" s="48">
        <v>3530</v>
      </c>
      <c r="AN17" s="48"/>
      <c r="AO17" s="48"/>
      <c r="AP17" s="48"/>
      <c r="AQ17" s="48"/>
      <c r="AR17" s="4"/>
      <c r="AS17" s="4"/>
      <c r="AT17" s="4"/>
      <c r="AU17" s="4"/>
      <c r="AV17" s="4"/>
      <c r="AW17" s="4"/>
      <c r="AX17" s="4"/>
      <c r="AY17" s="4"/>
      <c r="AZ17" s="6"/>
    </row>
    <row r="18" spans="1:53" customFormat="1">
      <c r="A18" s="29" t="s">
        <v>7</v>
      </c>
      <c r="B18" s="30" t="s">
        <v>57</v>
      </c>
      <c r="C18" s="30" t="s">
        <v>58</v>
      </c>
      <c r="D18" s="30">
        <v>36063606</v>
      </c>
      <c r="E18" s="30">
        <v>200000067</v>
      </c>
      <c r="F18" s="30" t="s">
        <v>100</v>
      </c>
      <c r="G18" s="30">
        <v>42253900</v>
      </c>
      <c r="H18" s="30">
        <v>100000381</v>
      </c>
      <c r="I18" s="30" t="s">
        <v>141</v>
      </c>
      <c r="J18" s="30" t="s">
        <v>7</v>
      </c>
      <c r="K18" s="30" t="s">
        <v>331</v>
      </c>
      <c r="L18" s="30">
        <v>82107</v>
      </c>
      <c r="M18" s="31" t="s">
        <v>10</v>
      </c>
      <c r="N18" s="32" t="s">
        <v>173</v>
      </c>
      <c r="O18" s="3">
        <v>3</v>
      </c>
      <c r="P18" s="7">
        <v>3</v>
      </c>
      <c r="Q18" s="7">
        <v>1</v>
      </c>
      <c r="R18" s="7">
        <v>1</v>
      </c>
      <c r="S18" s="65">
        <f t="shared" si="18"/>
        <v>3</v>
      </c>
      <c r="T18" s="65">
        <f t="shared" si="18"/>
        <v>3</v>
      </c>
      <c r="U18" s="7">
        <v>111</v>
      </c>
      <c r="V18" s="7">
        <v>111</v>
      </c>
      <c r="W18" s="7">
        <v>0</v>
      </c>
      <c r="X18" s="7">
        <v>0</v>
      </c>
      <c r="Y18" s="40">
        <f t="shared" si="19"/>
        <v>0</v>
      </c>
      <c r="Z18" s="40">
        <f t="shared" si="19"/>
        <v>0</v>
      </c>
      <c r="AA18" s="7">
        <v>1550</v>
      </c>
      <c r="AB18" s="7">
        <v>1550</v>
      </c>
      <c r="AC18" s="65">
        <f t="shared" si="20"/>
        <v>13.963963963963964</v>
      </c>
      <c r="AD18" s="65">
        <f t="shared" si="20"/>
        <v>13.963963963963964</v>
      </c>
      <c r="AE18" s="7">
        <f t="shared" si="21"/>
        <v>1550</v>
      </c>
      <c r="AF18" s="43">
        <f t="shared" si="21"/>
        <v>1550</v>
      </c>
      <c r="AG18" s="44">
        <f t="shared" si="22"/>
        <v>1550</v>
      </c>
      <c r="AH18" s="45">
        <f t="shared" si="22"/>
        <v>1550</v>
      </c>
      <c r="AI18" s="46">
        <f t="shared" si="23"/>
        <v>0</v>
      </c>
      <c r="AJ18" s="47">
        <v>3</v>
      </c>
      <c r="AK18" s="48">
        <v>1</v>
      </c>
      <c r="AL18" s="48">
        <v>111</v>
      </c>
      <c r="AM18" s="48">
        <v>1550</v>
      </c>
      <c r="AN18" s="48"/>
      <c r="AO18" s="48"/>
      <c r="AP18" s="48"/>
      <c r="AQ18" s="48"/>
      <c r="AR18" s="4"/>
      <c r="AS18" s="4"/>
      <c r="AT18" s="4"/>
      <c r="AU18" s="4"/>
      <c r="AV18" s="4"/>
      <c r="AW18" s="4"/>
      <c r="AX18" s="4"/>
      <c r="AY18" s="4"/>
      <c r="AZ18" s="6"/>
    </row>
    <row r="19" spans="1:53">
      <c r="A19" s="29" t="s">
        <v>7</v>
      </c>
      <c r="B19" s="30" t="s">
        <v>57</v>
      </c>
      <c r="C19" s="30" t="s">
        <v>58</v>
      </c>
      <c r="D19" s="30">
        <v>36063606</v>
      </c>
      <c r="E19" s="30">
        <v>200000067</v>
      </c>
      <c r="F19" s="30" t="s">
        <v>100</v>
      </c>
      <c r="G19" s="30">
        <v>56901054</v>
      </c>
      <c r="H19" s="30">
        <v>100020654</v>
      </c>
      <c r="I19" s="30" t="s">
        <v>145</v>
      </c>
      <c r="J19" s="30" t="s">
        <v>7</v>
      </c>
      <c r="K19" s="30" t="s">
        <v>331</v>
      </c>
      <c r="L19" s="30">
        <v>82103</v>
      </c>
      <c r="M19" s="31" t="s">
        <v>10</v>
      </c>
      <c r="N19" s="32" t="s">
        <v>172</v>
      </c>
      <c r="O19" s="3">
        <v>1</v>
      </c>
      <c r="P19" s="7">
        <v>1</v>
      </c>
      <c r="Q19" s="7">
        <v>1</v>
      </c>
      <c r="R19" s="7">
        <v>1</v>
      </c>
      <c r="S19" s="65">
        <f t="shared" si="18"/>
        <v>1</v>
      </c>
      <c r="T19" s="65">
        <f t="shared" si="18"/>
        <v>1</v>
      </c>
      <c r="U19" s="7">
        <v>111</v>
      </c>
      <c r="V19" s="7">
        <v>111</v>
      </c>
      <c r="W19" s="7">
        <v>0</v>
      </c>
      <c r="X19" s="7">
        <v>0</v>
      </c>
      <c r="Y19" s="40">
        <f t="shared" si="19"/>
        <v>0</v>
      </c>
      <c r="Z19" s="40">
        <f t="shared" si="19"/>
        <v>0</v>
      </c>
      <c r="AA19" s="7">
        <v>1220</v>
      </c>
      <c r="AB19" s="7">
        <v>1220</v>
      </c>
      <c r="AC19" s="65">
        <f t="shared" si="20"/>
        <v>10.990990990990991</v>
      </c>
      <c r="AD19" s="65">
        <f t="shared" si="20"/>
        <v>10.990990990990991</v>
      </c>
      <c r="AE19" s="7">
        <f t="shared" si="21"/>
        <v>1220</v>
      </c>
      <c r="AF19" s="43">
        <f t="shared" si="21"/>
        <v>1220</v>
      </c>
      <c r="AG19" s="44">
        <f t="shared" si="22"/>
        <v>1220</v>
      </c>
      <c r="AH19" s="45">
        <f t="shared" si="22"/>
        <v>1220</v>
      </c>
      <c r="AI19" s="46">
        <f t="shared" si="23"/>
        <v>0</v>
      </c>
      <c r="AJ19" s="47">
        <v>1</v>
      </c>
      <c r="AK19" s="48">
        <v>1</v>
      </c>
      <c r="AL19" s="48">
        <v>111</v>
      </c>
      <c r="AM19" s="48">
        <v>1220</v>
      </c>
      <c r="AN19" s="48"/>
      <c r="AO19" s="48"/>
      <c r="AP19" s="48"/>
      <c r="AQ19" s="48"/>
      <c r="AR19" s="4"/>
      <c r="AS19" s="4"/>
      <c r="AT19" s="4"/>
      <c r="AU19" s="4"/>
      <c r="AV19" s="4"/>
      <c r="AW19" s="4"/>
      <c r="AX19" s="4"/>
      <c r="AY19" s="4"/>
      <c r="AZ19" s="6"/>
      <c r="BA19"/>
    </row>
    <row r="20" spans="1:53" customFormat="1">
      <c r="A20" s="29" t="s">
        <v>7</v>
      </c>
      <c r="B20" s="30" t="s">
        <v>62</v>
      </c>
      <c r="C20" s="30" t="s">
        <v>63</v>
      </c>
      <c r="D20" s="30">
        <v>304913</v>
      </c>
      <c r="E20" s="30">
        <v>200000215</v>
      </c>
      <c r="F20" s="30" t="s">
        <v>104</v>
      </c>
      <c r="G20" s="30">
        <v>31773729</v>
      </c>
      <c r="H20" s="30">
        <v>100001073</v>
      </c>
      <c r="I20" s="30" t="s">
        <v>17</v>
      </c>
      <c r="J20" s="30" t="s">
        <v>7</v>
      </c>
      <c r="K20" s="30" t="s">
        <v>14</v>
      </c>
      <c r="L20" s="30">
        <v>90101</v>
      </c>
      <c r="M20" s="31" t="s">
        <v>14</v>
      </c>
      <c r="N20" s="32" t="s">
        <v>193</v>
      </c>
      <c r="O20" s="3">
        <v>2</v>
      </c>
      <c r="P20" s="1"/>
      <c r="Q20" s="1">
        <v>2</v>
      </c>
      <c r="R20" s="1">
        <v>0</v>
      </c>
      <c r="S20" s="65">
        <f t="shared" ref="S20:T22" si="24">+O20/Q20</f>
        <v>1</v>
      </c>
      <c r="T20" s="65"/>
      <c r="U20" s="1">
        <v>128</v>
      </c>
      <c r="V20" s="1">
        <v>0</v>
      </c>
      <c r="W20" s="1">
        <v>4687</v>
      </c>
      <c r="X20" s="1">
        <v>0</v>
      </c>
      <c r="Y20" s="40">
        <f t="shared" ref="Y20:Z22" si="25">+W20/U20</f>
        <v>36.6171875</v>
      </c>
      <c r="Z20" s="40"/>
      <c r="AA20" s="1">
        <v>0</v>
      </c>
      <c r="AB20" s="1">
        <v>0</v>
      </c>
      <c r="AC20" s="65">
        <f t="shared" ref="AC20:AD22" si="26">+AA20/U20</f>
        <v>0</v>
      </c>
      <c r="AD20" s="65"/>
      <c r="AE20" s="1">
        <f t="shared" ref="AE20:AF22" si="27">+W20+AA20</f>
        <v>4687</v>
      </c>
      <c r="AF20" s="2">
        <f t="shared" si="27"/>
        <v>0</v>
      </c>
      <c r="AG20" s="33">
        <f t="shared" ref="AG20:AH22" si="28">ROUNDUP(AE20,0)</f>
        <v>4687</v>
      </c>
      <c r="AH20" s="34">
        <f t="shared" si="28"/>
        <v>0</v>
      </c>
      <c r="AI20" s="35">
        <f t="shared" ref="AI20:AI22" si="29">+AG20-AH20</f>
        <v>4687</v>
      </c>
      <c r="AJ20" s="5"/>
      <c r="AK20" s="4"/>
      <c r="AL20" s="4"/>
      <c r="AM20" s="4"/>
      <c r="AN20" s="4">
        <v>2</v>
      </c>
      <c r="AO20" s="4">
        <v>2</v>
      </c>
      <c r="AP20" s="4">
        <v>128</v>
      </c>
      <c r="AQ20" s="4">
        <v>4687</v>
      </c>
      <c r="AR20" s="4"/>
      <c r="AS20" s="4"/>
      <c r="AT20" s="4"/>
      <c r="AU20" s="4"/>
      <c r="AV20" s="4"/>
      <c r="AW20" s="4"/>
      <c r="AX20" s="4"/>
      <c r="AY20" s="4"/>
      <c r="AZ20" s="6"/>
    </row>
    <row r="21" spans="1:53" customFormat="1">
      <c r="A21" s="29" t="s">
        <v>7</v>
      </c>
      <c r="B21" s="30" t="s">
        <v>62</v>
      </c>
      <c r="C21" s="30" t="s">
        <v>64</v>
      </c>
      <c r="D21" s="30">
        <v>304956</v>
      </c>
      <c r="E21" s="30">
        <v>200000247</v>
      </c>
      <c r="F21" s="30" t="s">
        <v>105</v>
      </c>
      <c r="G21" s="30">
        <v>36062219</v>
      </c>
      <c r="H21" s="30">
        <v>100001217</v>
      </c>
      <c r="I21" s="30" t="s">
        <v>17</v>
      </c>
      <c r="J21" s="30" t="s">
        <v>7</v>
      </c>
      <c r="K21" s="30" t="s">
        <v>15</v>
      </c>
      <c r="L21" s="30">
        <v>90001</v>
      </c>
      <c r="M21" s="31" t="s">
        <v>185</v>
      </c>
      <c r="N21" s="32" t="s">
        <v>194</v>
      </c>
      <c r="O21" s="3">
        <v>13</v>
      </c>
      <c r="P21" s="1"/>
      <c r="Q21" s="1">
        <v>3</v>
      </c>
      <c r="R21" s="1">
        <v>0</v>
      </c>
      <c r="S21" s="65">
        <f t="shared" si="24"/>
        <v>4.333333333333333</v>
      </c>
      <c r="T21" s="65"/>
      <c r="U21" s="1">
        <v>103</v>
      </c>
      <c r="V21" s="1">
        <v>0</v>
      </c>
      <c r="W21" s="1">
        <v>2451</v>
      </c>
      <c r="X21" s="1">
        <v>0</v>
      </c>
      <c r="Y21" s="40">
        <f t="shared" si="25"/>
        <v>23.796116504854368</v>
      </c>
      <c r="Z21" s="40"/>
      <c r="AA21" s="1">
        <v>0</v>
      </c>
      <c r="AB21" s="1">
        <v>0</v>
      </c>
      <c r="AC21" s="65">
        <f t="shared" si="26"/>
        <v>0</v>
      </c>
      <c r="AD21" s="65"/>
      <c r="AE21" s="1">
        <f t="shared" si="27"/>
        <v>2451</v>
      </c>
      <c r="AF21" s="2">
        <f t="shared" si="27"/>
        <v>0</v>
      </c>
      <c r="AG21" s="33">
        <f t="shared" si="28"/>
        <v>2451</v>
      </c>
      <c r="AH21" s="34">
        <f t="shared" si="28"/>
        <v>0</v>
      </c>
      <c r="AI21" s="35">
        <f t="shared" si="29"/>
        <v>2451</v>
      </c>
      <c r="AJ21" s="5">
        <v>13</v>
      </c>
      <c r="AK21" s="4">
        <v>3</v>
      </c>
      <c r="AL21" s="4">
        <v>103</v>
      </c>
      <c r="AM21" s="4">
        <v>2451</v>
      </c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6"/>
    </row>
    <row r="22" spans="1:53" customFormat="1">
      <c r="A22" s="29" t="s">
        <v>7</v>
      </c>
      <c r="B22" s="30" t="s">
        <v>62</v>
      </c>
      <c r="C22" s="30" t="s">
        <v>65</v>
      </c>
      <c r="D22" s="30">
        <v>305073</v>
      </c>
      <c r="E22" s="30">
        <v>200000258</v>
      </c>
      <c r="F22" s="30" t="s">
        <v>106</v>
      </c>
      <c r="G22" s="30">
        <v>31816860</v>
      </c>
      <c r="H22" s="30">
        <v>100001278</v>
      </c>
      <c r="I22" s="30" t="s">
        <v>157</v>
      </c>
      <c r="J22" s="30" t="s">
        <v>7</v>
      </c>
      <c r="K22" s="30" t="s">
        <v>15</v>
      </c>
      <c r="L22" s="30">
        <v>90026</v>
      </c>
      <c r="M22" s="31" t="s">
        <v>195</v>
      </c>
      <c r="N22" s="32" t="s">
        <v>196</v>
      </c>
      <c r="O22" s="3">
        <v>11</v>
      </c>
      <c r="P22" s="1">
        <v>10</v>
      </c>
      <c r="Q22" s="1">
        <v>4</v>
      </c>
      <c r="R22" s="1">
        <v>3</v>
      </c>
      <c r="S22" s="65">
        <f t="shared" si="24"/>
        <v>2.75</v>
      </c>
      <c r="T22" s="65">
        <f t="shared" si="24"/>
        <v>3.3333333333333335</v>
      </c>
      <c r="U22" s="1">
        <v>264</v>
      </c>
      <c r="V22" s="1">
        <v>231</v>
      </c>
      <c r="W22" s="1">
        <v>2911</v>
      </c>
      <c r="X22" s="1">
        <v>2413</v>
      </c>
      <c r="Y22" s="40">
        <f t="shared" ref="Y22" si="30">+W22/U22</f>
        <v>11.026515151515152</v>
      </c>
      <c r="Z22" s="40">
        <f t="shared" si="25"/>
        <v>10.445887445887445</v>
      </c>
      <c r="AA22" s="1">
        <v>200</v>
      </c>
      <c r="AB22" s="1">
        <v>150</v>
      </c>
      <c r="AC22" s="65">
        <f t="shared" si="26"/>
        <v>0.75757575757575757</v>
      </c>
      <c r="AD22" s="65">
        <f t="shared" si="26"/>
        <v>0.64935064935064934</v>
      </c>
      <c r="AE22" s="1">
        <f t="shared" si="27"/>
        <v>3111</v>
      </c>
      <c r="AF22" s="2">
        <f t="shared" si="27"/>
        <v>2563</v>
      </c>
      <c r="AG22" s="33">
        <f t="shared" si="28"/>
        <v>3111</v>
      </c>
      <c r="AH22" s="34">
        <f t="shared" si="28"/>
        <v>2563</v>
      </c>
      <c r="AI22" s="35">
        <f t="shared" si="29"/>
        <v>548</v>
      </c>
      <c r="AJ22" s="5"/>
      <c r="AK22" s="4"/>
      <c r="AL22" s="4"/>
      <c r="AM22" s="4"/>
      <c r="AN22" s="4"/>
      <c r="AO22" s="4"/>
      <c r="AP22" s="4"/>
      <c r="AQ22" s="4"/>
      <c r="AR22" s="4">
        <v>1</v>
      </c>
      <c r="AS22" s="4">
        <v>1</v>
      </c>
      <c r="AT22" s="4">
        <v>33</v>
      </c>
      <c r="AU22" s="4">
        <v>548</v>
      </c>
      <c r="AV22" s="4">
        <v>10</v>
      </c>
      <c r="AW22" s="4">
        <v>3</v>
      </c>
      <c r="AX22" s="4">
        <v>231</v>
      </c>
      <c r="AY22" s="4">
        <v>2563</v>
      </c>
      <c r="AZ22" s="6"/>
    </row>
    <row r="23" spans="1:53" customFormat="1">
      <c r="A23" s="29" t="s">
        <v>16</v>
      </c>
      <c r="B23" s="30" t="s">
        <v>57</v>
      </c>
      <c r="C23" s="30" t="s">
        <v>59</v>
      </c>
      <c r="D23" s="30">
        <v>37836901</v>
      </c>
      <c r="E23" s="30">
        <v>200000571</v>
      </c>
      <c r="F23" s="30" t="s">
        <v>101</v>
      </c>
      <c r="G23" s="30">
        <v>36092479</v>
      </c>
      <c r="H23" s="30">
        <v>100002467</v>
      </c>
      <c r="I23" s="30" t="s">
        <v>154</v>
      </c>
      <c r="J23" s="30" t="s">
        <v>16</v>
      </c>
      <c r="K23" s="30" t="s">
        <v>20</v>
      </c>
      <c r="L23" s="30">
        <v>92203</v>
      </c>
      <c r="M23" s="31" t="s">
        <v>21</v>
      </c>
      <c r="N23" s="32" t="s">
        <v>187</v>
      </c>
      <c r="O23" s="3">
        <v>1</v>
      </c>
      <c r="P23" s="1">
        <v>1</v>
      </c>
      <c r="Q23" s="1">
        <v>1</v>
      </c>
      <c r="R23" s="1">
        <v>1</v>
      </c>
      <c r="S23" s="65">
        <f t="shared" ref="S23:T23" si="31">+O23/Q23</f>
        <v>1</v>
      </c>
      <c r="T23" s="65">
        <f t="shared" si="31"/>
        <v>1</v>
      </c>
      <c r="U23" s="1">
        <v>53</v>
      </c>
      <c r="V23" s="1">
        <v>53</v>
      </c>
      <c r="W23" s="1">
        <v>1352</v>
      </c>
      <c r="X23" s="1">
        <v>1352</v>
      </c>
      <c r="Y23" s="40">
        <f t="shared" ref="Y23:Z23" si="32">+W23/U23</f>
        <v>25.509433962264151</v>
      </c>
      <c r="Z23" s="40">
        <f t="shared" si="32"/>
        <v>25.509433962264151</v>
      </c>
      <c r="AA23" s="1">
        <v>14</v>
      </c>
      <c r="AB23" s="1">
        <v>14</v>
      </c>
      <c r="AC23" s="65">
        <f t="shared" ref="AC23:AD23" si="33">+AA23/U23</f>
        <v>0.26415094339622641</v>
      </c>
      <c r="AD23" s="65">
        <f t="shared" si="33"/>
        <v>0.26415094339622641</v>
      </c>
      <c r="AE23" s="1">
        <f t="shared" ref="AE23" si="34">+W23+AA23</f>
        <v>1366</v>
      </c>
      <c r="AF23" s="2">
        <f t="shared" ref="AF23" si="35">+X23+AB23</f>
        <v>1366</v>
      </c>
      <c r="AG23" s="33">
        <f t="shared" ref="AG23" si="36">ROUNDUP(AE23,0)</f>
        <v>1366</v>
      </c>
      <c r="AH23" s="34">
        <f t="shared" ref="AH23" si="37">ROUNDUP(AF23,0)</f>
        <v>1366</v>
      </c>
      <c r="AI23" s="35">
        <f t="shared" ref="AI23" si="38">+AG23-AH23</f>
        <v>0</v>
      </c>
      <c r="AJ23" s="5"/>
      <c r="AK23" s="4"/>
      <c r="AL23" s="4"/>
      <c r="AM23" s="4"/>
      <c r="AN23" s="4">
        <v>1</v>
      </c>
      <c r="AO23" s="4">
        <v>1</v>
      </c>
      <c r="AP23" s="4">
        <v>53</v>
      </c>
      <c r="AQ23" s="4">
        <v>1366</v>
      </c>
      <c r="AR23" s="4"/>
      <c r="AS23" s="4"/>
      <c r="AT23" s="4"/>
      <c r="AU23" s="4"/>
      <c r="AV23" s="4"/>
      <c r="AW23" s="4"/>
      <c r="AX23" s="4"/>
      <c r="AY23" s="4"/>
      <c r="AZ23" s="6"/>
    </row>
    <row r="24" spans="1:53" customFormat="1">
      <c r="A24" s="29" t="s">
        <v>16</v>
      </c>
      <c r="B24" s="30" t="s">
        <v>62</v>
      </c>
      <c r="C24" s="30" t="s">
        <v>66</v>
      </c>
      <c r="D24" s="30">
        <v>306169</v>
      </c>
      <c r="E24" s="30">
        <v>200000374</v>
      </c>
      <c r="F24" s="30" t="s">
        <v>107</v>
      </c>
      <c r="G24" s="30">
        <v>37836706</v>
      </c>
      <c r="H24" s="30">
        <v>100002085</v>
      </c>
      <c r="I24" s="30" t="s">
        <v>158</v>
      </c>
      <c r="J24" s="30" t="s">
        <v>16</v>
      </c>
      <c r="K24" s="30" t="s">
        <v>18</v>
      </c>
      <c r="L24" s="30">
        <v>92601</v>
      </c>
      <c r="M24" s="31" t="s">
        <v>19</v>
      </c>
      <c r="N24" s="32" t="s">
        <v>197</v>
      </c>
      <c r="O24" s="3">
        <v>20</v>
      </c>
      <c r="P24" s="1">
        <v>12</v>
      </c>
      <c r="Q24" s="1">
        <v>4</v>
      </c>
      <c r="R24" s="1">
        <v>3</v>
      </c>
      <c r="S24" s="65">
        <f t="shared" ref="S24:T24" si="39">+O24/Q24</f>
        <v>5</v>
      </c>
      <c r="T24" s="65">
        <f t="shared" si="39"/>
        <v>4</v>
      </c>
      <c r="U24" s="1">
        <v>312</v>
      </c>
      <c r="V24" s="1">
        <v>237</v>
      </c>
      <c r="W24" s="1">
        <v>3631</v>
      </c>
      <c r="X24" s="1">
        <v>3362</v>
      </c>
      <c r="Y24" s="40">
        <f t="shared" ref="Y24:Z24" si="40">+W24/U24</f>
        <v>11.637820512820513</v>
      </c>
      <c r="Z24" s="40">
        <f t="shared" si="40"/>
        <v>14.185654008438819</v>
      </c>
      <c r="AA24" s="1">
        <v>1760</v>
      </c>
      <c r="AB24" s="1">
        <v>897</v>
      </c>
      <c r="AC24" s="65">
        <f t="shared" ref="AC24:AD24" si="41">+AA24/U24</f>
        <v>5.6410256410256414</v>
      </c>
      <c r="AD24" s="65">
        <f t="shared" si="41"/>
        <v>3.7848101265822787</v>
      </c>
      <c r="AE24" s="1">
        <f t="shared" ref="AE24" si="42">+W24+AA24</f>
        <v>5391</v>
      </c>
      <c r="AF24" s="2">
        <f t="shared" ref="AF24" si="43">+X24+AB24</f>
        <v>4259</v>
      </c>
      <c r="AG24" s="33">
        <f t="shared" ref="AG24" si="44">ROUNDUP(AE24,0)</f>
        <v>5391</v>
      </c>
      <c r="AH24" s="34">
        <f t="shared" ref="AH24" si="45">ROUNDUP(AF24,0)</f>
        <v>4259</v>
      </c>
      <c r="AI24" s="35">
        <f t="shared" ref="AI24" si="46">+AG24-AH24</f>
        <v>1132</v>
      </c>
      <c r="AJ24" s="5">
        <v>20</v>
      </c>
      <c r="AK24" s="4">
        <v>4</v>
      </c>
      <c r="AL24" s="4">
        <v>312</v>
      </c>
      <c r="AM24" s="4">
        <v>5391</v>
      </c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6"/>
    </row>
    <row r="25" spans="1:53" customFormat="1">
      <c r="A25" s="29" t="s">
        <v>16</v>
      </c>
      <c r="B25" s="30" t="s">
        <v>62</v>
      </c>
      <c r="C25" s="30" t="s">
        <v>67</v>
      </c>
      <c r="D25" s="30">
        <v>309982</v>
      </c>
      <c r="E25" s="30">
        <v>200000496</v>
      </c>
      <c r="F25" s="30" t="s">
        <v>108</v>
      </c>
      <c r="G25" s="30">
        <v>37838181</v>
      </c>
      <c r="H25" s="30">
        <v>100002755</v>
      </c>
      <c r="I25" s="30" t="s">
        <v>17</v>
      </c>
      <c r="J25" s="30" t="s">
        <v>16</v>
      </c>
      <c r="K25" s="30" t="s">
        <v>22</v>
      </c>
      <c r="L25" s="30">
        <v>90901</v>
      </c>
      <c r="M25" s="31" t="s">
        <v>22</v>
      </c>
      <c r="N25" s="32" t="s">
        <v>198</v>
      </c>
      <c r="O25" s="3">
        <v>5</v>
      </c>
      <c r="P25" s="1">
        <v>5</v>
      </c>
      <c r="Q25" s="1">
        <v>2</v>
      </c>
      <c r="R25" s="1">
        <v>2</v>
      </c>
      <c r="S25" s="65">
        <f t="shared" ref="S25:T27" si="47">+O25/Q25</f>
        <v>2.5</v>
      </c>
      <c r="T25" s="65">
        <f t="shared" si="47"/>
        <v>2.5</v>
      </c>
      <c r="U25" s="1">
        <v>104</v>
      </c>
      <c r="V25" s="1">
        <v>104</v>
      </c>
      <c r="W25" s="1">
        <v>2715</v>
      </c>
      <c r="X25" s="1">
        <v>2715</v>
      </c>
      <c r="Y25" s="40">
        <f t="shared" ref="Y25:Z27" si="48">+W25/U25</f>
        <v>26.10576923076923</v>
      </c>
      <c r="Z25" s="40">
        <f t="shared" si="48"/>
        <v>26.10576923076923</v>
      </c>
      <c r="AA25" s="1">
        <v>0</v>
      </c>
      <c r="AB25" s="1">
        <v>0</v>
      </c>
      <c r="AC25" s="65">
        <f t="shared" ref="AC25:AD27" si="49">+AA25/U25</f>
        <v>0</v>
      </c>
      <c r="AD25" s="65">
        <f t="shared" si="49"/>
        <v>0</v>
      </c>
      <c r="AE25" s="1">
        <f t="shared" ref="AE25:AE27" si="50">+W25+AA25</f>
        <v>2715</v>
      </c>
      <c r="AF25" s="2">
        <f t="shared" ref="AF25:AF27" si="51">+X25+AB25</f>
        <v>2715</v>
      </c>
      <c r="AG25" s="33">
        <f t="shared" ref="AG25:AG27" si="52">ROUNDUP(AE25,0)</f>
        <v>2715</v>
      </c>
      <c r="AH25" s="34">
        <f t="shared" ref="AH25:AH27" si="53">ROUNDUP(AF25,0)</f>
        <v>2715</v>
      </c>
      <c r="AI25" s="35">
        <f t="shared" ref="AI25:AI27" si="54">+AG25-AH25</f>
        <v>0</v>
      </c>
      <c r="AJ25" s="5">
        <v>3</v>
      </c>
      <c r="AK25" s="4">
        <v>1</v>
      </c>
      <c r="AL25" s="4">
        <v>44</v>
      </c>
      <c r="AM25" s="4">
        <v>1151</v>
      </c>
      <c r="AN25" s="4">
        <v>2</v>
      </c>
      <c r="AO25" s="4">
        <v>1</v>
      </c>
      <c r="AP25" s="4">
        <v>60</v>
      </c>
      <c r="AQ25" s="4">
        <v>1564</v>
      </c>
      <c r="AR25" s="4"/>
      <c r="AS25" s="4"/>
      <c r="AT25" s="4"/>
      <c r="AU25" s="4"/>
      <c r="AV25" s="4"/>
      <c r="AW25" s="4"/>
      <c r="AX25" s="4"/>
      <c r="AY25" s="4"/>
      <c r="AZ25" s="6"/>
    </row>
    <row r="26" spans="1:53" customFormat="1">
      <c r="A26" s="29" t="s">
        <v>16</v>
      </c>
      <c r="B26" s="30" t="s">
        <v>62</v>
      </c>
      <c r="C26" s="30" t="s">
        <v>69</v>
      </c>
      <c r="D26" s="30">
        <v>313114</v>
      </c>
      <c r="E26" s="30">
        <v>200000523</v>
      </c>
      <c r="F26" s="30" t="s">
        <v>110</v>
      </c>
      <c r="G26" s="30">
        <v>31875394</v>
      </c>
      <c r="H26" s="30">
        <v>100003062</v>
      </c>
      <c r="I26" s="30" t="s">
        <v>157</v>
      </c>
      <c r="J26" s="30" t="s">
        <v>16</v>
      </c>
      <c r="K26" s="30" t="s">
        <v>23</v>
      </c>
      <c r="L26" s="30">
        <v>91701</v>
      </c>
      <c r="M26" s="31" t="s">
        <v>23</v>
      </c>
      <c r="N26" s="32" t="s">
        <v>200</v>
      </c>
      <c r="O26" s="3">
        <v>6</v>
      </c>
      <c r="P26" s="1">
        <v>6</v>
      </c>
      <c r="Q26" s="1">
        <v>1</v>
      </c>
      <c r="R26" s="1">
        <v>1</v>
      </c>
      <c r="S26" s="65">
        <f t="shared" si="47"/>
        <v>6</v>
      </c>
      <c r="T26" s="65">
        <f t="shared" si="47"/>
        <v>6</v>
      </c>
      <c r="U26" s="1">
        <v>40</v>
      </c>
      <c r="V26" s="1">
        <v>40</v>
      </c>
      <c r="W26" s="1">
        <v>759</v>
      </c>
      <c r="X26" s="1">
        <v>759</v>
      </c>
      <c r="Y26" s="40">
        <f t="shared" si="48"/>
        <v>18.975000000000001</v>
      </c>
      <c r="Z26" s="40">
        <f t="shared" si="48"/>
        <v>18.975000000000001</v>
      </c>
      <c r="AA26" s="1">
        <v>0</v>
      </c>
      <c r="AB26" s="1">
        <v>0</v>
      </c>
      <c r="AC26" s="65">
        <f t="shared" si="49"/>
        <v>0</v>
      </c>
      <c r="AD26" s="65">
        <f t="shared" si="49"/>
        <v>0</v>
      </c>
      <c r="AE26" s="1">
        <f t="shared" si="50"/>
        <v>759</v>
      </c>
      <c r="AF26" s="2">
        <f t="shared" si="51"/>
        <v>759</v>
      </c>
      <c r="AG26" s="33">
        <f t="shared" si="52"/>
        <v>759</v>
      </c>
      <c r="AH26" s="34">
        <f t="shared" si="53"/>
        <v>759</v>
      </c>
      <c r="AI26" s="35">
        <f t="shared" si="54"/>
        <v>0</v>
      </c>
      <c r="AJ26" s="5">
        <v>6</v>
      </c>
      <c r="AK26" s="4">
        <v>1</v>
      </c>
      <c r="AL26" s="4">
        <v>40</v>
      </c>
      <c r="AM26" s="4">
        <v>759</v>
      </c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6"/>
    </row>
    <row r="27" spans="1:53" customFormat="1">
      <c r="A27" s="29" t="s">
        <v>16</v>
      </c>
      <c r="B27" s="30" t="s">
        <v>62</v>
      </c>
      <c r="C27" s="30" t="s">
        <v>69</v>
      </c>
      <c r="D27" s="30">
        <v>313114</v>
      </c>
      <c r="E27" s="30">
        <v>200000523</v>
      </c>
      <c r="F27" s="30" t="s">
        <v>110</v>
      </c>
      <c r="G27" s="30">
        <v>36080772</v>
      </c>
      <c r="H27" s="30">
        <v>100003017</v>
      </c>
      <c r="I27" s="30" t="s">
        <v>157</v>
      </c>
      <c r="J27" s="30" t="s">
        <v>16</v>
      </c>
      <c r="K27" s="30" t="s">
        <v>23</v>
      </c>
      <c r="L27" s="30">
        <v>91701</v>
      </c>
      <c r="M27" s="31" t="s">
        <v>23</v>
      </c>
      <c r="N27" s="32" t="s">
        <v>201</v>
      </c>
      <c r="O27" s="3">
        <v>6</v>
      </c>
      <c r="P27" s="1"/>
      <c r="Q27" s="1">
        <v>1</v>
      </c>
      <c r="R27" s="1">
        <v>0</v>
      </c>
      <c r="S27" s="65">
        <f t="shared" si="47"/>
        <v>6</v>
      </c>
      <c r="T27" s="65"/>
      <c r="U27" s="1">
        <v>72</v>
      </c>
      <c r="V27" s="1">
        <v>0</v>
      </c>
      <c r="W27" s="1">
        <v>1359</v>
      </c>
      <c r="X27" s="1">
        <v>0</v>
      </c>
      <c r="Y27" s="40">
        <f t="shared" si="48"/>
        <v>18.875</v>
      </c>
      <c r="Z27" s="40"/>
      <c r="AA27" s="1">
        <v>0</v>
      </c>
      <c r="AB27" s="1">
        <v>0</v>
      </c>
      <c r="AC27" s="65">
        <f t="shared" si="49"/>
        <v>0</v>
      </c>
      <c r="AD27" s="65"/>
      <c r="AE27" s="1">
        <f t="shared" si="50"/>
        <v>1359</v>
      </c>
      <c r="AF27" s="2">
        <f t="shared" si="51"/>
        <v>0</v>
      </c>
      <c r="AG27" s="33">
        <f t="shared" si="52"/>
        <v>1359</v>
      </c>
      <c r="AH27" s="34">
        <f t="shared" si="53"/>
        <v>0</v>
      </c>
      <c r="AI27" s="35">
        <f t="shared" si="54"/>
        <v>1359</v>
      </c>
      <c r="AJ27" s="5"/>
      <c r="AK27" s="4"/>
      <c r="AL27" s="4"/>
      <c r="AM27" s="4"/>
      <c r="AN27" s="4">
        <v>6</v>
      </c>
      <c r="AO27" s="4">
        <v>1</v>
      </c>
      <c r="AP27" s="4">
        <v>72</v>
      </c>
      <c r="AQ27" s="4">
        <v>1359</v>
      </c>
      <c r="AR27" s="4"/>
      <c r="AS27" s="4"/>
      <c r="AT27" s="4"/>
      <c r="AU27" s="4"/>
      <c r="AV27" s="4"/>
      <c r="AW27" s="4"/>
      <c r="AX27" s="4"/>
      <c r="AY27" s="4"/>
      <c r="AZ27" s="6"/>
    </row>
    <row r="28" spans="1:53" customFormat="1">
      <c r="A28" s="29" t="s">
        <v>16</v>
      </c>
      <c r="B28" s="30" t="s">
        <v>62</v>
      </c>
      <c r="C28" s="30" t="s">
        <v>68</v>
      </c>
      <c r="D28" s="30">
        <v>313068</v>
      </c>
      <c r="E28" s="30">
        <v>200000564</v>
      </c>
      <c r="F28" s="30" t="s">
        <v>109</v>
      </c>
      <c r="G28" s="30">
        <v>36080608</v>
      </c>
      <c r="H28" s="30">
        <v>100002897</v>
      </c>
      <c r="I28" s="30" t="s">
        <v>157</v>
      </c>
      <c r="J28" s="30" t="s">
        <v>16</v>
      </c>
      <c r="K28" s="30" t="s">
        <v>23</v>
      </c>
      <c r="L28" s="30">
        <v>91925</v>
      </c>
      <c r="M28" s="31" t="s">
        <v>199</v>
      </c>
      <c r="N28" s="32" t="s">
        <v>188</v>
      </c>
      <c r="O28" s="3">
        <v>1</v>
      </c>
      <c r="P28" s="1"/>
      <c r="Q28" s="1">
        <v>1</v>
      </c>
      <c r="R28" s="1">
        <v>0</v>
      </c>
      <c r="S28" s="65">
        <f t="shared" ref="S28" si="55">+O28/Q28</f>
        <v>1</v>
      </c>
      <c r="T28" s="65"/>
      <c r="U28" s="1">
        <v>36</v>
      </c>
      <c r="V28" s="1">
        <v>0</v>
      </c>
      <c r="W28" s="1">
        <v>978</v>
      </c>
      <c r="X28" s="1">
        <v>0</v>
      </c>
      <c r="Y28" s="40">
        <f t="shared" ref="Y28" si="56">+W28/U28</f>
        <v>27.166666666666668</v>
      </c>
      <c r="Z28" s="40"/>
      <c r="AA28" s="1">
        <v>0</v>
      </c>
      <c r="AB28" s="1">
        <v>0</v>
      </c>
      <c r="AC28" s="65">
        <f t="shared" ref="AC28" si="57">+AA28/U28</f>
        <v>0</v>
      </c>
      <c r="AD28" s="65"/>
      <c r="AE28" s="1">
        <f t="shared" ref="AE28" si="58">+W28+AA28</f>
        <v>978</v>
      </c>
      <c r="AF28" s="2">
        <f t="shared" ref="AF28" si="59">+X28+AB28</f>
        <v>0</v>
      </c>
      <c r="AG28" s="33">
        <f t="shared" ref="AG28" si="60">ROUNDUP(AE28,0)</f>
        <v>978</v>
      </c>
      <c r="AH28" s="34">
        <f t="shared" ref="AH28" si="61">ROUNDUP(AF28,0)</f>
        <v>0</v>
      </c>
      <c r="AI28" s="35">
        <f t="shared" ref="AI28" si="62">+AG28-AH28</f>
        <v>978</v>
      </c>
      <c r="AJ28" s="5"/>
      <c r="AK28" s="4"/>
      <c r="AL28" s="4"/>
      <c r="AM28" s="4"/>
      <c r="AN28" s="4"/>
      <c r="AO28" s="4"/>
      <c r="AP28" s="4"/>
      <c r="AQ28" s="4"/>
      <c r="AR28" s="4">
        <v>1</v>
      </c>
      <c r="AS28" s="4">
        <v>1</v>
      </c>
      <c r="AT28" s="4">
        <v>36</v>
      </c>
      <c r="AU28" s="4">
        <v>978</v>
      </c>
      <c r="AV28" s="4"/>
      <c r="AW28" s="4"/>
      <c r="AX28" s="4"/>
      <c r="AY28" s="4"/>
      <c r="AZ28" s="6"/>
    </row>
    <row r="29" spans="1:53" customFormat="1">
      <c r="A29" s="29" t="s">
        <v>16</v>
      </c>
      <c r="B29" s="30" t="s">
        <v>81</v>
      </c>
      <c r="C29" s="30" t="s">
        <v>95</v>
      </c>
      <c r="D29" s="30">
        <v>42156548</v>
      </c>
      <c r="E29" s="30">
        <v>200003886</v>
      </c>
      <c r="F29" s="30" t="s">
        <v>134</v>
      </c>
      <c r="G29" s="30">
        <v>36088978</v>
      </c>
      <c r="H29" s="30">
        <v>100002732</v>
      </c>
      <c r="I29" s="30" t="s">
        <v>166</v>
      </c>
      <c r="J29" s="30" t="s">
        <v>16</v>
      </c>
      <c r="K29" s="30" t="s">
        <v>22</v>
      </c>
      <c r="L29" s="30">
        <v>90901</v>
      </c>
      <c r="M29" s="31" t="s">
        <v>22</v>
      </c>
      <c r="N29" s="32" t="s">
        <v>233</v>
      </c>
      <c r="O29" s="3">
        <v>177</v>
      </c>
      <c r="P29" s="1"/>
      <c r="Q29" s="1">
        <v>4</v>
      </c>
      <c r="R29" s="1">
        <v>0</v>
      </c>
      <c r="S29" s="65">
        <f t="shared" ref="S29" si="63">+O29/Q29</f>
        <v>44.25</v>
      </c>
      <c r="T29" s="65"/>
      <c r="U29" s="1">
        <v>268</v>
      </c>
      <c r="V29" s="1">
        <v>0</v>
      </c>
      <c r="W29" s="1">
        <v>3890</v>
      </c>
      <c r="X29" s="1">
        <v>0</v>
      </c>
      <c r="Y29" s="40">
        <f t="shared" ref="Y29" si="64">+W29/U29</f>
        <v>14.514925373134329</v>
      </c>
      <c r="Z29" s="40"/>
      <c r="AA29" s="1">
        <v>0</v>
      </c>
      <c r="AB29" s="1">
        <v>0</v>
      </c>
      <c r="AC29" s="65">
        <f t="shared" ref="AC29" si="65">+AA29/U29</f>
        <v>0</v>
      </c>
      <c r="AD29" s="65"/>
      <c r="AE29" s="1">
        <f t="shared" ref="AE29" si="66">+W29+AA29</f>
        <v>3890</v>
      </c>
      <c r="AF29" s="2">
        <f t="shared" ref="AF29" si="67">+X29+AB29</f>
        <v>0</v>
      </c>
      <c r="AG29" s="33">
        <f t="shared" ref="AG29" si="68">ROUNDUP(AE29,0)</f>
        <v>3890</v>
      </c>
      <c r="AH29" s="34">
        <f t="shared" ref="AH29" si="69">ROUNDUP(AF29,0)</f>
        <v>0</v>
      </c>
      <c r="AI29" s="35">
        <f t="shared" ref="AI29" si="70">+AG29-AH29</f>
        <v>3890</v>
      </c>
      <c r="AJ29" s="5">
        <v>177</v>
      </c>
      <c r="AK29" s="4">
        <v>4</v>
      </c>
      <c r="AL29" s="4">
        <v>268</v>
      </c>
      <c r="AM29" s="4">
        <v>3890</v>
      </c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6"/>
    </row>
    <row r="30" spans="1:53" customFormat="1">
      <c r="A30" s="29" t="s">
        <v>24</v>
      </c>
      <c r="B30" s="30" t="s">
        <v>62</v>
      </c>
      <c r="C30" s="30" t="s">
        <v>70</v>
      </c>
      <c r="D30" s="30">
        <v>311049</v>
      </c>
      <c r="E30" s="30">
        <v>200000602</v>
      </c>
      <c r="F30" s="30" t="s">
        <v>111</v>
      </c>
      <c r="G30" s="30">
        <v>36128392</v>
      </c>
      <c r="H30" s="30">
        <v>100003375</v>
      </c>
      <c r="I30" s="30" t="s">
        <v>17</v>
      </c>
      <c r="J30" s="30" t="s">
        <v>24</v>
      </c>
      <c r="K30" s="30" t="s">
        <v>25</v>
      </c>
      <c r="L30" s="30">
        <v>95636</v>
      </c>
      <c r="M30" s="31" t="s">
        <v>202</v>
      </c>
      <c r="N30" s="32" t="s">
        <v>203</v>
      </c>
      <c r="O30" s="3">
        <v>1</v>
      </c>
      <c r="P30" s="1">
        <v>1</v>
      </c>
      <c r="Q30" s="1">
        <v>1</v>
      </c>
      <c r="R30" s="1">
        <v>1</v>
      </c>
      <c r="S30" s="65">
        <f t="shared" ref="S30:T30" si="71">+O30/Q30</f>
        <v>1</v>
      </c>
      <c r="T30" s="65">
        <f t="shared" si="71"/>
        <v>1</v>
      </c>
      <c r="U30" s="1">
        <v>48</v>
      </c>
      <c r="V30" s="1">
        <v>48</v>
      </c>
      <c r="W30" s="1">
        <v>1355</v>
      </c>
      <c r="X30" s="1">
        <v>1355</v>
      </c>
      <c r="Y30" s="40">
        <f t="shared" ref="Y30:Z30" si="72">+W30/U30</f>
        <v>28.229166666666668</v>
      </c>
      <c r="Z30" s="40">
        <f t="shared" si="72"/>
        <v>28.229166666666668</v>
      </c>
      <c r="AA30" s="1">
        <v>127</v>
      </c>
      <c r="AB30" s="1">
        <v>127</v>
      </c>
      <c r="AC30" s="65">
        <f t="shared" ref="AC30:AD30" si="73">+AA30/U30</f>
        <v>2.6458333333333335</v>
      </c>
      <c r="AD30" s="65">
        <f t="shared" si="73"/>
        <v>2.6458333333333335</v>
      </c>
      <c r="AE30" s="1">
        <f t="shared" ref="AE30" si="74">+W30+AA30</f>
        <v>1482</v>
      </c>
      <c r="AF30" s="2">
        <f t="shared" ref="AF30" si="75">+X30+AB30</f>
        <v>1482</v>
      </c>
      <c r="AG30" s="33">
        <f t="shared" ref="AG30" si="76">ROUNDUP(AE30,0)</f>
        <v>1482</v>
      </c>
      <c r="AH30" s="34">
        <f t="shared" ref="AH30" si="77">ROUNDUP(AF30,0)</f>
        <v>1482</v>
      </c>
      <c r="AI30" s="35">
        <f t="shared" ref="AI30" si="78">+AG30-AH30</f>
        <v>0</v>
      </c>
      <c r="AJ30" s="5">
        <v>1</v>
      </c>
      <c r="AK30" s="4">
        <v>1</v>
      </c>
      <c r="AL30" s="4">
        <v>48</v>
      </c>
      <c r="AM30" s="4">
        <v>1482</v>
      </c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6"/>
    </row>
    <row r="31" spans="1:53" customFormat="1">
      <c r="A31" s="29" t="s">
        <v>24</v>
      </c>
      <c r="B31" s="30" t="s">
        <v>62</v>
      </c>
      <c r="C31" s="30" t="s">
        <v>76</v>
      </c>
      <c r="D31" s="30">
        <v>312088</v>
      </c>
      <c r="E31" s="30">
        <v>200000839</v>
      </c>
      <c r="F31" s="30" t="s">
        <v>117</v>
      </c>
      <c r="G31" s="30">
        <v>34000976</v>
      </c>
      <c r="H31" s="30">
        <v>100004592</v>
      </c>
      <c r="I31" s="30" t="s">
        <v>160</v>
      </c>
      <c r="J31" s="30" t="s">
        <v>24</v>
      </c>
      <c r="K31" s="30" t="s">
        <v>31</v>
      </c>
      <c r="L31" s="30">
        <v>91451</v>
      </c>
      <c r="M31" s="31" t="s">
        <v>210</v>
      </c>
      <c r="N31" s="32" t="s">
        <v>211</v>
      </c>
      <c r="O31" s="3">
        <v>1</v>
      </c>
      <c r="P31" s="1">
        <v>1</v>
      </c>
      <c r="Q31" s="1">
        <v>1</v>
      </c>
      <c r="R31" s="1">
        <v>1</v>
      </c>
      <c r="S31" s="65">
        <f t="shared" ref="S31:T33" si="79">+O31/Q31</f>
        <v>1</v>
      </c>
      <c r="T31" s="65">
        <f t="shared" si="79"/>
        <v>1</v>
      </c>
      <c r="U31" s="1">
        <v>48</v>
      </c>
      <c r="V31" s="1">
        <v>48</v>
      </c>
      <c r="W31" s="1">
        <v>759</v>
      </c>
      <c r="X31" s="1">
        <v>759</v>
      </c>
      <c r="Y31" s="40">
        <f t="shared" ref="Y31:Z33" si="80">+W31/U31</f>
        <v>15.8125</v>
      </c>
      <c r="Z31" s="40">
        <f t="shared" si="80"/>
        <v>15.8125</v>
      </c>
      <c r="AA31" s="1">
        <v>90</v>
      </c>
      <c r="AB31" s="1">
        <v>90</v>
      </c>
      <c r="AC31" s="65">
        <f t="shared" ref="AC31:AD33" si="81">+AA31/U31</f>
        <v>1.875</v>
      </c>
      <c r="AD31" s="65">
        <f t="shared" si="81"/>
        <v>1.875</v>
      </c>
      <c r="AE31" s="1">
        <f t="shared" ref="AE31:AE33" si="82">+W31+AA31</f>
        <v>849</v>
      </c>
      <c r="AF31" s="2">
        <f t="shared" ref="AF31:AF33" si="83">+X31+AB31</f>
        <v>849</v>
      </c>
      <c r="AG31" s="33">
        <f t="shared" ref="AG31:AG33" si="84">ROUNDUP(AE31,0)</f>
        <v>849</v>
      </c>
      <c r="AH31" s="34">
        <f t="shared" ref="AH31:AH33" si="85">ROUNDUP(AF31,0)</f>
        <v>849</v>
      </c>
      <c r="AI31" s="35">
        <f t="shared" ref="AI31:AI33" si="86">+AG31-AH31</f>
        <v>0</v>
      </c>
      <c r="AJ31" s="5"/>
      <c r="AK31" s="4"/>
      <c r="AL31" s="4"/>
      <c r="AM31" s="4"/>
      <c r="AN31" s="4">
        <v>1</v>
      </c>
      <c r="AO31" s="4">
        <v>1</v>
      </c>
      <c r="AP31" s="4">
        <v>48</v>
      </c>
      <c r="AQ31" s="4">
        <v>849</v>
      </c>
      <c r="AR31" s="4"/>
      <c r="AS31" s="4"/>
      <c r="AT31" s="4"/>
      <c r="AU31" s="4"/>
      <c r="AV31" s="4"/>
      <c r="AW31" s="4"/>
      <c r="AX31" s="4"/>
      <c r="AY31" s="4"/>
      <c r="AZ31" s="6"/>
    </row>
    <row r="32" spans="1:53" customFormat="1">
      <c r="A32" s="29" t="s">
        <v>24</v>
      </c>
      <c r="B32" s="30" t="s">
        <v>62</v>
      </c>
      <c r="C32" s="30" t="s">
        <v>72</v>
      </c>
      <c r="D32" s="30">
        <v>317667</v>
      </c>
      <c r="E32" s="30">
        <v>200000725</v>
      </c>
      <c r="F32" s="30" t="s">
        <v>113</v>
      </c>
      <c r="G32" s="30">
        <v>35995998</v>
      </c>
      <c r="H32" s="30">
        <v>100003948</v>
      </c>
      <c r="I32" s="30" t="s">
        <v>17</v>
      </c>
      <c r="J32" s="30" t="s">
        <v>24</v>
      </c>
      <c r="K32" s="30" t="s">
        <v>28</v>
      </c>
      <c r="L32" s="30">
        <v>1701</v>
      </c>
      <c r="M32" s="31" t="s">
        <v>28</v>
      </c>
      <c r="N32" s="32" t="s">
        <v>205</v>
      </c>
      <c r="O32" s="3">
        <v>4</v>
      </c>
      <c r="P32" s="1">
        <v>2</v>
      </c>
      <c r="Q32" s="1">
        <v>2</v>
      </c>
      <c r="R32" s="1">
        <v>1</v>
      </c>
      <c r="S32" s="65">
        <f t="shared" si="79"/>
        <v>2</v>
      </c>
      <c r="T32" s="65">
        <f t="shared" si="79"/>
        <v>2</v>
      </c>
      <c r="U32" s="1">
        <v>19</v>
      </c>
      <c r="V32" s="1">
        <v>10</v>
      </c>
      <c r="W32" s="1">
        <v>445</v>
      </c>
      <c r="X32" s="1">
        <v>235</v>
      </c>
      <c r="Y32" s="40">
        <f t="shared" si="80"/>
        <v>23.421052631578949</v>
      </c>
      <c r="Z32" s="40">
        <f t="shared" si="80"/>
        <v>23.5</v>
      </c>
      <c r="AA32" s="1">
        <v>0</v>
      </c>
      <c r="AB32" s="1">
        <v>0</v>
      </c>
      <c r="AC32" s="65">
        <f t="shared" si="81"/>
        <v>0</v>
      </c>
      <c r="AD32" s="65">
        <f t="shared" si="81"/>
        <v>0</v>
      </c>
      <c r="AE32" s="1">
        <f t="shared" si="82"/>
        <v>445</v>
      </c>
      <c r="AF32" s="2">
        <f t="shared" si="83"/>
        <v>235</v>
      </c>
      <c r="AG32" s="33">
        <f t="shared" si="84"/>
        <v>445</v>
      </c>
      <c r="AH32" s="34">
        <f t="shared" si="85"/>
        <v>235</v>
      </c>
      <c r="AI32" s="35">
        <f t="shared" si="86"/>
        <v>210</v>
      </c>
      <c r="AJ32" s="5">
        <v>2</v>
      </c>
      <c r="AK32" s="4">
        <v>1</v>
      </c>
      <c r="AL32" s="4">
        <v>10</v>
      </c>
      <c r="AM32" s="4">
        <v>235</v>
      </c>
      <c r="AN32" s="4"/>
      <c r="AO32" s="4"/>
      <c r="AP32" s="4"/>
      <c r="AQ32" s="4"/>
      <c r="AR32" s="4"/>
      <c r="AS32" s="4"/>
      <c r="AT32" s="4"/>
      <c r="AU32" s="4"/>
      <c r="AV32" s="4">
        <v>2</v>
      </c>
      <c r="AW32" s="4">
        <v>1</v>
      </c>
      <c r="AX32" s="4">
        <v>9</v>
      </c>
      <c r="AY32" s="4">
        <v>210</v>
      </c>
      <c r="AZ32" s="6"/>
    </row>
    <row r="33" spans="1:53" customFormat="1">
      <c r="A33" s="29" t="s">
        <v>24</v>
      </c>
      <c r="B33" s="30" t="s">
        <v>62</v>
      </c>
      <c r="C33" s="30" t="s">
        <v>71</v>
      </c>
      <c r="D33" s="30">
        <v>317209</v>
      </c>
      <c r="E33" s="30">
        <v>200000619</v>
      </c>
      <c r="F33" s="30" t="s">
        <v>112</v>
      </c>
      <c r="G33" s="30">
        <v>35678127</v>
      </c>
      <c r="H33" s="30">
        <v>100003415</v>
      </c>
      <c r="I33" s="30" t="s">
        <v>157</v>
      </c>
      <c r="J33" s="30" t="s">
        <v>24</v>
      </c>
      <c r="K33" s="30" t="s">
        <v>26</v>
      </c>
      <c r="L33" s="30">
        <v>1841</v>
      </c>
      <c r="M33" s="31" t="s">
        <v>27</v>
      </c>
      <c r="N33" s="32" t="s">
        <v>204</v>
      </c>
      <c r="O33" s="3">
        <v>8</v>
      </c>
      <c r="P33" s="1">
        <v>8</v>
      </c>
      <c r="Q33" s="1">
        <v>1</v>
      </c>
      <c r="R33" s="1">
        <v>1</v>
      </c>
      <c r="S33" s="65">
        <f t="shared" si="79"/>
        <v>8</v>
      </c>
      <c r="T33" s="65">
        <f t="shared" si="79"/>
        <v>8</v>
      </c>
      <c r="U33" s="1">
        <v>41</v>
      </c>
      <c r="V33" s="1">
        <v>41</v>
      </c>
      <c r="W33" s="1">
        <v>766</v>
      </c>
      <c r="X33" s="1">
        <v>766</v>
      </c>
      <c r="Y33" s="40">
        <f t="shared" si="80"/>
        <v>18.682926829268293</v>
      </c>
      <c r="Z33" s="40">
        <f t="shared" si="80"/>
        <v>18.682926829268293</v>
      </c>
      <c r="AA33" s="1">
        <v>0</v>
      </c>
      <c r="AB33" s="1">
        <v>0</v>
      </c>
      <c r="AC33" s="65">
        <f t="shared" si="81"/>
        <v>0</v>
      </c>
      <c r="AD33" s="65">
        <f t="shared" si="81"/>
        <v>0</v>
      </c>
      <c r="AE33" s="1">
        <f t="shared" si="82"/>
        <v>766</v>
      </c>
      <c r="AF33" s="2">
        <f t="shared" si="83"/>
        <v>766</v>
      </c>
      <c r="AG33" s="33">
        <f t="shared" si="84"/>
        <v>766</v>
      </c>
      <c r="AH33" s="34">
        <f t="shared" si="85"/>
        <v>766</v>
      </c>
      <c r="AI33" s="35">
        <f t="shared" si="86"/>
        <v>0</v>
      </c>
      <c r="AJ33" s="5">
        <v>0</v>
      </c>
      <c r="AK33" s="4">
        <v>0</v>
      </c>
      <c r="AL33" s="4">
        <v>0</v>
      </c>
      <c r="AM33" s="4">
        <v>0</v>
      </c>
      <c r="AN33" s="4">
        <v>8</v>
      </c>
      <c r="AO33" s="4">
        <v>1</v>
      </c>
      <c r="AP33" s="4">
        <v>41</v>
      </c>
      <c r="AQ33" s="4">
        <v>766</v>
      </c>
      <c r="AR33" s="4"/>
      <c r="AS33" s="4"/>
      <c r="AT33" s="4"/>
      <c r="AU33" s="4"/>
      <c r="AV33" s="4"/>
      <c r="AW33" s="4"/>
      <c r="AX33" s="4"/>
      <c r="AY33" s="4"/>
      <c r="AZ33" s="6"/>
    </row>
    <row r="34" spans="1:53" customFormat="1">
      <c r="A34" s="29" t="s">
        <v>24</v>
      </c>
      <c r="B34" s="30" t="s">
        <v>62</v>
      </c>
      <c r="C34" s="30" t="s">
        <v>73</v>
      </c>
      <c r="D34" s="30">
        <v>318094</v>
      </c>
      <c r="E34" s="30">
        <v>200000758</v>
      </c>
      <c r="F34" s="30" t="s">
        <v>114</v>
      </c>
      <c r="G34" s="30">
        <v>31201768</v>
      </c>
      <c r="H34" s="30">
        <v>100004088</v>
      </c>
      <c r="I34" s="30" t="s">
        <v>17</v>
      </c>
      <c r="J34" s="30" t="s">
        <v>24</v>
      </c>
      <c r="K34" s="30" t="s">
        <v>29</v>
      </c>
      <c r="L34" s="30">
        <v>97251</v>
      </c>
      <c r="M34" s="31" t="s">
        <v>30</v>
      </c>
      <c r="N34" s="32" t="s">
        <v>206</v>
      </c>
      <c r="O34" s="3">
        <v>4</v>
      </c>
      <c r="P34" s="1"/>
      <c r="Q34" s="1">
        <v>2</v>
      </c>
      <c r="R34" s="1">
        <v>0</v>
      </c>
      <c r="S34" s="65">
        <f t="shared" ref="S34" si="87">+O34/Q34</f>
        <v>2</v>
      </c>
      <c r="T34" s="65"/>
      <c r="U34" s="1">
        <v>128</v>
      </c>
      <c r="V34" s="1">
        <v>0</v>
      </c>
      <c r="W34" s="1">
        <v>3602</v>
      </c>
      <c r="X34" s="1">
        <v>0</v>
      </c>
      <c r="Y34" s="40">
        <f t="shared" ref="Y34" si="88">+W34/U34</f>
        <v>28.140625</v>
      </c>
      <c r="Z34" s="40"/>
      <c r="AA34" s="1">
        <v>504</v>
      </c>
      <c r="AB34" s="1">
        <v>0</v>
      </c>
      <c r="AC34" s="65">
        <f t="shared" ref="AC34" si="89">+AA34/U34</f>
        <v>3.9375</v>
      </c>
      <c r="AD34" s="65"/>
      <c r="AE34" s="1">
        <f t="shared" ref="AE34" si="90">+W34+AA34</f>
        <v>4106</v>
      </c>
      <c r="AF34" s="2">
        <f t="shared" ref="AF34" si="91">+X34+AB34</f>
        <v>0</v>
      </c>
      <c r="AG34" s="33">
        <f t="shared" ref="AG34" si="92">ROUNDUP(AE34,0)</f>
        <v>4106</v>
      </c>
      <c r="AH34" s="34">
        <f t="shared" ref="AH34" si="93">ROUNDUP(AF34,0)</f>
        <v>0</v>
      </c>
      <c r="AI34" s="35">
        <f t="shared" ref="AI34" si="94">+AG34-AH34</f>
        <v>4106</v>
      </c>
      <c r="AJ34" s="5">
        <v>0</v>
      </c>
      <c r="AK34" s="4">
        <v>0</v>
      </c>
      <c r="AL34" s="4">
        <v>0</v>
      </c>
      <c r="AM34" s="4">
        <v>0</v>
      </c>
      <c r="AN34" s="4">
        <v>4</v>
      </c>
      <c r="AO34" s="4">
        <v>2</v>
      </c>
      <c r="AP34" s="4">
        <v>128</v>
      </c>
      <c r="AQ34" s="4">
        <v>4106</v>
      </c>
      <c r="AR34" s="4"/>
      <c r="AS34" s="4"/>
      <c r="AT34" s="4"/>
      <c r="AU34" s="4"/>
      <c r="AV34" s="4"/>
      <c r="AW34" s="4"/>
      <c r="AX34" s="4"/>
      <c r="AY34" s="4"/>
      <c r="AZ34" s="6"/>
    </row>
    <row r="35" spans="1:53" customFormat="1">
      <c r="A35" s="29" t="s">
        <v>24</v>
      </c>
      <c r="B35" s="30" t="s">
        <v>62</v>
      </c>
      <c r="C35" s="30" t="s">
        <v>74</v>
      </c>
      <c r="D35" s="30">
        <v>318337</v>
      </c>
      <c r="E35" s="30">
        <v>200000790</v>
      </c>
      <c r="F35" s="30" t="s">
        <v>115</v>
      </c>
      <c r="G35" s="30">
        <v>36126934</v>
      </c>
      <c r="H35" s="30">
        <v>100017416</v>
      </c>
      <c r="I35" s="30" t="s">
        <v>159</v>
      </c>
      <c r="J35" s="30" t="s">
        <v>24</v>
      </c>
      <c r="K35" s="30" t="s">
        <v>29</v>
      </c>
      <c r="L35" s="30">
        <v>97213</v>
      </c>
      <c r="M35" s="31" t="s">
        <v>207</v>
      </c>
      <c r="N35" s="32" t="s">
        <v>208</v>
      </c>
      <c r="O35" s="3">
        <v>1</v>
      </c>
      <c r="P35" s="1"/>
      <c r="Q35" s="1">
        <v>1</v>
      </c>
      <c r="R35" s="1">
        <v>0</v>
      </c>
      <c r="S35" s="65">
        <f t="shared" ref="S35:T36" si="95">+O35/Q35</f>
        <v>1</v>
      </c>
      <c r="T35" s="65"/>
      <c r="U35" s="1">
        <v>187</v>
      </c>
      <c r="V35" s="1">
        <v>0</v>
      </c>
      <c r="W35" s="1">
        <v>4569</v>
      </c>
      <c r="X35" s="1">
        <v>0</v>
      </c>
      <c r="Y35" s="40">
        <f t="shared" ref="Y35" si="96">+W35/U35</f>
        <v>24.433155080213904</v>
      </c>
      <c r="Z35" s="40"/>
      <c r="AA35" s="1">
        <v>0</v>
      </c>
      <c r="AB35" s="1">
        <v>0</v>
      </c>
      <c r="AC35" s="65">
        <f t="shared" ref="AC35:AD36" si="97">+AA35/U35</f>
        <v>0</v>
      </c>
      <c r="AD35" s="65"/>
      <c r="AE35" s="1">
        <f t="shared" ref="AE35:AE36" si="98">+W35+AA35</f>
        <v>4569</v>
      </c>
      <c r="AF35" s="2">
        <f t="shared" ref="AF35:AF36" si="99">+X35+AB35</f>
        <v>0</v>
      </c>
      <c r="AG35" s="33">
        <f t="shared" ref="AG35:AG36" si="100">ROUNDUP(AE35,0)</f>
        <v>4569</v>
      </c>
      <c r="AH35" s="34">
        <f t="shared" ref="AH35:AH36" si="101">ROUNDUP(AF35,0)</f>
        <v>0</v>
      </c>
      <c r="AI35" s="35">
        <f t="shared" ref="AI35:AI36" si="102">+AG35-AH35</f>
        <v>4569</v>
      </c>
      <c r="AJ35" s="5">
        <v>1</v>
      </c>
      <c r="AK35" s="4">
        <v>1</v>
      </c>
      <c r="AL35" s="4">
        <v>187</v>
      </c>
      <c r="AM35" s="4">
        <v>4569</v>
      </c>
      <c r="AN35" s="4">
        <v>0</v>
      </c>
      <c r="AO35" s="4">
        <v>0</v>
      </c>
      <c r="AP35" s="4">
        <v>0</v>
      </c>
      <c r="AQ35" s="4">
        <v>0</v>
      </c>
      <c r="AR35" s="4"/>
      <c r="AS35" s="4"/>
      <c r="AT35" s="4"/>
      <c r="AU35" s="4"/>
      <c r="AV35" s="4"/>
      <c r="AW35" s="4"/>
      <c r="AX35" s="4"/>
      <c r="AY35" s="4"/>
      <c r="AZ35" s="6"/>
    </row>
    <row r="36" spans="1:53" customFormat="1">
      <c r="A36" s="29" t="s">
        <v>24</v>
      </c>
      <c r="B36" s="30" t="s">
        <v>62</v>
      </c>
      <c r="C36" s="30" t="s">
        <v>75</v>
      </c>
      <c r="D36" s="30">
        <v>318396</v>
      </c>
      <c r="E36" s="30">
        <v>200000795</v>
      </c>
      <c r="F36" s="30" t="s">
        <v>116</v>
      </c>
      <c r="G36" s="30">
        <v>31201741</v>
      </c>
      <c r="H36" s="30">
        <v>100004193</v>
      </c>
      <c r="I36" s="30" t="s">
        <v>17</v>
      </c>
      <c r="J36" s="30" t="s">
        <v>24</v>
      </c>
      <c r="K36" s="30" t="s">
        <v>29</v>
      </c>
      <c r="L36" s="30">
        <v>97247</v>
      </c>
      <c r="M36" s="31" t="s">
        <v>209</v>
      </c>
      <c r="N36" s="32" t="s">
        <v>337</v>
      </c>
      <c r="O36" s="3">
        <v>1</v>
      </c>
      <c r="P36" s="1">
        <v>1</v>
      </c>
      <c r="Q36" s="1">
        <v>1</v>
      </c>
      <c r="R36" s="1">
        <v>1</v>
      </c>
      <c r="S36" s="65">
        <f t="shared" si="95"/>
        <v>1</v>
      </c>
      <c r="T36" s="65">
        <f t="shared" si="95"/>
        <v>1</v>
      </c>
      <c r="U36" s="1">
        <v>10</v>
      </c>
      <c r="V36" s="1">
        <v>10</v>
      </c>
      <c r="W36" s="1">
        <v>137</v>
      </c>
      <c r="X36" s="1">
        <v>137</v>
      </c>
      <c r="Y36" s="40">
        <f t="shared" ref="Y36:Z36" si="103">+W36/U36</f>
        <v>13.7</v>
      </c>
      <c r="Z36" s="40">
        <f t="shared" si="103"/>
        <v>13.7</v>
      </c>
      <c r="AA36" s="1">
        <v>103</v>
      </c>
      <c r="AB36" s="1">
        <v>103</v>
      </c>
      <c r="AC36" s="65">
        <f t="shared" si="97"/>
        <v>10.3</v>
      </c>
      <c r="AD36" s="65">
        <f t="shared" si="97"/>
        <v>10.3</v>
      </c>
      <c r="AE36" s="1">
        <f t="shared" si="98"/>
        <v>240</v>
      </c>
      <c r="AF36" s="2">
        <f t="shared" si="99"/>
        <v>240</v>
      </c>
      <c r="AG36" s="33">
        <f t="shared" si="100"/>
        <v>240</v>
      </c>
      <c r="AH36" s="34">
        <f t="shared" si="101"/>
        <v>240</v>
      </c>
      <c r="AI36" s="35">
        <f t="shared" si="102"/>
        <v>0</v>
      </c>
      <c r="AJ36" s="5">
        <v>1</v>
      </c>
      <c r="AK36" s="4">
        <v>1</v>
      </c>
      <c r="AL36" s="4">
        <v>10</v>
      </c>
      <c r="AM36" s="4">
        <v>240</v>
      </c>
      <c r="AN36" s="4">
        <v>0</v>
      </c>
      <c r="AO36" s="4">
        <v>0</v>
      </c>
      <c r="AP36" s="4">
        <v>0</v>
      </c>
      <c r="AQ36" s="4">
        <v>0</v>
      </c>
      <c r="AR36" s="4"/>
      <c r="AS36" s="4"/>
      <c r="AT36" s="4"/>
      <c r="AU36" s="4"/>
      <c r="AV36" s="4"/>
      <c r="AW36" s="4"/>
      <c r="AX36" s="4"/>
      <c r="AY36" s="4"/>
      <c r="AZ36" s="6"/>
    </row>
    <row r="37" spans="1:53" customFormat="1">
      <c r="A37" s="29" t="s">
        <v>24</v>
      </c>
      <c r="B37" s="30" t="s">
        <v>81</v>
      </c>
      <c r="C37" s="30" t="s">
        <v>96</v>
      </c>
      <c r="D37" s="30">
        <v>37923862</v>
      </c>
      <c r="E37" s="30">
        <v>200000061</v>
      </c>
      <c r="F37" s="30" t="s">
        <v>135</v>
      </c>
      <c r="G37" s="30">
        <v>55595391</v>
      </c>
      <c r="H37" s="30">
        <v>100019994</v>
      </c>
      <c r="I37" s="30" t="s">
        <v>168</v>
      </c>
      <c r="J37" s="30" t="s">
        <v>48</v>
      </c>
      <c r="K37" s="30" t="s">
        <v>335</v>
      </c>
      <c r="L37" s="30">
        <v>4001</v>
      </c>
      <c r="M37" s="31" t="s">
        <v>50</v>
      </c>
      <c r="N37" s="32" t="s">
        <v>234</v>
      </c>
      <c r="O37" s="3">
        <v>7</v>
      </c>
      <c r="P37" s="1">
        <v>4</v>
      </c>
      <c r="Q37" s="1">
        <v>2</v>
      </c>
      <c r="R37" s="1">
        <v>2</v>
      </c>
      <c r="S37" s="65">
        <f t="shared" ref="S37:T37" si="104">+O37/Q37</f>
        <v>3.5</v>
      </c>
      <c r="T37" s="65">
        <f t="shared" si="104"/>
        <v>2</v>
      </c>
      <c r="U37" s="1">
        <v>96</v>
      </c>
      <c r="V37" s="1">
        <v>96</v>
      </c>
      <c r="W37" s="1">
        <v>1440</v>
      </c>
      <c r="X37" s="1">
        <v>823</v>
      </c>
      <c r="Y37" s="40">
        <f t="shared" ref="Y37:Z37" si="105">+W37/U37</f>
        <v>15</v>
      </c>
      <c r="Z37" s="40">
        <f t="shared" si="105"/>
        <v>8.5729166666666661</v>
      </c>
      <c r="AA37" s="1">
        <v>480</v>
      </c>
      <c r="AB37" s="1">
        <v>274</v>
      </c>
      <c r="AC37" s="65">
        <f t="shared" ref="AC37:AD37" si="106">+AA37/U37</f>
        <v>5</v>
      </c>
      <c r="AD37" s="65">
        <f t="shared" si="106"/>
        <v>2.8541666666666665</v>
      </c>
      <c r="AE37" s="1">
        <f t="shared" ref="AE37" si="107">+W37+AA37</f>
        <v>1920</v>
      </c>
      <c r="AF37" s="2">
        <f t="shared" ref="AF37" si="108">+X37+AB37</f>
        <v>1097</v>
      </c>
      <c r="AG37" s="33">
        <f t="shared" ref="AG37" si="109">ROUNDUP(AE37,0)</f>
        <v>1920</v>
      </c>
      <c r="AH37" s="34">
        <f t="shared" ref="AH37" si="110">ROUNDUP(AF37,0)</f>
        <v>1097</v>
      </c>
      <c r="AI37" s="35">
        <f t="shared" ref="AI37" si="111">+AG37-AH37</f>
        <v>823</v>
      </c>
      <c r="AJ37" s="5">
        <v>7</v>
      </c>
      <c r="AK37" s="4">
        <v>2</v>
      </c>
      <c r="AL37" s="4">
        <v>96</v>
      </c>
      <c r="AM37" s="4">
        <v>1920</v>
      </c>
      <c r="AN37" s="4">
        <v>0</v>
      </c>
      <c r="AO37" s="4">
        <v>0</v>
      </c>
      <c r="AP37" s="4">
        <v>0</v>
      </c>
      <c r="AQ37" s="4">
        <v>0</v>
      </c>
      <c r="AR37" s="4"/>
      <c r="AS37" s="4"/>
      <c r="AT37" s="4"/>
      <c r="AU37" s="4"/>
      <c r="AV37" s="4"/>
      <c r="AW37" s="4"/>
      <c r="AX37" s="4"/>
      <c r="AY37" s="4"/>
      <c r="AZ37" s="6"/>
    </row>
    <row r="38" spans="1:53" customFormat="1">
      <c r="A38" s="29" t="s">
        <v>32</v>
      </c>
      <c r="B38" s="30" t="s">
        <v>62</v>
      </c>
      <c r="C38" s="30" t="s">
        <v>79</v>
      </c>
      <c r="D38" s="30">
        <v>308676</v>
      </c>
      <c r="E38" s="30">
        <v>200001247</v>
      </c>
      <c r="F38" s="30" t="s">
        <v>120</v>
      </c>
      <c r="G38" s="30">
        <v>37865111</v>
      </c>
      <c r="H38" s="30">
        <v>100006549</v>
      </c>
      <c r="I38" s="30" t="s">
        <v>17</v>
      </c>
      <c r="J38" s="30" t="s">
        <v>32</v>
      </c>
      <c r="K38" s="30" t="s">
        <v>35</v>
      </c>
      <c r="L38" s="30">
        <v>95301</v>
      </c>
      <c r="M38" s="31" t="s">
        <v>35</v>
      </c>
      <c r="N38" s="32" t="s">
        <v>215</v>
      </c>
      <c r="O38" s="3">
        <v>1</v>
      </c>
      <c r="P38" s="1"/>
      <c r="Q38" s="1">
        <v>1</v>
      </c>
      <c r="R38" s="1">
        <v>0</v>
      </c>
      <c r="S38" s="65">
        <f t="shared" ref="S38" si="112">+O38/Q38</f>
        <v>1</v>
      </c>
      <c r="T38" s="65"/>
      <c r="U38" s="1">
        <v>15</v>
      </c>
      <c r="V38" s="1">
        <v>0</v>
      </c>
      <c r="W38" s="1">
        <v>204</v>
      </c>
      <c r="X38" s="1">
        <v>0</v>
      </c>
      <c r="Y38" s="40">
        <f t="shared" ref="Y38" si="113">+W38/U38</f>
        <v>13.6</v>
      </c>
      <c r="Z38" s="40"/>
      <c r="AA38" s="1"/>
      <c r="AB38" s="1"/>
      <c r="AC38" s="65">
        <f t="shared" ref="AC38" si="114">+AA38/U38</f>
        <v>0</v>
      </c>
      <c r="AD38" s="65"/>
      <c r="AE38" s="1">
        <f t="shared" ref="AE38" si="115">+W38+AA38</f>
        <v>204</v>
      </c>
      <c r="AF38" s="2">
        <f t="shared" ref="AF38" si="116">+X38+AB38</f>
        <v>0</v>
      </c>
      <c r="AG38" s="33">
        <f t="shared" ref="AG38" si="117">ROUNDUP(AE38,0)</f>
        <v>204</v>
      </c>
      <c r="AH38" s="34">
        <f t="shared" ref="AH38" si="118">ROUNDUP(AF38,0)</f>
        <v>0</v>
      </c>
      <c r="AI38" s="35">
        <f t="shared" ref="AI38" si="119">+AG38-AH38</f>
        <v>204</v>
      </c>
      <c r="AJ38" s="5">
        <v>1</v>
      </c>
      <c r="AK38" s="4">
        <v>1</v>
      </c>
      <c r="AL38" s="4">
        <v>15</v>
      </c>
      <c r="AM38" s="4">
        <v>204</v>
      </c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6"/>
    </row>
    <row r="39" spans="1:53" customFormat="1">
      <c r="A39" s="29" t="s">
        <v>32</v>
      </c>
      <c r="B39" s="30" t="s">
        <v>62</v>
      </c>
      <c r="C39" s="30" t="s">
        <v>77</v>
      </c>
      <c r="D39" s="30">
        <v>309150</v>
      </c>
      <c r="E39" s="30">
        <v>200001111</v>
      </c>
      <c r="F39" s="30" t="s">
        <v>118</v>
      </c>
      <c r="G39" s="30">
        <v>36110728</v>
      </c>
      <c r="H39" s="30">
        <v>100005920</v>
      </c>
      <c r="I39" s="30" t="s">
        <v>17</v>
      </c>
      <c r="J39" s="30" t="s">
        <v>32</v>
      </c>
      <c r="K39" s="30" t="s">
        <v>33</v>
      </c>
      <c r="L39" s="30">
        <v>94056</v>
      </c>
      <c r="M39" s="31" t="s">
        <v>33</v>
      </c>
      <c r="N39" s="32" t="s">
        <v>212</v>
      </c>
      <c r="O39" s="3">
        <v>19</v>
      </c>
      <c r="P39" s="1"/>
      <c r="Q39" s="1">
        <v>4</v>
      </c>
      <c r="R39" s="1"/>
      <c r="S39" s="65">
        <f t="shared" ref="S39:S40" si="120">+O39/Q39</f>
        <v>4.75</v>
      </c>
      <c r="T39" s="65"/>
      <c r="U39" s="1">
        <v>189</v>
      </c>
      <c r="V39" s="1"/>
      <c r="W39" s="1">
        <v>2700</v>
      </c>
      <c r="X39" s="1"/>
      <c r="Y39" s="40">
        <f t="shared" ref="Y39:Y40" si="121">+W39/U39</f>
        <v>14.285714285714286</v>
      </c>
      <c r="Z39" s="40"/>
      <c r="AA39" s="1"/>
      <c r="AB39" s="1"/>
      <c r="AC39" s="65">
        <f t="shared" ref="AC39:AC40" si="122">+AA39/U39</f>
        <v>0</v>
      </c>
      <c r="AD39" s="65"/>
      <c r="AE39" s="1">
        <f t="shared" ref="AE39:AE40" si="123">+W39+AA39</f>
        <v>2700</v>
      </c>
      <c r="AF39" s="2">
        <f t="shared" ref="AF39:AF40" si="124">+X39+AB39</f>
        <v>0</v>
      </c>
      <c r="AG39" s="33">
        <f t="shared" ref="AG39:AG40" si="125">ROUNDUP(AE39,0)</f>
        <v>2700</v>
      </c>
      <c r="AH39" s="34">
        <f t="shared" ref="AH39:AH40" si="126">ROUNDUP(AF39,0)</f>
        <v>0</v>
      </c>
      <c r="AI39" s="35">
        <f t="shared" ref="AI39:AI40" si="127">+AG39-AH39</f>
        <v>2700</v>
      </c>
      <c r="AJ39" s="5"/>
      <c r="AK39" s="4"/>
      <c r="AL39" s="4"/>
      <c r="AM39" s="4"/>
      <c r="AN39" s="4">
        <v>15</v>
      </c>
      <c r="AO39" s="4">
        <v>3</v>
      </c>
      <c r="AP39" s="4">
        <v>144</v>
      </c>
      <c r="AQ39" s="4">
        <v>2160</v>
      </c>
      <c r="AR39" s="4">
        <v>4</v>
      </c>
      <c r="AS39" s="4">
        <v>1</v>
      </c>
      <c r="AT39" s="4">
        <v>45</v>
      </c>
      <c r="AU39" s="4">
        <v>540</v>
      </c>
      <c r="AV39" s="4"/>
      <c r="AW39" s="4"/>
      <c r="AX39" s="4"/>
      <c r="AY39" s="4"/>
      <c r="AZ39" s="6"/>
    </row>
    <row r="40" spans="1:53" customFormat="1">
      <c r="A40" s="29" t="s">
        <v>32</v>
      </c>
      <c r="B40" s="30" t="s">
        <v>62</v>
      </c>
      <c r="C40" s="30" t="s">
        <v>77</v>
      </c>
      <c r="D40" s="30">
        <v>309150</v>
      </c>
      <c r="E40" s="30">
        <v>200001111</v>
      </c>
      <c r="F40" s="30" t="s">
        <v>118</v>
      </c>
      <c r="G40" s="30">
        <v>37860925</v>
      </c>
      <c r="H40" s="30">
        <v>100005910</v>
      </c>
      <c r="I40" s="30" t="s">
        <v>17</v>
      </c>
      <c r="J40" s="30" t="s">
        <v>32</v>
      </c>
      <c r="K40" s="30" t="s">
        <v>33</v>
      </c>
      <c r="L40" s="30">
        <v>94063</v>
      </c>
      <c r="M40" s="31" t="s">
        <v>33</v>
      </c>
      <c r="N40" s="32" t="s">
        <v>213</v>
      </c>
      <c r="O40" s="3">
        <v>1</v>
      </c>
      <c r="P40" s="1"/>
      <c r="Q40" s="1">
        <v>1</v>
      </c>
      <c r="R40" s="1"/>
      <c r="S40" s="65">
        <f t="shared" si="120"/>
        <v>1</v>
      </c>
      <c r="T40" s="65"/>
      <c r="U40" s="1">
        <v>70</v>
      </c>
      <c r="V40" s="1"/>
      <c r="W40" s="1">
        <v>1047</v>
      </c>
      <c r="X40" s="1"/>
      <c r="Y40" s="40">
        <f t="shared" si="121"/>
        <v>14.957142857142857</v>
      </c>
      <c r="Z40" s="40"/>
      <c r="AA40" s="1"/>
      <c r="AB40" s="1"/>
      <c r="AC40" s="65">
        <f t="shared" si="122"/>
        <v>0</v>
      </c>
      <c r="AD40" s="65"/>
      <c r="AE40" s="1">
        <f t="shared" si="123"/>
        <v>1047</v>
      </c>
      <c r="AF40" s="2">
        <f t="shared" si="124"/>
        <v>0</v>
      </c>
      <c r="AG40" s="33">
        <f t="shared" si="125"/>
        <v>1047</v>
      </c>
      <c r="AH40" s="34">
        <f t="shared" si="126"/>
        <v>0</v>
      </c>
      <c r="AI40" s="35">
        <f t="shared" si="127"/>
        <v>1047</v>
      </c>
      <c r="AJ40" s="5">
        <v>1</v>
      </c>
      <c r="AK40" s="4">
        <v>1</v>
      </c>
      <c r="AL40" s="4">
        <v>70</v>
      </c>
      <c r="AM40" s="4">
        <v>1047</v>
      </c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6"/>
    </row>
    <row r="41" spans="1:53" customFormat="1">
      <c r="A41" s="29" t="s">
        <v>32</v>
      </c>
      <c r="B41" s="30" t="s">
        <v>62</v>
      </c>
      <c r="C41" s="30" t="s">
        <v>78</v>
      </c>
      <c r="D41" s="30">
        <v>306185</v>
      </c>
      <c r="E41" s="30">
        <v>200001176</v>
      </c>
      <c r="F41" s="30" t="s">
        <v>119</v>
      </c>
      <c r="G41" s="30">
        <v>37861417</v>
      </c>
      <c r="H41" s="30">
        <v>100006758</v>
      </c>
      <c r="I41" s="30" t="s">
        <v>161</v>
      </c>
      <c r="J41" s="30" t="s">
        <v>32</v>
      </c>
      <c r="K41" s="30" t="s">
        <v>34</v>
      </c>
      <c r="L41" s="30">
        <v>92701</v>
      </c>
      <c r="M41" s="31" t="s">
        <v>34</v>
      </c>
      <c r="N41" s="32" t="s">
        <v>214</v>
      </c>
      <c r="O41" s="3">
        <v>10</v>
      </c>
      <c r="P41" s="1">
        <v>6</v>
      </c>
      <c r="Q41" s="1">
        <v>2</v>
      </c>
      <c r="R41" s="1">
        <v>2</v>
      </c>
      <c r="S41" s="65">
        <f t="shared" ref="S41:T41" si="128">+O41/Q41</f>
        <v>5</v>
      </c>
      <c r="T41" s="65">
        <f t="shared" si="128"/>
        <v>3</v>
      </c>
      <c r="U41" s="1">
        <v>149</v>
      </c>
      <c r="V41" s="1">
        <v>90</v>
      </c>
      <c r="W41" s="1">
        <v>3906</v>
      </c>
      <c r="X41" s="1">
        <v>2354</v>
      </c>
      <c r="Y41" s="40">
        <f t="shared" ref="Y41:Z41" si="129">+W41/U41</f>
        <v>26.214765100671141</v>
      </c>
      <c r="Z41" s="40">
        <f t="shared" si="129"/>
        <v>26.155555555555555</v>
      </c>
      <c r="AA41" s="1"/>
      <c r="AB41" s="1"/>
      <c r="AC41" s="65">
        <f t="shared" ref="AC41:AD41" si="130">+AA41/U41</f>
        <v>0</v>
      </c>
      <c r="AD41" s="65">
        <f t="shared" si="130"/>
        <v>0</v>
      </c>
      <c r="AE41" s="1">
        <f t="shared" ref="AE41" si="131">+W41+AA41</f>
        <v>3906</v>
      </c>
      <c r="AF41" s="2">
        <f t="shared" ref="AF41" si="132">+X41+AB41</f>
        <v>2354</v>
      </c>
      <c r="AG41" s="33">
        <f t="shared" ref="AG41" si="133">ROUNDUP(AE41,0)</f>
        <v>3906</v>
      </c>
      <c r="AH41" s="34">
        <f t="shared" ref="AH41" si="134">ROUNDUP(AF41,0)</f>
        <v>2354</v>
      </c>
      <c r="AI41" s="35">
        <f t="shared" ref="AI41" si="135">+AG41-AH41</f>
        <v>1552</v>
      </c>
      <c r="AJ41" s="5">
        <v>10</v>
      </c>
      <c r="AK41" s="4">
        <v>2</v>
      </c>
      <c r="AL41" s="4">
        <v>149</v>
      </c>
      <c r="AM41" s="4">
        <v>3906</v>
      </c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6"/>
    </row>
    <row r="42" spans="1:53" customFormat="1">
      <c r="A42" s="29" t="s">
        <v>36</v>
      </c>
      <c r="B42" s="30" t="s">
        <v>57</v>
      </c>
      <c r="C42" s="30" t="s">
        <v>60</v>
      </c>
      <c r="D42" s="30">
        <v>37828100</v>
      </c>
      <c r="E42" s="30">
        <v>200001635</v>
      </c>
      <c r="F42" s="30" t="s">
        <v>102</v>
      </c>
      <c r="G42" s="30">
        <v>160725</v>
      </c>
      <c r="H42" s="30">
        <v>100011004</v>
      </c>
      <c r="I42" s="30" t="s">
        <v>156</v>
      </c>
      <c r="J42" s="30" t="s">
        <v>36</v>
      </c>
      <c r="K42" s="30" t="s">
        <v>40</v>
      </c>
      <c r="L42" s="30">
        <v>96801</v>
      </c>
      <c r="M42" s="31" t="s">
        <v>41</v>
      </c>
      <c r="N42" s="32" t="s">
        <v>189</v>
      </c>
      <c r="O42" s="3">
        <v>2</v>
      </c>
      <c r="P42" s="1">
        <v>2</v>
      </c>
      <c r="Q42" s="1">
        <v>2</v>
      </c>
      <c r="R42" s="1">
        <v>2</v>
      </c>
      <c r="S42" s="65">
        <f t="shared" ref="S42:T42" si="136">+O42/Q42</f>
        <v>1</v>
      </c>
      <c r="T42" s="65">
        <f t="shared" si="136"/>
        <v>1</v>
      </c>
      <c r="U42" s="1">
        <v>40</v>
      </c>
      <c r="V42" s="1">
        <v>40</v>
      </c>
      <c r="W42" s="1">
        <v>924</v>
      </c>
      <c r="X42" s="1">
        <v>924</v>
      </c>
      <c r="Y42" s="40">
        <f t="shared" ref="Y42:Z42" si="137">+W42/U42</f>
        <v>23.1</v>
      </c>
      <c r="Z42" s="40">
        <f t="shared" si="137"/>
        <v>23.1</v>
      </c>
      <c r="AA42" s="1"/>
      <c r="AB42" s="1"/>
      <c r="AC42" s="65">
        <f t="shared" ref="AC42:AD42" si="138">+AA42/U42</f>
        <v>0</v>
      </c>
      <c r="AD42" s="65">
        <f t="shared" si="138"/>
        <v>0</v>
      </c>
      <c r="AE42" s="1">
        <f t="shared" ref="AE42:AF42" si="139">+W42+AA42</f>
        <v>924</v>
      </c>
      <c r="AF42" s="2">
        <f t="shared" si="139"/>
        <v>924</v>
      </c>
      <c r="AG42" s="33">
        <f t="shared" ref="AG42:AH42" si="140">ROUNDUP(AE42,0)</f>
        <v>924</v>
      </c>
      <c r="AH42" s="34">
        <f t="shared" si="140"/>
        <v>924</v>
      </c>
      <c r="AI42" s="35">
        <f t="shared" ref="AI42" si="141">+AG42-AH42</f>
        <v>0</v>
      </c>
      <c r="AJ42" s="5">
        <v>1</v>
      </c>
      <c r="AK42" s="4">
        <v>1</v>
      </c>
      <c r="AL42" s="4">
        <v>23</v>
      </c>
      <c r="AM42" s="4">
        <v>531</v>
      </c>
      <c r="AN42" s="4">
        <v>1</v>
      </c>
      <c r="AO42" s="4">
        <v>1</v>
      </c>
      <c r="AP42" s="4">
        <v>17</v>
      </c>
      <c r="AQ42" s="4">
        <v>393</v>
      </c>
      <c r="AR42" s="4"/>
      <c r="AS42" s="4"/>
      <c r="AT42" s="4"/>
      <c r="AU42" s="4"/>
      <c r="AV42" s="4"/>
      <c r="AW42" s="4"/>
      <c r="AX42" s="4"/>
      <c r="AY42" s="4"/>
      <c r="AZ42" s="6"/>
    </row>
    <row r="43" spans="1:53">
      <c r="A43" s="29" t="s">
        <v>36</v>
      </c>
      <c r="B43" s="30" t="s">
        <v>62</v>
      </c>
      <c r="C43" s="30" t="s">
        <v>80</v>
      </c>
      <c r="D43" s="30">
        <v>320439</v>
      </c>
      <c r="E43" s="30">
        <v>200002102</v>
      </c>
      <c r="F43" s="30" t="s">
        <v>121</v>
      </c>
      <c r="G43" s="30">
        <v>37831232</v>
      </c>
      <c r="H43" s="30">
        <v>100010943</v>
      </c>
      <c r="I43" s="30" t="s">
        <v>17</v>
      </c>
      <c r="J43" s="30" t="s">
        <v>36</v>
      </c>
      <c r="K43" s="30" t="s">
        <v>39</v>
      </c>
      <c r="L43" s="30">
        <v>96001</v>
      </c>
      <c r="M43" s="31" t="s">
        <v>39</v>
      </c>
      <c r="N43" s="32" t="s">
        <v>216</v>
      </c>
      <c r="O43" s="3">
        <v>12</v>
      </c>
      <c r="P43" s="1"/>
      <c r="Q43" s="1">
        <v>6</v>
      </c>
      <c r="R43" s="1"/>
      <c r="S43" s="65">
        <f t="shared" ref="S43" si="142">+O43/Q43</f>
        <v>2</v>
      </c>
      <c r="T43" s="65"/>
      <c r="U43" s="1">
        <v>35</v>
      </c>
      <c r="V43" s="1"/>
      <c r="W43" s="1">
        <v>822</v>
      </c>
      <c r="X43" s="1"/>
      <c r="Y43" s="40">
        <f t="shared" ref="Y43" si="143">+W43/U43</f>
        <v>23.485714285714284</v>
      </c>
      <c r="Z43" s="40"/>
      <c r="AA43" s="1"/>
      <c r="AB43" s="1"/>
      <c r="AC43" s="65">
        <f t="shared" ref="AC43" si="144">+AA43/U43</f>
        <v>0</v>
      </c>
      <c r="AD43" s="65"/>
      <c r="AE43" s="1">
        <f t="shared" ref="AE43:AF43" si="145">+W43+AA43</f>
        <v>822</v>
      </c>
      <c r="AF43" s="2">
        <f t="shared" si="145"/>
        <v>0</v>
      </c>
      <c r="AG43" s="33">
        <f t="shared" ref="AG43:AH43" si="146">ROUNDUP(AE43,0)</f>
        <v>822</v>
      </c>
      <c r="AH43" s="34">
        <f t="shared" si="146"/>
        <v>0</v>
      </c>
      <c r="AI43" s="35">
        <f t="shared" ref="AI43" si="147">+AG43-AH43</f>
        <v>822</v>
      </c>
      <c r="AJ43" s="5"/>
      <c r="AK43" s="4"/>
      <c r="AL43" s="4"/>
      <c r="AM43" s="4"/>
      <c r="AN43" s="4">
        <v>12</v>
      </c>
      <c r="AO43" s="4">
        <v>6</v>
      </c>
      <c r="AP43" s="4">
        <v>35</v>
      </c>
      <c r="AQ43" s="4">
        <v>822</v>
      </c>
      <c r="AR43" s="4"/>
      <c r="AS43" s="4"/>
      <c r="AT43" s="4"/>
      <c r="AU43" s="4"/>
      <c r="AV43" s="4"/>
      <c r="AW43" s="4"/>
      <c r="AX43" s="4"/>
      <c r="AY43" s="4"/>
      <c r="AZ43" s="6"/>
      <c r="BA43"/>
    </row>
    <row r="44" spans="1:53">
      <c r="A44" s="29" t="s">
        <v>36</v>
      </c>
      <c r="B44" s="30" t="s">
        <v>93</v>
      </c>
      <c r="C44" s="30" t="s">
        <v>94</v>
      </c>
      <c r="D44" s="30">
        <v>31933475</v>
      </c>
      <c r="E44" s="30">
        <v>200002097</v>
      </c>
      <c r="F44" s="30" t="s">
        <v>133</v>
      </c>
      <c r="G44" s="30">
        <v>17327172</v>
      </c>
      <c r="H44" s="30">
        <v>100000105</v>
      </c>
      <c r="I44" s="30" t="s">
        <v>165</v>
      </c>
      <c r="J44" s="30" t="s">
        <v>7</v>
      </c>
      <c r="K44" s="30" t="s">
        <v>333</v>
      </c>
      <c r="L44" s="30">
        <v>81106</v>
      </c>
      <c r="M44" s="31" t="s">
        <v>8</v>
      </c>
      <c r="N44" s="32" t="s">
        <v>232</v>
      </c>
      <c r="O44" s="3">
        <v>4</v>
      </c>
      <c r="P44" s="1">
        <v>4</v>
      </c>
      <c r="Q44" s="1">
        <v>1</v>
      </c>
      <c r="R44" s="1">
        <v>1</v>
      </c>
      <c r="S44" s="65">
        <f t="shared" ref="S44:T45" si="148">+O44/Q44</f>
        <v>4</v>
      </c>
      <c r="T44" s="65">
        <f t="shared" si="148"/>
        <v>4</v>
      </c>
      <c r="U44" s="1">
        <v>42</v>
      </c>
      <c r="V44" s="1">
        <v>42</v>
      </c>
      <c r="W44" s="1"/>
      <c r="X44" s="1"/>
      <c r="Y44" s="40">
        <f t="shared" ref="Y44:Z45" si="149">+W44/U44</f>
        <v>0</v>
      </c>
      <c r="Z44" s="40">
        <f t="shared" si="149"/>
        <v>0</v>
      </c>
      <c r="AA44" s="1">
        <v>858</v>
      </c>
      <c r="AB44" s="1">
        <v>858</v>
      </c>
      <c r="AC44" s="65">
        <f t="shared" ref="AC44:AD45" si="150">+AA44/U44</f>
        <v>20.428571428571427</v>
      </c>
      <c r="AD44" s="65">
        <f t="shared" si="150"/>
        <v>20.428571428571427</v>
      </c>
      <c r="AE44" s="1">
        <f t="shared" ref="AE44:AF45" si="151">+W44+AA44</f>
        <v>858</v>
      </c>
      <c r="AF44" s="2">
        <f t="shared" si="151"/>
        <v>858</v>
      </c>
      <c r="AG44" s="33">
        <f t="shared" ref="AG44:AH45" si="152">ROUNDUP(AE44,0)</f>
        <v>858</v>
      </c>
      <c r="AH44" s="34">
        <f t="shared" si="152"/>
        <v>858</v>
      </c>
      <c r="AI44" s="35">
        <f t="shared" ref="AI44:AI45" si="153">+AG44-AH44</f>
        <v>0</v>
      </c>
      <c r="AJ44" s="5">
        <v>4</v>
      </c>
      <c r="AK44" s="4">
        <v>1</v>
      </c>
      <c r="AL44" s="4">
        <v>42</v>
      </c>
      <c r="AM44" s="4">
        <v>858</v>
      </c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6"/>
      <c r="BA44"/>
    </row>
    <row r="45" spans="1:53">
      <c r="A45" s="29" t="s">
        <v>36</v>
      </c>
      <c r="B45" s="30" t="s">
        <v>93</v>
      </c>
      <c r="C45" s="30" t="s">
        <v>94</v>
      </c>
      <c r="D45" s="30">
        <v>31933475</v>
      </c>
      <c r="E45" s="30">
        <v>200002097</v>
      </c>
      <c r="F45" s="30" t="s">
        <v>133</v>
      </c>
      <c r="G45" s="30">
        <v>30232171</v>
      </c>
      <c r="H45" s="30">
        <v>100009442</v>
      </c>
      <c r="I45" s="30" t="s">
        <v>164</v>
      </c>
      <c r="J45" s="30" t="s">
        <v>36</v>
      </c>
      <c r="K45" s="30" t="s">
        <v>37</v>
      </c>
      <c r="L45" s="30">
        <v>97401</v>
      </c>
      <c r="M45" s="31" t="s">
        <v>37</v>
      </c>
      <c r="N45" s="32" t="s">
        <v>231</v>
      </c>
      <c r="O45" s="3">
        <v>7</v>
      </c>
      <c r="P45" s="1">
        <v>3</v>
      </c>
      <c r="Q45" s="1">
        <v>2</v>
      </c>
      <c r="R45" s="1">
        <v>1</v>
      </c>
      <c r="S45" s="65">
        <f t="shared" si="148"/>
        <v>3.5</v>
      </c>
      <c r="T45" s="65">
        <f t="shared" si="148"/>
        <v>3</v>
      </c>
      <c r="U45" s="1">
        <v>67</v>
      </c>
      <c r="V45" s="1">
        <v>32</v>
      </c>
      <c r="W45" s="1">
        <v>1541</v>
      </c>
      <c r="X45" s="1">
        <v>771</v>
      </c>
      <c r="Y45" s="40">
        <f t="shared" si="149"/>
        <v>23</v>
      </c>
      <c r="Z45" s="40">
        <f t="shared" si="149"/>
        <v>24.09375</v>
      </c>
      <c r="AA45" s="1"/>
      <c r="AB45" s="1"/>
      <c r="AC45" s="65">
        <f t="shared" si="150"/>
        <v>0</v>
      </c>
      <c r="AD45" s="65">
        <f t="shared" si="150"/>
        <v>0</v>
      </c>
      <c r="AE45" s="1">
        <f t="shared" si="151"/>
        <v>1541</v>
      </c>
      <c r="AF45" s="2">
        <f t="shared" si="151"/>
        <v>771</v>
      </c>
      <c r="AG45" s="33">
        <f t="shared" si="152"/>
        <v>1541</v>
      </c>
      <c r="AH45" s="34">
        <f t="shared" si="152"/>
        <v>771</v>
      </c>
      <c r="AI45" s="35">
        <f t="shared" si="153"/>
        <v>770</v>
      </c>
      <c r="AJ45" s="5">
        <v>7</v>
      </c>
      <c r="AK45" s="4">
        <v>2</v>
      </c>
      <c r="AL45" s="4">
        <v>67</v>
      </c>
      <c r="AM45" s="4">
        <v>1541</v>
      </c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6"/>
      <c r="BA45"/>
    </row>
    <row r="46" spans="1:53">
      <c r="A46" s="29" t="s">
        <v>36</v>
      </c>
      <c r="B46" s="30" t="s">
        <v>81</v>
      </c>
      <c r="C46" s="30" t="s">
        <v>338</v>
      </c>
      <c r="D46" s="30">
        <v>54170508</v>
      </c>
      <c r="E46" s="30">
        <v>200004170</v>
      </c>
      <c r="F46" s="30" t="s">
        <v>339</v>
      </c>
      <c r="G46" s="30">
        <v>56423233</v>
      </c>
      <c r="H46" s="30">
        <v>100020365</v>
      </c>
      <c r="I46" s="30" t="s">
        <v>163</v>
      </c>
      <c r="J46" s="30" t="s">
        <v>36</v>
      </c>
      <c r="K46" s="30" t="s">
        <v>38</v>
      </c>
      <c r="L46" s="30">
        <v>98401</v>
      </c>
      <c r="M46" s="31" t="s">
        <v>38</v>
      </c>
      <c r="N46" s="32" t="s">
        <v>235</v>
      </c>
      <c r="O46" s="3">
        <v>2</v>
      </c>
      <c r="P46" s="1"/>
      <c r="Q46" s="1">
        <v>1</v>
      </c>
      <c r="R46" s="1"/>
      <c r="S46" s="65">
        <f t="shared" ref="S46:S47" si="154">+O46/Q46</f>
        <v>2</v>
      </c>
      <c r="T46" s="65"/>
      <c r="U46" s="1">
        <v>48</v>
      </c>
      <c r="V46" s="1"/>
      <c r="W46" s="1">
        <v>624</v>
      </c>
      <c r="X46" s="1"/>
      <c r="Y46" s="40">
        <f t="shared" ref="Y46:Y47" si="155">+W46/U46</f>
        <v>13</v>
      </c>
      <c r="Z46" s="40"/>
      <c r="AA46" s="1"/>
      <c r="AB46" s="1"/>
      <c r="AC46" s="65">
        <f t="shared" ref="AC46:AC47" si="156">+AA46/U46</f>
        <v>0</v>
      </c>
      <c r="AD46" s="65"/>
      <c r="AE46" s="1">
        <f t="shared" ref="AE46:AF47" si="157">+W46+AA46</f>
        <v>624</v>
      </c>
      <c r="AF46" s="2">
        <f t="shared" si="157"/>
        <v>0</v>
      </c>
      <c r="AG46" s="33">
        <f t="shared" ref="AG46:AH47" si="158">ROUNDUP(AE46,0)</f>
        <v>624</v>
      </c>
      <c r="AH46" s="34">
        <f t="shared" si="158"/>
        <v>0</v>
      </c>
      <c r="AI46" s="35">
        <f t="shared" ref="AI46:AI47" si="159">+AG46-AH46</f>
        <v>624</v>
      </c>
      <c r="AJ46" s="5">
        <v>2</v>
      </c>
      <c r="AK46" s="4">
        <v>1</v>
      </c>
      <c r="AL46" s="4">
        <v>48</v>
      </c>
      <c r="AM46" s="4">
        <v>624</v>
      </c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6"/>
      <c r="BA46"/>
    </row>
    <row r="47" spans="1:53">
      <c r="A47" s="29" t="s">
        <v>36</v>
      </c>
      <c r="B47" s="30" t="s">
        <v>81</v>
      </c>
      <c r="C47" s="30" t="s">
        <v>340</v>
      </c>
      <c r="D47" s="30">
        <v>36799351</v>
      </c>
      <c r="E47" s="30">
        <v>200003606</v>
      </c>
      <c r="F47" s="30" t="s">
        <v>341</v>
      </c>
      <c r="G47" s="30">
        <v>56070675</v>
      </c>
      <c r="H47" s="30">
        <v>100019897</v>
      </c>
      <c r="I47" s="30" t="s">
        <v>342</v>
      </c>
      <c r="J47" s="30" t="s">
        <v>36</v>
      </c>
      <c r="K47" s="30" t="s">
        <v>37</v>
      </c>
      <c r="L47" s="30">
        <v>97401</v>
      </c>
      <c r="M47" s="31" t="s">
        <v>37</v>
      </c>
      <c r="N47" s="32" t="s">
        <v>343</v>
      </c>
      <c r="O47" s="3">
        <v>3</v>
      </c>
      <c r="P47" s="1"/>
      <c r="Q47" s="1">
        <v>1</v>
      </c>
      <c r="R47" s="1"/>
      <c r="S47" s="65">
        <f t="shared" si="154"/>
        <v>3</v>
      </c>
      <c r="T47" s="65"/>
      <c r="U47" s="1">
        <v>34</v>
      </c>
      <c r="V47" s="1"/>
      <c r="W47" s="1">
        <v>374</v>
      </c>
      <c r="X47" s="1"/>
      <c r="Y47" s="40">
        <f t="shared" si="155"/>
        <v>11</v>
      </c>
      <c r="Z47" s="40"/>
      <c r="AA47" s="1"/>
      <c r="AB47" s="1"/>
      <c r="AC47" s="65">
        <f t="shared" si="156"/>
        <v>0</v>
      </c>
      <c r="AD47" s="65"/>
      <c r="AE47" s="1">
        <f t="shared" si="157"/>
        <v>374</v>
      </c>
      <c r="AF47" s="2">
        <f t="shared" si="157"/>
        <v>0</v>
      </c>
      <c r="AG47" s="33">
        <f t="shared" si="158"/>
        <v>374</v>
      </c>
      <c r="AH47" s="34">
        <f t="shared" si="158"/>
        <v>0</v>
      </c>
      <c r="AI47" s="35">
        <f t="shared" si="159"/>
        <v>374</v>
      </c>
      <c r="AJ47" s="5"/>
      <c r="AK47" s="4"/>
      <c r="AL47" s="4"/>
      <c r="AM47" s="4"/>
      <c r="AN47" s="4"/>
      <c r="AO47" s="4"/>
      <c r="AP47" s="4"/>
      <c r="AQ47" s="4"/>
      <c r="AR47" s="4">
        <v>3</v>
      </c>
      <c r="AS47" s="4">
        <v>1</v>
      </c>
      <c r="AT47" s="4">
        <v>34</v>
      </c>
      <c r="AU47" s="4">
        <v>374</v>
      </c>
      <c r="AV47" s="4"/>
      <c r="AW47" s="4"/>
      <c r="AX47" s="4"/>
      <c r="AY47" s="4"/>
      <c r="AZ47" s="6"/>
      <c r="BA47"/>
    </row>
    <row r="48" spans="1:53">
      <c r="A48" s="29" t="s">
        <v>42</v>
      </c>
      <c r="B48" s="30" t="s">
        <v>62</v>
      </c>
      <c r="C48" s="30" t="s">
        <v>82</v>
      </c>
      <c r="D48" s="30">
        <v>321842</v>
      </c>
      <c r="E48" s="30">
        <v>200002191</v>
      </c>
      <c r="F48" s="30" t="s">
        <v>122</v>
      </c>
      <c r="G48" s="30">
        <v>37874039</v>
      </c>
      <c r="H48" s="30">
        <v>100011481</v>
      </c>
      <c r="I48" s="30" t="s">
        <v>157</v>
      </c>
      <c r="J48" s="30" t="s">
        <v>42</v>
      </c>
      <c r="K48" s="30" t="s">
        <v>43</v>
      </c>
      <c r="L48" s="30">
        <v>8501</v>
      </c>
      <c r="M48" s="31" t="s">
        <v>43</v>
      </c>
      <c r="N48" s="32" t="s">
        <v>217</v>
      </c>
      <c r="O48" s="3">
        <v>16</v>
      </c>
      <c r="P48" s="1">
        <v>14</v>
      </c>
      <c r="Q48" s="1">
        <v>6</v>
      </c>
      <c r="R48" s="1">
        <v>5</v>
      </c>
      <c r="S48" s="65">
        <f t="shared" ref="S48:T48" si="160">+O48/Q48</f>
        <v>2.6666666666666665</v>
      </c>
      <c r="T48" s="65">
        <f t="shared" si="160"/>
        <v>2.8</v>
      </c>
      <c r="U48" s="1">
        <v>302</v>
      </c>
      <c r="V48" s="1">
        <v>249</v>
      </c>
      <c r="W48" s="1">
        <v>7117</v>
      </c>
      <c r="X48" s="1">
        <v>5947</v>
      </c>
      <c r="Y48" s="40">
        <f t="shared" ref="Y48:Z48" si="161">+W48/U48</f>
        <v>23.566225165562916</v>
      </c>
      <c r="Z48" s="40">
        <f t="shared" si="161"/>
        <v>23.883534136546185</v>
      </c>
      <c r="AA48" s="1">
        <v>4260</v>
      </c>
      <c r="AB48" s="1">
        <v>3727</v>
      </c>
      <c r="AC48" s="65">
        <f t="shared" ref="AC48:AD48" si="162">+AA48/U48</f>
        <v>14.105960264900663</v>
      </c>
      <c r="AD48" s="65">
        <f t="shared" si="162"/>
        <v>14.967871485943775</v>
      </c>
      <c r="AE48" s="1">
        <f t="shared" ref="AE48:AF48" si="163">+W48+AA48</f>
        <v>11377</v>
      </c>
      <c r="AF48" s="2">
        <f t="shared" si="163"/>
        <v>9674</v>
      </c>
      <c r="AG48" s="33">
        <f t="shared" ref="AG48:AH48" si="164">ROUNDUP(AE48,0)</f>
        <v>11377</v>
      </c>
      <c r="AH48" s="34">
        <f t="shared" si="164"/>
        <v>9674</v>
      </c>
      <c r="AI48" s="35">
        <f t="shared" ref="AI48" si="165">+AG48-AH48</f>
        <v>1703</v>
      </c>
      <c r="AJ48" s="5">
        <v>2</v>
      </c>
      <c r="AK48" s="4">
        <v>1</v>
      </c>
      <c r="AL48" s="4">
        <v>53</v>
      </c>
      <c r="AM48" s="4">
        <v>1703</v>
      </c>
      <c r="AN48" s="4">
        <v>14</v>
      </c>
      <c r="AO48" s="4">
        <v>5</v>
      </c>
      <c r="AP48" s="4">
        <v>249</v>
      </c>
      <c r="AQ48" s="4">
        <v>9674</v>
      </c>
      <c r="AR48" s="4"/>
      <c r="AS48" s="4"/>
      <c r="AT48" s="4"/>
      <c r="AU48" s="4"/>
      <c r="AV48" s="4"/>
      <c r="AW48" s="4"/>
      <c r="AX48" s="4"/>
      <c r="AY48" s="4"/>
      <c r="AZ48" s="6"/>
      <c r="BA48"/>
    </row>
    <row r="49" spans="1:53">
      <c r="A49" s="29" t="s">
        <v>42</v>
      </c>
      <c r="B49" s="30" t="s">
        <v>62</v>
      </c>
      <c r="C49" s="30" t="s">
        <v>85</v>
      </c>
      <c r="D49" s="30">
        <v>321982</v>
      </c>
      <c r="E49" s="30">
        <v>200002748</v>
      </c>
      <c r="F49" s="30" t="s">
        <v>125</v>
      </c>
      <c r="G49" s="30">
        <v>52800318</v>
      </c>
      <c r="H49" s="30">
        <v>100018802</v>
      </c>
      <c r="I49" s="30" t="s">
        <v>9</v>
      </c>
      <c r="J49" s="30" t="s">
        <v>42</v>
      </c>
      <c r="K49" s="30" t="s">
        <v>47</v>
      </c>
      <c r="L49" s="30">
        <v>8701</v>
      </c>
      <c r="M49" s="31" t="s">
        <v>220</v>
      </c>
      <c r="N49" s="32" t="s">
        <v>221</v>
      </c>
      <c r="O49" s="3">
        <v>1</v>
      </c>
      <c r="P49" s="1"/>
      <c r="Q49" s="1">
        <v>1</v>
      </c>
      <c r="R49" s="1"/>
      <c r="S49" s="65">
        <f t="shared" ref="S49" si="166">+O49/Q49</f>
        <v>1</v>
      </c>
      <c r="T49" s="65"/>
      <c r="U49" s="1">
        <v>128</v>
      </c>
      <c r="V49" s="1"/>
      <c r="W49" s="1">
        <v>2496</v>
      </c>
      <c r="X49" s="1"/>
      <c r="Y49" s="40">
        <f t="shared" ref="Y49" si="167">+W49/U49</f>
        <v>19.5</v>
      </c>
      <c r="Z49" s="40"/>
      <c r="AA49" s="1">
        <v>128</v>
      </c>
      <c r="AB49" s="1"/>
      <c r="AC49" s="65">
        <f t="shared" ref="AC49" si="168">+AA49/U49</f>
        <v>1</v>
      </c>
      <c r="AD49" s="65"/>
      <c r="AE49" s="1">
        <f t="shared" ref="AE49:AF49" si="169">+W49+AA49</f>
        <v>2624</v>
      </c>
      <c r="AF49" s="2">
        <f t="shared" si="169"/>
        <v>0</v>
      </c>
      <c r="AG49" s="33">
        <f t="shared" ref="AG49:AH49" si="170">ROUNDUP(AE49,0)</f>
        <v>2624</v>
      </c>
      <c r="AH49" s="34">
        <f t="shared" si="170"/>
        <v>0</v>
      </c>
      <c r="AI49" s="35">
        <f t="shared" ref="AI49" si="171">+AG49-AH49</f>
        <v>2624</v>
      </c>
      <c r="AJ49" s="5"/>
      <c r="AK49" s="4"/>
      <c r="AL49" s="4"/>
      <c r="AM49" s="4"/>
      <c r="AN49" s="4">
        <v>1</v>
      </c>
      <c r="AO49" s="4">
        <v>1</v>
      </c>
      <c r="AP49" s="4">
        <v>128</v>
      </c>
      <c r="AQ49" s="4">
        <v>2624</v>
      </c>
      <c r="AR49" s="4"/>
      <c r="AS49" s="4"/>
      <c r="AT49" s="4"/>
      <c r="AU49" s="4"/>
      <c r="AV49" s="4"/>
      <c r="AW49" s="4"/>
      <c r="AX49" s="4"/>
      <c r="AY49" s="4"/>
      <c r="AZ49" s="6"/>
      <c r="BA49"/>
    </row>
    <row r="50" spans="1:53">
      <c r="A50" s="29" t="s">
        <v>42</v>
      </c>
      <c r="B50" s="30" t="s">
        <v>62</v>
      </c>
      <c r="C50" s="30" t="s">
        <v>84</v>
      </c>
      <c r="D50" s="30">
        <v>323560</v>
      </c>
      <c r="E50" s="30">
        <v>200002626</v>
      </c>
      <c r="F50" s="30" t="s">
        <v>124</v>
      </c>
      <c r="G50" s="30">
        <v>37873547</v>
      </c>
      <c r="H50" s="30">
        <v>100013342</v>
      </c>
      <c r="I50" s="30" t="s">
        <v>162</v>
      </c>
      <c r="J50" s="30" t="s">
        <v>42</v>
      </c>
      <c r="K50" s="30" t="s">
        <v>46</v>
      </c>
      <c r="L50" s="30">
        <v>6901</v>
      </c>
      <c r="M50" s="31" t="s">
        <v>46</v>
      </c>
      <c r="N50" s="32" t="s">
        <v>219</v>
      </c>
      <c r="O50" s="3">
        <v>3</v>
      </c>
      <c r="P50" s="1">
        <v>3</v>
      </c>
      <c r="Q50" s="1">
        <v>2</v>
      </c>
      <c r="R50" s="1">
        <v>2</v>
      </c>
      <c r="S50" s="65">
        <f t="shared" ref="S50:T51" si="172">+O50/Q50</f>
        <v>1.5</v>
      </c>
      <c r="T50" s="65">
        <f t="shared" si="172"/>
        <v>1.5</v>
      </c>
      <c r="U50" s="1">
        <v>210</v>
      </c>
      <c r="V50" s="1">
        <v>210</v>
      </c>
      <c r="W50" s="1">
        <v>5454</v>
      </c>
      <c r="X50" s="1">
        <v>5454</v>
      </c>
      <c r="Y50" s="40">
        <f t="shared" ref="Y50:Z51" si="173">+W50/U50</f>
        <v>25.971428571428572</v>
      </c>
      <c r="Z50" s="40">
        <f t="shared" si="173"/>
        <v>25.971428571428572</v>
      </c>
      <c r="AA50" s="1"/>
      <c r="AB50" s="1"/>
      <c r="AC50" s="65">
        <f t="shared" ref="AC50:AD51" si="174">+AA50/U50</f>
        <v>0</v>
      </c>
      <c r="AD50" s="65">
        <f t="shared" si="174"/>
        <v>0</v>
      </c>
      <c r="AE50" s="1">
        <f t="shared" ref="AE50:AF51" si="175">+W50+AA50</f>
        <v>5454</v>
      </c>
      <c r="AF50" s="2">
        <f t="shared" si="175"/>
        <v>5454</v>
      </c>
      <c r="AG50" s="33">
        <f t="shared" ref="AG50:AH51" si="176">ROUNDUP(AE50,0)</f>
        <v>5454</v>
      </c>
      <c r="AH50" s="34">
        <f t="shared" si="176"/>
        <v>5454</v>
      </c>
      <c r="AI50" s="35">
        <f t="shared" ref="AI50:AI51" si="177">+AG50-AH50</f>
        <v>0</v>
      </c>
      <c r="AJ50" s="5">
        <v>3</v>
      </c>
      <c r="AK50" s="4">
        <v>2</v>
      </c>
      <c r="AL50" s="4">
        <v>210</v>
      </c>
      <c r="AM50" s="4">
        <v>5454</v>
      </c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6"/>
      <c r="BA50"/>
    </row>
    <row r="51" spans="1:53">
      <c r="A51" s="29" t="s">
        <v>42</v>
      </c>
      <c r="B51" s="30" t="s">
        <v>62</v>
      </c>
      <c r="C51" s="30" t="s">
        <v>83</v>
      </c>
      <c r="D51" s="30">
        <v>326283</v>
      </c>
      <c r="E51" s="30">
        <v>200002342</v>
      </c>
      <c r="F51" s="30" t="s">
        <v>123</v>
      </c>
      <c r="G51" s="30">
        <v>56407149</v>
      </c>
      <c r="H51" s="30">
        <v>100020311</v>
      </c>
      <c r="I51" s="30" t="s">
        <v>9</v>
      </c>
      <c r="J51" s="30" t="s">
        <v>42</v>
      </c>
      <c r="K51" s="30" t="s">
        <v>44</v>
      </c>
      <c r="L51" s="30">
        <v>6001</v>
      </c>
      <c r="M51" s="31" t="s">
        <v>44</v>
      </c>
      <c r="N51" s="32" t="s">
        <v>218</v>
      </c>
      <c r="O51" s="3">
        <v>5</v>
      </c>
      <c r="P51" s="1"/>
      <c r="Q51" s="1">
        <v>4</v>
      </c>
      <c r="R51" s="1"/>
      <c r="S51" s="65">
        <f t="shared" si="172"/>
        <v>1.25</v>
      </c>
      <c r="T51" s="65"/>
      <c r="U51" s="1">
        <v>387</v>
      </c>
      <c r="V51" s="1"/>
      <c r="W51" s="1">
        <v>7690</v>
      </c>
      <c r="X51" s="1"/>
      <c r="Y51" s="40">
        <f t="shared" si="173"/>
        <v>19.870801033591732</v>
      </c>
      <c r="Z51" s="40"/>
      <c r="AA51" s="1"/>
      <c r="AB51" s="1"/>
      <c r="AC51" s="65">
        <f t="shared" si="174"/>
        <v>0</v>
      </c>
      <c r="AD51" s="65"/>
      <c r="AE51" s="1">
        <f t="shared" si="175"/>
        <v>7690</v>
      </c>
      <c r="AF51" s="2">
        <f t="shared" si="175"/>
        <v>0</v>
      </c>
      <c r="AG51" s="33">
        <f t="shared" si="176"/>
        <v>7690</v>
      </c>
      <c r="AH51" s="34">
        <f t="shared" si="176"/>
        <v>0</v>
      </c>
      <c r="AI51" s="35">
        <f t="shared" si="177"/>
        <v>7690</v>
      </c>
      <c r="AJ51" s="5">
        <v>5</v>
      </c>
      <c r="AK51" s="4">
        <v>4</v>
      </c>
      <c r="AL51" s="4">
        <v>387</v>
      </c>
      <c r="AM51" s="4">
        <v>7690</v>
      </c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6"/>
      <c r="BA51"/>
    </row>
    <row r="52" spans="1:53">
      <c r="A52" s="29" t="s">
        <v>42</v>
      </c>
      <c r="B52" s="30" t="s">
        <v>81</v>
      </c>
      <c r="C52" s="30" t="s">
        <v>97</v>
      </c>
      <c r="D52" s="30">
        <v>44405847</v>
      </c>
      <c r="E52" s="30">
        <v>200003589</v>
      </c>
      <c r="F52" s="30" t="s">
        <v>136</v>
      </c>
      <c r="G52" s="30">
        <v>52108163</v>
      </c>
      <c r="H52" s="30">
        <v>100018559</v>
      </c>
      <c r="I52" s="30" t="s">
        <v>167</v>
      </c>
      <c r="J52" s="30" t="s">
        <v>42</v>
      </c>
      <c r="K52" s="30" t="s">
        <v>45</v>
      </c>
      <c r="L52" s="30">
        <v>5801</v>
      </c>
      <c r="M52" s="31" t="s">
        <v>45</v>
      </c>
      <c r="N52" s="32" t="s">
        <v>236</v>
      </c>
      <c r="O52" s="3">
        <v>3</v>
      </c>
      <c r="P52" s="1">
        <v>1</v>
      </c>
      <c r="Q52" s="1">
        <v>2</v>
      </c>
      <c r="R52" s="1">
        <v>1</v>
      </c>
      <c r="S52" s="65">
        <f t="shared" ref="S52:T52" si="178">+O52/Q52</f>
        <v>1.5</v>
      </c>
      <c r="T52" s="65">
        <f t="shared" si="178"/>
        <v>1</v>
      </c>
      <c r="U52" s="1">
        <v>74</v>
      </c>
      <c r="V52" s="1">
        <v>52</v>
      </c>
      <c r="W52" s="1">
        <v>2016</v>
      </c>
      <c r="X52" s="1">
        <v>708</v>
      </c>
      <c r="Y52" s="40">
        <f t="shared" ref="Y52:Z52" si="179">+W52/U52</f>
        <v>27.243243243243242</v>
      </c>
      <c r="Z52" s="40">
        <f t="shared" si="179"/>
        <v>13.615384615384615</v>
      </c>
      <c r="AA52" s="1"/>
      <c r="AB52" s="1"/>
      <c r="AC52" s="65">
        <f t="shared" ref="AC52:AD52" si="180">+AA52/U52</f>
        <v>0</v>
      </c>
      <c r="AD52" s="65">
        <f t="shared" si="180"/>
        <v>0</v>
      </c>
      <c r="AE52" s="1">
        <f t="shared" ref="AE52:AF52" si="181">+W52+AA52</f>
        <v>2016</v>
      </c>
      <c r="AF52" s="2">
        <f t="shared" si="181"/>
        <v>708</v>
      </c>
      <c r="AG52" s="33">
        <f t="shared" ref="AG52:AH52" si="182">ROUNDUP(AE52,0)</f>
        <v>2016</v>
      </c>
      <c r="AH52" s="34">
        <f t="shared" si="182"/>
        <v>708</v>
      </c>
      <c r="AI52" s="35">
        <f t="shared" ref="AI52" si="183">+AG52-AH52</f>
        <v>1308</v>
      </c>
      <c r="AJ52" s="5">
        <v>2</v>
      </c>
      <c r="AK52" s="4">
        <v>1</v>
      </c>
      <c r="AL52" s="4">
        <v>52</v>
      </c>
      <c r="AM52" s="4">
        <v>1416</v>
      </c>
      <c r="AN52" s="4"/>
      <c r="AO52" s="4"/>
      <c r="AP52" s="4"/>
      <c r="AQ52" s="4"/>
      <c r="AR52" s="4">
        <v>1</v>
      </c>
      <c r="AS52" s="4">
        <v>1</v>
      </c>
      <c r="AT52" s="4">
        <v>22</v>
      </c>
      <c r="AU52" s="4">
        <v>600</v>
      </c>
      <c r="AV52" s="4"/>
      <c r="AW52" s="4"/>
      <c r="AX52" s="4"/>
      <c r="AY52" s="4"/>
      <c r="AZ52" s="6"/>
      <c r="BA52"/>
    </row>
    <row r="53" spans="1:53">
      <c r="A53" s="29" t="s">
        <v>48</v>
      </c>
      <c r="B53" s="30" t="s">
        <v>57</v>
      </c>
      <c r="C53" s="30" t="s">
        <v>61</v>
      </c>
      <c r="D53" s="30">
        <v>35541016</v>
      </c>
      <c r="E53" s="30">
        <v>200002897</v>
      </c>
      <c r="F53" s="30" t="s">
        <v>103</v>
      </c>
      <c r="G53" s="30">
        <v>521965</v>
      </c>
      <c r="H53" s="30">
        <v>100014891</v>
      </c>
      <c r="I53" s="30" t="s">
        <v>155</v>
      </c>
      <c r="J53" s="30" t="s">
        <v>48</v>
      </c>
      <c r="K53" s="30" t="s">
        <v>345</v>
      </c>
      <c r="L53" s="30">
        <v>4011</v>
      </c>
      <c r="M53" s="31" t="s">
        <v>51</v>
      </c>
      <c r="N53" s="32" t="s">
        <v>191</v>
      </c>
      <c r="O53" s="3">
        <v>9</v>
      </c>
      <c r="P53" s="1">
        <v>9</v>
      </c>
      <c r="Q53" s="1">
        <v>1</v>
      </c>
      <c r="R53" s="1">
        <v>1</v>
      </c>
      <c r="S53" s="65">
        <f t="shared" ref="S53:T53" si="184">+O53/Q53</f>
        <v>9</v>
      </c>
      <c r="T53" s="65">
        <f t="shared" si="184"/>
        <v>9</v>
      </c>
      <c r="U53" s="1">
        <v>32</v>
      </c>
      <c r="V53" s="1">
        <v>32</v>
      </c>
      <c r="W53" s="1">
        <v>825</v>
      </c>
      <c r="X53" s="1">
        <v>825</v>
      </c>
      <c r="Y53" s="40">
        <f t="shared" ref="Y53:Z53" si="185">+W53/U53</f>
        <v>25.78125</v>
      </c>
      <c r="Z53" s="40">
        <f t="shared" si="185"/>
        <v>25.78125</v>
      </c>
      <c r="AA53" s="1">
        <v>0</v>
      </c>
      <c r="AB53" s="1">
        <v>0</v>
      </c>
      <c r="AC53" s="65">
        <f t="shared" ref="AC53:AD53" si="186">+AA53/U53</f>
        <v>0</v>
      </c>
      <c r="AD53" s="65">
        <f t="shared" si="186"/>
        <v>0</v>
      </c>
      <c r="AE53" s="1">
        <f t="shared" ref="AE53:AF53" si="187">+W53+AA53</f>
        <v>825</v>
      </c>
      <c r="AF53" s="2">
        <f t="shared" si="187"/>
        <v>825</v>
      </c>
      <c r="AG53" s="33">
        <f t="shared" ref="AG53:AH53" si="188">ROUNDUP(AE53,0)</f>
        <v>825</v>
      </c>
      <c r="AH53" s="34">
        <f t="shared" si="188"/>
        <v>825</v>
      </c>
      <c r="AI53" s="35">
        <f t="shared" ref="AI53" si="189">+AG53-AH53</f>
        <v>0</v>
      </c>
      <c r="AJ53" s="5">
        <v>9</v>
      </c>
      <c r="AK53" s="4">
        <v>1</v>
      </c>
      <c r="AL53" s="4">
        <v>32</v>
      </c>
      <c r="AM53" s="4">
        <v>825</v>
      </c>
      <c r="AN53" s="4"/>
      <c r="AO53" s="4"/>
      <c r="AP53" s="4"/>
      <c r="AQ53" s="4"/>
      <c r="AR53" s="4">
        <v>0</v>
      </c>
      <c r="AS53" s="4">
        <v>0</v>
      </c>
      <c r="AT53" s="4">
        <v>0</v>
      </c>
      <c r="AU53" s="4">
        <v>0</v>
      </c>
      <c r="AV53" s="4"/>
      <c r="AW53" s="4"/>
      <c r="AX53" s="4"/>
      <c r="AY53" s="4"/>
      <c r="AZ53" s="6"/>
      <c r="BA53"/>
    </row>
    <row r="54" spans="1:53">
      <c r="A54" s="29" t="s">
        <v>48</v>
      </c>
      <c r="B54" s="30" t="s">
        <v>62</v>
      </c>
      <c r="C54" s="30" t="s">
        <v>87</v>
      </c>
      <c r="D54" s="30">
        <v>324116</v>
      </c>
      <c r="E54" s="30">
        <v>200002988</v>
      </c>
      <c r="F54" s="30" t="s">
        <v>127</v>
      </c>
      <c r="G54" s="30">
        <v>35544139</v>
      </c>
      <c r="H54" s="30">
        <v>100015138</v>
      </c>
      <c r="I54" s="30" t="s">
        <v>17</v>
      </c>
      <c r="J54" s="30" t="s">
        <v>48</v>
      </c>
      <c r="K54" s="30" t="s">
        <v>344</v>
      </c>
      <c r="L54" s="30">
        <v>4431</v>
      </c>
      <c r="M54" s="31" t="s">
        <v>224</v>
      </c>
      <c r="N54" s="32" t="s">
        <v>225</v>
      </c>
      <c r="O54" s="3">
        <v>21</v>
      </c>
      <c r="P54" s="1">
        <v>1</v>
      </c>
      <c r="Q54" s="1">
        <v>3</v>
      </c>
      <c r="R54" s="1">
        <v>1</v>
      </c>
      <c r="S54" s="65">
        <f t="shared" ref="S54:T55" si="190">+O54/Q54</f>
        <v>7</v>
      </c>
      <c r="T54" s="65">
        <f t="shared" si="190"/>
        <v>1</v>
      </c>
      <c r="U54" s="1">
        <v>34</v>
      </c>
      <c r="V54" s="1">
        <v>11</v>
      </c>
      <c r="W54" s="1">
        <v>539</v>
      </c>
      <c r="X54" s="1">
        <v>300</v>
      </c>
      <c r="Y54" s="40">
        <f t="shared" ref="Y54:Z55" si="191">+W54/U54</f>
        <v>15.852941176470589</v>
      </c>
      <c r="Z54" s="40">
        <f t="shared" si="191"/>
        <v>27.272727272727273</v>
      </c>
      <c r="AA54" s="1">
        <v>0</v>
      </c>
      <c r="AB54" s="1">
        <v>0</v>
      </c>
      <c r="AC54" s="65">
        <f t="shared" ref="AC54:AD55" si="192">+AA54/U54</f>
        <v>0</v>
      </c>
      <c r="AD54" s="65">
        <f t="shared" si="192"/>
        <v>0</v>
      </c>
      <c r="AE54" s="1">
        <f t="shared" ref="AE54:AF55" si="193">+W54+AA54</f>
        <v>539</v>
      </c>
      <c r="AF54" s="2">
        <f t="shared" si="193"/>
        <v>300</v>
      </c>
      <c r="AG54" s="33">
        <f t="shared" ref="AG54:AH55" si="194">ROUNDUP(AE54,0)</f>
        <v>539</v>
      </c>
      <c r="AH54" s="34">
        <f t="shared" si="194"/>
        <v>300</v>
      </c>
      <c r="AI54" s="35">
        <f t="shared" ref="AI54:AI55" si="195">+AG54-AH54</f>
        <v>239</v>
      </c>
      <c r="AJ54" s="5">
        <v>1</v>
      </c>
      <c r="AK54" s="4">
        <v>1</v>
      </c>
      <c r="AL54" s="4">
        <v>11</v>
      </c>
      <c r="AM54" s="4">
        <v>300</v>
      </c>
      <c r="AN54" s="4"/>
      <c r="AO54" s="4"/>
      <c r="AP54" s="4"/>
      <c r="AQ54" s="4"/>
      <c r="AR54" s="4">
        <v>20</v>
      </c>
      <c r="AS54" s="4">
        <v>2</v>
      </c>
      <c r="AT54" s="4">
        <v>23</v>
      </c>
      <c r="AU54" s="4">
        <v>239</v>
      </c>
      <c r="AV54" s="4"/>
      <c r="AW54" s="4"/>
      <c r="AX54" s="4"/>
      <c r="AY54" s="4"/>
      <c r="AZ54" s="6"/>
      <c r="BA54"/>
    </row>
    <row r="55" spans="1:53">
      <c r="A55" s="29" t="s">
        <v>48</v>
      </c>
      <c r="B55" s="30" t="s">
        <v>62</v>
      </c>
      <c r="C55" s="30" t="s">
        <v>87</v>
      </c>
      <c r="D55" s="30">
        <v>324116</v>
      </c>
      <c r="E55" s="30">
        <v>200002988</v>
      </c>
      <c r="F55" s="30" t="s">
        <v>127</v>
      </c>
      <c r="G55" s="30">
        <v>710025319</v>
      </c>
      <c r="H55" s="30">
        <v>100015143</v>
      </c>
      <c r="I55" s="30" t="s">
        <v>334</v>
      </c>
      <c r="J55" s="30" t="s">
        <v>48</v>
      </c>
      <c r="K55" s="30" t="s">
        <v>344</v>
      </c>
      <c r="L55" s="30">
        <v>4431</v>
      </c>
      <c r="M55" s="31" t="s">
        <v>224</v>
      </c>
      <c r="N55" s="32" t="s">
        <v>346</v>
      </c>
      <c r="O55" s="3">
        <v>22</v>
      </c>
      <c r="P55" s="1"/>
      <c r="Q55" s="1">
        <v>5</v>
      </c>
      <c r="R55" s="1">
        <v>0</v>
      </c>
      <c r="S55" s="65">
        <f t="shared" si="190"/>
        <v>4.4000000000000004</v>
      </c>
      <c r="T55" s="65"/>
      <c r="U55" s="1">
        <v>27</v>
      </c>
      <c r="V55" s="1">
        <v>0</v>
      </c>
      <c r="W55" s="1">
        <v>396</v>
      </c>
      <c r="X55" s="1">
        <v>0</v>
      </c>
      <c r="Y55" s="40">
        <f t="shared" si="191"/>
        <v>14.666666666666666</v>
      </c>
      <c r="Z55" s="40"/>
      <c r="AA55" s="1">
        <v>0</v>
      </c>
      <c r="AB55" s="1">
        <v>0</v>
      </c>
      <c r="AC55" s="65">
        <f t="shared" si="192"/>
        <v>0</v>
      </c>
      <c r="AD55" s="65"/>
      <c r="AE55" s="1">
        <f t="shared" si="193"/>
        <v>396</v>
      </c>
      <c r="AF55" s="2">
        <f t="shared" si="193"/>
        <v>0</v>
      </c>
      <c r="AG55" s="33">
        <f t="shared" si="194"/>
        <v>396</v>
      </c>
      <c r="AH55" s="34">
        <f t="shared" si="194"/>
        <v>0</v>
      </c>
      <c r="AI55" s="35">
        <f t="shared" si="195"/>
        <v>396</v>
      </c>
      <c r="AJ55" s="5"/>
      <c r="AK55" s="4"/>
      <c r="AL55" s="4"/>
      <c r="AM55" s="4"/>
      <c r="AN55" s="4"/>
      <c r="AO55" s="4"/>
      <c r="AP55" s="4"/>
      <c r="AQ55" s="4"/>
      <c r="AR55" s="4">
        <v>22</v>
      </c>
      <c r="AS55" s="4">
        <v>5</v>
      </c>
      <c r="AT55" s="4">
        <v>27</v>
      </c>
      <c r="AU55" s="4">
        <v>396</v>
      </c>
      <c r="AV55" s="4"/>
      <c r="AW55" s="4"/>
      <c r="AX55" s="4"/>
      <c r="AY55" s="4"/>
      <c r="AZ55" s="6"/>
      <c r="BA55"/>
    </row>
    <row r="56" spans="1:53">
      <c r="A56" s="29" t="s">
        <v>48</v>
      </c>
      <c r="B56" s="30" t="s">
        <v>62</v>
      </c>
      <c r="C56" s="30" t="s">
        <v>88</v>
      </c>
      <c r="D56" s="30">
        <v>324493</v>
      </c>
      <c r="E56" s="30">
        <v>200003026</v>
      </c>
      <c r="F56" s="30" t="s">
        <v>128</v>
      </c>
      <c r="G56" s="30">
        <v>710061579</v>
      </c>
      <c r="H56" s="30">
        <v>100015278</v>
      </c>
      <c r="I56" s="30" t="s">
        <v>17</v>
      </c>
      <c r="J56" s="30" t="s">
        <v>48</v>
      </c>
      <c r="K56" s="30" t="s">
        <v>344</v>
      </c>
      <c r="L56" s="30">
        <v>4415</v>
      </c>
      <c r="M56" s="31" t="s">
        <v>226</v>
      </c>
      <c r="N56" s="32" t="s">
        <v>227</v>
      </c>
      <c r="O56" s="3">
        <v>9</v>
      </c>
      <c r="P56" s="1"/>
      <c r="Q56" s="1">
        <v>1</v>
      </c>
      <c r="R56" s="1">
        <v>0</v>
      </c>
      <c r="S56" s="65">
        <f t="shared" ref="S56" si="196">+O56/Q56</f>
        <v>9</v>
      </c>
      <c r="T56" s="65"/>
      <c r="U56" s="1">
        <v>26</v>
      </c>
      <c r="V56" s="1">
        <v>0</v>
      </c>
      <c r="W56" s="1">
        <v>468</v>
      </c>
      <c r="X56" s="1">
        <v>0</v>
      </c>
      <c r="Y56" s="40">
        <f t="shared" ref="Y56" si="197">+W56/U56</f>
        <v>18</v>
      </c>
      <c r="Z56" s="40"/>
      <c r="AA56" s="1">
        <v>0</v>
      </c>
      <c r="AB56" s="1">
        <v>0</v>
      </c>
      <c r="AC56" s="65">
        <f t="shared" ref="AC56" si="198">+AA56/U56</f>
        <v>0</v>
      </c>
      <c r="AD56" s="65"/>
      <c r="AE56" s="1">
        <f t="shared" ref="AE56:AF56" si="199">+W56+AA56</f>
        <v>468</v>
      </c>
      <c r="AF56" s="2">
        <f t="shared" si="199"/>
        <v>0</v>
      </c>
      <c r="AG56" s="33">
        <f t="shared" ref="AG56:AH56" si="200">ROUNDUP(AE56,0)</f>
        <v>468</v>
      </c>
      <c r="AH56" s="34">
        <f t="shared" si="200"/>
        <v>0</v>
      </c>
      <c r="AI56" s="35">
        <f t="shared" ref="AI56" si="201">+AG56-AH56</f>
        <v>468</v>
      </c>
      <c r="AJ56" s="5"/>
      <c r="AK56" s="4"/>
      <c r="AL56" s="4"/>
      <c r="AM56" s="4"/>
      <c r="AN56" s="4"/>
      <c r="AO56" s="4"/>
      <c r="AP56" s="4"/>
      <c r="AQ56" s="4"/>
      <c r="AR56" s="4">
        <v>9</v>
      </c>
      <c r="AS56" s="4">
        <v>1</v>
      </c>
      <c r="AT56" s="4">
        <v>26</v>
      </c>
      <c r="AU56" s="4">
        <v>468</v>
      </c>
      <c r="AV56" s="4"/>
      <c r="AW56" s="4"/>
      <c r="AX56" s="4"/>
      <c r="AY56" s="4"/>
      <c r="AZ56" s="6"/>
      <c r="BA56"/>
    </row>
    <row r="57" spans="1:53">
      <c r="A57" s="29" t="s">
        <v>48</v>
      </c>
      <c r="B57" s="30" t="s">
        <v>62</v>
      </c>
      <c r="C57" s="30" t="s">
        <v>89</v>
      </c>
      <c r="D57" s="30">
        <v>325813</v>
      </c>
      <c r="E57" s="30">
        <v>200003083</v>
      </c>
      <c r="F57" s="30" t="s">
        <v>129</v>
      </c>
      <c r="G57" s="30">
        <v>35542250</v>
      </c>
      <c r="H57" s="30">
        <v>100015653</v>
      </c>
      <c r="I57" s="30" t="s">
        <v>17</v>
      </c>
      <c r="J57" s="30" t="s">
        <v>48</v>
      </c>
      <c r="K57" s="30" t="s">
        <v>53</v>
      </c>
      <c r="L57" s="30">
        <v>7222</v>
      </c>
      <c r="M57" s="31" t="s">
        <v>192</v>
      </c>
      <c r="N57" s="32" t="s">
        <v>228</v>
      </c>
      <c r="O57" s="3">
        <v>1</v>
      </c>
      <c r="P57" s="1"/>
      <c r="Q57" s="1">
        <v>1</v>
      </c>
      <c r="R57" s="1">
        <v>0</v>
      </c>
      <c r="S57" s="65">
        <f t="shared" ref="S57" si="202">+O57/Q57</f>
        <v>1</v>
      </c>
      <c r="T57" s="65"/>
      <c r="U57" s="1">
        <v>92</v>
      </c>
      <c r="V57" s="1">
        <v>0</v>
      </c>
      <c r="W57" s="1">
        <v>1830</v>
      </c>
      <c r="X57" s="1">
        <v>0</v>
      </c>
      <c r="Y57" s="40">
        <f t="shared" ref="Y57" si="203">+W57/U57</f>
        <v>19.891304347826086</v>
      </c>
      <c r="Z57" s="40"/>
      <c r="AA57" s="1">
        <v>0</v>
      </c>
      <c r="AB57" s="1">
        <v>0</v>
      </c>
      <c r="AC57" s="65">
        <f t="shared" ref="AC57" si="204">+AA57/U57</f>
        <v>0</v>
      </c>
      <c r="AD57" s="65"/>
      <c r="AE57" s="1">
        <f t="shared" ref="AE57:AF57" si="205">+W57+AA57</f>
        <v>1830</v>
      </c>
      <c r="AF57" s="2">
        <f t="shared" si="205"/>
        <v>0</v>
      </c>
      <c r="AG57" s="33">
        <f t="shared" ref="AG57:AH57" si="206">ROUNDUP(AE57,0)</f>
        <v>1830</v>
      </c>
      <c r="AH57" s="34">
        <f t="shared" si="206"/>
        <v>0</v>
      </c>
      <c r="AI57" s="35">
        <f t="shared" ref="AI57" si="207">+AG57-AH57</f>
        <v>1830</v>
      </c>
      <c r="AJ57" s="5">
        <v>1</v>
      </c>
      <c r="AK57" s="4">
        <v>1</v>
      </c>
      <c r="AL57" s="4">
        <v>92</v>
      </c>
      <c r="AM57" s="4">
        <v>1830</v>
      </c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6"/>
      <c r="BA57"/>
    </row>
    <row r="58" spans="1:53">
      <c r="A58" s="29" t="s">
        <v>48</v>
      </c>
      <c r="B58" s="30" t="s">
        <v>62</v>
      </c>
      <c r="C58" s="30" t="s">
        <v>90</v>
      </c>
      <c r="D58" s="30">
        <v>329614</v>
      </c>
      <c r="E58" s="30">
        <v>200003277</v>
      </c>
      <c r="F58" s="30" t="s">
        <v>130</v>
      </c>
      <c r="G58" s="30">
        <v>35546085</v>
      </c>
      <c r="H58" s="30">
        <v>100016220</v>
      </c>
      <c r="I58" s="30" t="s">
        <v>17</v>
      </c>
      <c r="J58" s="30" t="s">
        <v>48</v>
      </c>
      <c r="K58" s="30" t="s">
        <v>54</v>
      </c>
      <c r="L58" s="30">
        <v>5201</v>
      </c>
      <c r="M58" s="31" t="s">
        <v>54</v>
      </c>
      <c r="N58" s="32" t="s">
        <v>190</v>
      </c>
      <c r="O58" s="3">
        <v>4</v>
      </c>
      <c r="P58" s="1"/>
      <c r="Q58" s="1">
        <v>2</v>
      </c>
      <c r="R58" s="1">
        <v>0</v>
      </c>
      <c r="S58" s="65">
        <f t="shared" ref="S58" si="208">+O58/Q58</f>
        <v>2</v>
      </c>
      <c r="T58" s="65"/>
      <c r="U58" s="1">
        <v>60</v>
      </c>
      <c r="V58" s="1">
        <v>0</v>
      </c>
      <c r="W58" s="1">
        <v>742</v>
      </c>
      <c r="X58" s="1">
        <v>0</v>
      </c>
      <c r="Y58" s="40">
        <f t="shared" ref="Y58" si="209">+W58/U58</f>
        <v>12.366666666666667</v>
      </c>
      <c r="Z58" s="40"/>
      <c r="AA58" s="1">
        <v>0</v>
      </c>
      <c r="AB58" s="1">
        <v>0</v>
      </c>
      <c r="AC58" s="65">
        <f t="shared" ref="AC58" si="210">+AA58/U58</f>
        <v>0</v>
      </c>
      <c r="AD58" s="65"/>
      <c r="AE58" s="1">
        <f t="shared" ref="AE58:AF58" si="211">+W58+AA58</f>
        <v>742</v>
      </c>
      <c r="AF58" s="2">
        <f t="shared" si="211"/>
        <v>0</v>
      </c>
      <c r="AG58" s="33">
        <f t="shared" ref="AG58:AH58" si="212">ROUNDUP(AE58,0)</f>
        <v>742</v>
      </c>
      <c r="AH58" s="34">
        <f t="shared" si="212"/>
        <v>0</v>
      </c>
      <c r="AI58" s="35">
        <f t="shared" ref="AI58" si="213">+AG58-AH58</f>
        <v>742</v>
      </c>
      <c r="AJ58" s="5">
        <v>2</v>
      </c>
      <c r="AK58" s="4">
        <v>1</v>
      </c>
      <c r="AL58" s="4">
        <v>34</v>
      </c>
      <c r="AM58" s="4">
        <v>420</v>
      </c>
      <c r="AN58" s="4">
        <v>2</v>
      </c>
      <c r="AO58" s="4">
        <v>1</v>
      </c>
      <c r="AP58" s="4">
        <v>26</v>
      </c>
      <c r="AQ58" s="4">
        <v>322</v>
      </c>
      <c r="AR58" s="4"/>
      <c r="AS58" s="4"/>
      <c r="AT58" s="4"/>
      <c r="AU58" s="4"/>
      <c r="AV58" s="4"/>
      <c r="AW58" s="4"/>
      <c r="AX58" s="4"/>
      <c r="AY58" s="4"/>
      <c r="AZ58" s="6"/>
      <c r="BA58"/>
    </row>
    <row r="59" spans="1:53">
      <c r="A59" s="29" t="s">
        <v>48</v>
      </c>
      <c r="B59" s="30" t="s">
        <v>62</v>
      </c>
      <c r="C59" s="30" t="s">
        <v>92</v>
      </c>
      <c r="D59" s="30">
        <v>331899</v>
      </c>
      <c r="E59" s="30">
        <v>200003316</v>
      </c>
      <c r="F59" s="30" t="s">
        <v>132</v>
      </c>
      <c r="G59" s="30">
        <v>35541202</v>
      </c>
      <c r="H59" s="30">
        <v>100016485</v>
      </c>
      <c r="I59" s="30" t="s">
        <v>17</v>
      </c>
      <c r="J59" s="30" t="s">
        <v>48</v>
      </c>
      <c r="K59" s="30" t="s">
        <v>55</v>
      </c>
      <c r="L59" s="30">
        <v>7801</v>
      </c>
      <c r="M59" s="31" t="s">
        <v>56</v>
      </c>
      <c r="N59" s="32" t="s">
        <v>347</v>
      </c>
      <c r="O59" s="3">
        <v>2</v>
      </c>
      <c r="P59" s="1"/>
      <c r="Q59" s="1">
        <v>1</v>
      </c>
      <c r="R59" s="1">
        <v>0</v>
      </c>
      <c r="S59" s="65">
        <f t="shared" ref="S59" si="214">+O59/Q59</f>
        <v>2</v>
      </c>
      <c r="T59" s="65"/>
      <c r="U59" s="1">
        <v>48</v>
      </c>
      <c r="V59" s="1">
        <v>0</v>
      </c>
      <c r="W59" s="1">
        <v>728</v>
      </c>
      <c r="X59" s="1">
        <v>0</v>
      </c>
      <c r="Y59" s="40">
        <f t="shared" ref="Y59" si="215">+W59/U59</f>
        <v>15.166666666666666</v>
      </c>
      <c r="Z59" s="40"/>
      <c r="AA59" s="1">
        <v>0</v>
      </c>
      <c r="AB59" s="1">
        <v>0</v>
      </c>
      <c r="AC59" s="65">
        <f t="shared" ref="AC59" si="216">+AA59/U59</f>
        <v>0</v>
      </c>
      <c r="AD59" s="65"/>
      <c r="AE59" s="1">
        <f t="shared" ref="AE59:AF59" si="217">+W59+AA59</f>
        <v>728</v>
      </c>
      <c r="AF59" s="2">
        <f t="shared" si="217"/>
        <v>0</v>
      </c>
      <c r="AG59" s="33">
        <f t="shared" ref="AG59:AH59" si="218">ROUNDUP(AE59,0)</f>
        <v>728</v>
      </c>
      <c r="AH59" s="34">
        <f t="shared" si="218"/>
        <v>0</v>
      </c>
      <c r="AI59" s="35">
        <f t="shared" ref="AI59" si="219">+AG59-AH59</f>
        <v>728</v>
      </c>
      <c r="AJ59" s="5">
        <v>2</v>
      </c>
      <c r="AK59" s="4">
        <v>1</v>
      </c>
      <c r="AL59" s="4">
        <v>48</v>
      </c>
      <c r="AM59" s="4">
        <v>728</v>
      </c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6"/>
      <c r="BA59"/>
    </row>
    <row r="60" spans="1:53">
      <c r="A60" s="29" t="s">
        <v>48</v>
      </c>
      <c r="B60" s="30" t="s">
        <v>62</v>
      </c>
      <c r="C60" s="30" t="s">
        <v>86</v>
      </c>
      <c r="D60" s="30">
        <v>329347</v>
      </c>
      <c r="E60" s="30">
        <v>200002882</v>
      </c>
      <c r="F60" s="30" t="s">
        <v>126</v>
      </c>
      <c r="G60" s="30">
        <v>35546328</v>
      </c>
      <c r="H60" s="30">
        <v>100014547</v>
      </c>
      <c r="I60" s="30" t="s">
        <v>157</v>
      </c>
      <c r="J60" s="30" t="s">
        <v>48</v>
      </c>
      <c r="K60" s="30" t="s">
        <v>49</v>
      </c>
      <c r="L60" s="30">
        <v>5501</v>
      </c>
      <c r="M60" s="31" t="s">
        <v>222</v>
      </c>
      <c r="N60" s="32" t="s">
        <v>223</v>
      </c>
      <c r="O60" s="3">
        <v>1</v>
      </c>
      <c r="P60" s="1"/>
      <c r="Q60" s="1">
        <v>1</v>
      </c>
      <c r="R60" s="1">
        <v>0</v>
      </c>
      <c r="S60" s="65">
        <f t="shared" ref="S60:S61" si="220">+O60/Q60</f>
        <v>1</v>
      </c>
      <c r="T60" s="65"/>
      <c r="U60" s="1">
        <v>52</v>
      </c>
      <c r="V60" s="1">
        <v>0</v>
      </c>
      <c r="W60" s="1">
        <v>1238</v>
      </c>
      <c r="X60" s="1">
        <v>0</v>
      </c>
      <c r="Y60" s="40">
        <f t="shared" ref="Y60" si="221">+W60/U60</f>
        <v>23.807692307692307</v>
      </c>
      <c r="Z60" s="40"/>
      <c r="AA60" s="1">
        <v>0</v>
      </c>
      <c r="AB60" s="1">
        <v>0</v>
      </c>
      <c r="AC60" s="65">
        <f t="shared" ref="AC60:AC61" si="222">+AA60/U60</f>
        <v>0</v>
      </c>
      <c r="AD60" s="65"/>
      <c r="AE60" s="1">
        <f t="shared" ref="AE60:AF61" si="223">+W60+AA60</f>
        <v>1238</v>
      </c>
      <c r="AF60" s="2">
        <f t="shared" si="223"/>
        <v>0</v>
      </c>
      <c r="AG60" s="33">
        <f t="shared" ref="AG60:AH61" si="224">ROUNDUP(AE60,0)</f>
        <v>1238</v>
      </c>
      <c r="AH60" s="34">
        <f t="shared" si="224"/>
        <v>0</v>
      </c>
      <c r="AI60" s="35">
        <f t="shared" ref="AI60:AI61" si="225">+AG60-AH60</f>
        <v>1238</v>
      </c>
      <c r="AJ60" s="5"/>
      <c r="AK60" s="4"/>
      <c r="AL60" s="4"/>
      <c r="AM60" s="4"/>
      <c r="AN60" s="4">
        <v>1</v>
      </c>
      <c r="AO60" s="4">
        <v>1</v>
      </c>
      <c r="AP60" s="4">
        <v>52</v>
      </c>
      <c r="AQ60" s="4">
        <v>1238</v>
      </c>
      <c r="AR60" s="4"/>
      <c r="AS60" s="4"/>
      <c r="AT60" s="4"/>
      <c r="AU60" s="4"/>
      <c r="AV60" s="4"/>
      <c r="AW60" s="4"/>
      <c r="AX60" s="4"/>
      <c r="AY60" s="4"/>
      <c r="AZ60" s="6"/>
      <c r="BA60"/>
    </row>
    <row r="61" spans="1:53">
      <c r="A61" s="29" t="s">
        <v>48</v>
      </c>
      <c r="B61" s="30" t="s">
        <v>62</v>
      </c>
      <c r="C61" s="30" t="s">
        <v>91</v>
      </c>
      <c r="D61" s="30">
        <v>329746</v>
      </c>
      <c r="E61" s="30">
        <v>200003309</v>
      </c>
      <c r="F61" s="30" t="s">
        <v>131</v>
      </c>
      <c r="G61" s="30">
        <v>710063377</v>
      </c>
      <c r="H61" s="30">
        <v>100016308</v>
      </c>
      <c r="I61" s="30" t="s">
        <v>17</v>
      </c>
      <c r="J61" s="30" t="s">
        <v>48</v>
      </c>
      <c r="K61" s="30" t="s">
        <v>54</v>
      </c>
      <c r="L61" s="30">
        <v>5363</v>
      </c>
      <c r="M61" s="31" t="s">
        <v>229</v>
      </c>
      <c r="N61" s="32" t="s">
        <v>230</v>
      </c>
      <c r="O61" s="3">
        <v>2</v>
      </c>
      <c r="P61" s="1"/>
      <c r="Q61" s="1">
        <v>1</v>
      </c>
      <c r="R61" s="1">
        <v>0</v>
      </c>
      <c r="S61" s="65">
        <f t="shared" si="220"/>
        <v>2</v>
      </c>
      <c r="T61" s="65"/>
      <c r="U61" s="1">
        <v>31</v>
      </c>
      <c r="V61" s="1">
        <v>0</v>
      </c>
      <c r="W61" s="1">
        <v>720</v>
      </c>
      <c r="X61" s="1">
        <v>0</v>
      </c>
      <c r="Y61" s="40">
        <f t="shared" ref="Y61" si="226">+W61/U61</f>
        <v>23.225806451612904</v>
      </c>
      <c r="Z61" s="40"/>
      <c r="AA61" s="1">
        <v>0</v>
      </c>
      <c r="AB61" s="1">
        <v>0</v>
      </c>
      <c r="AC61" s="65">
        <f t="shared" si="222"/>
        <v>0</v>
      </c>
      <c r="AD61" s="65"/>
      <c r="AE61" s="1">
        <f t="shared" si="223"/>
        <v>720</v>
      </c>
      <c r="AF61" s="2">
        <f t="shared" si="223"/>
        <v>0</v>
      </c>
      <c r="AG61" s="33">
        <f t="shared" si="224"/>
        <v>720</v>
      </c>
      <c r="AH61" s="34">
        <f t="shared" si="224"/>
        <v>0</v>
      </c>
      <c r="AI61" s="35">
        <f t="shared" si="225"/>
        <v>720</v>
      </c>
      <c r="AJ61" s="5"/>
      <c r="AK61" s="4"/>
      <c r="AL61" s="4"/>
      <c r="AM61" s="4"/>
      <c r="AN61" s="4"/>
      <c r="AO61" s="4"/>
      <c r="AP61" s="4"/>
      <c r="AQ61" s="4"/>
      <c r="AR61" s="4">
        <v>2</v>
      </c>
      <c r="AS61" s="4">
        <v>1</v>
      </c>
      <c r="AT61" s="4">
        <v>31</v>
      </c>
      <c r="AU61" s="4">
        <v>720</v>
      </c>
      <c r="AV61" s="4"/>
      <c r="AW61" s="4"/>
      <c r="AX61" s="4"/>
      <c r="AY61" s="4"/>
      <c r="AZ61" s="6"/>
      <c r="BA61"/>
    </row>
    <row r="62" spans="1:53">
      <c r="A62" s="29" t="s">
        <v>48</v>
      </c>
      <c r="B62" s="30" t="s">
        <v>81</v>
      </c>
      <c r="C62" s="30" t="s">
        <v>99</v>
      </c>
      <c r="D62" s="30">
        <v>31257267</v>
      </c>
      <c r="E62" s="30">
        <v>200002952</v>
      </c>
      <c r="F62" s="30" t="s">
        <v>138</v>
      </c>
      <c r="G62" s="30">
        <v>35560347</v>
      </c>
      <c r="H62" s="30">
        <v>100015038</v>
      </c>
      <c r="I62" s="30" t="s">
        <v>163</v>
      </c>
      <c r="J62" s="30" t="s">
        <v>48</v>
      </c>
      <c r="K62" s="30" t="s">
        <v>336</v>
      </c>
      <c r="L62" s="30">
        <v>4012</v>
      </c>
      <c r="M62" s="31" t="s">
        <v>52</v>
      </c>
      <c r="N62" s="32" t="s">
        <v>237</v>
      </c>
      <c r="O62" s="3">
        <v>1</v>
      </c>
      <c r="P62" s="1">
        <v>1</v>
      </c>
      <c r="Q62" s="1">
        <v>0</v>
      </c>
      <c r="R62" s="1">
        <v>0</v>
      </c>
      <c r="S62" s="65"/>
      <c r="T62" s="65"/>
      <c r="U62" s="1">
        <v>36</v>
      </c>
      <c r="V62" s="1">
        <v>36</v>
      </c>
      <c r="W62" s="1">
        <v>762</v>
      </c>
      <c r="X62" s="1">
        <v>762</v>
      </c>
      <c r="Y62" s="40">
        <f t="shared" ref="Y62" si="227">+W62/U62</f>
        <v>21.166666666666668</v>
      </c>
      <c r="Z62" s="40">
        <f t="shared" ref="Z62" si="228">+X62/V62</f>
        <v>21.166666666666668</v>
      </c>
      <c r="AA62" s="1">
        <v>0</v>
      </c>
      <c r="AB62" s="1">
        <v>0</v>
      </c>
      <c r="AC62" s="65">
        <f t="shared" ref="AC62:AD64" si="229">+AA62/U62</f>
        <v>0</v>
      </c>
      <c r="AD62" s="65">
        <f t="shared" si="229"/>
        <v>0</v>
      </c>
      <c r="AE62" s="1">
        <f t="shared" ref="AE62:AF64" si="230">+W62+AA62</f>
        <v>762</v>
      </c>
      <c r="AF62" s="2">
        <f t="shared" si="230"/>
        <v>762</v>
      </c>
      <c r="AG62" s="33">
        <f t="shared" ref="AG62:AH64" si="231">ROUNDUP(AE62,0)</f>
        <v>762</v>
      </c>
      <c r="AH62" s="34">
        <f t="shared" si="231"/>
        <v>762</v>
      </c>
      <c r="AI62" s="35">
        <f t="shared" ref="AI62:AI64" si="232">+AG62-AH62</f>
        <v>0</v>
      </c>
      <c r="AJ62" s="5">
        <v>1</v>
      </c>
      <c r="AK62" s="4">
        <v>0</v>
      </c>
      <c r="AL62" s="4">
        <v>36</v>
      </c>
      <c r="AM62" s="4">
        <v>762</v>
      </c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6"/>
      <c r="BA62"/>
    </row>
    <row r="63" spans="1:53" ht="15.75" thickBot="1">
      <c r="A63" s="29" t="s">
        <v>48</v>
      </c>
      <c r="B63" s="30" t="s">
        <v>81</v>
      </c>
      <c r="C63" s="30" t="s">
        <v>98</v>
      </c>
      <c r="D63" s="30">
        <v>35581450</v>
      </c>
      <c r="E63" s="30">
        <v>200003485</v>
      </c>
      <c r="F63" s="30" t="s">
        <v>137</v>
      </c>
      <c r="G63" s="30">
        <v>42407362</v>
      </c>
      <c r="H63" s="30">
        <v>100004802</v>
      </c>
      <c r="I63" s="30" t="s">
        <v>169</v>
      </c>
      <c r="J63" s="30" t="s">
        <v>48</v>
      </c>
      <c r="K63" s="30" t="s">
        <v>335</v>
      </c>
      <c r="L63" s="30">
        <v>4001</v>
      </c>
      <c r="M63" s="31" t="s">
        <v>50</v>
      </c>
      <c r="N63" s="32" t="s">
        <v>234</v>
      </c>
      <c r="O63" s="3">
        <v>10</v>
      </c>
      <c r="P63" s="1">
        <v>4</v>
      </c>
      <c r="Q63" s="1">
        <v>2</v>
      </c>
      <c r="R63" s="1">
        <v>2</v>
      </c>
      <c r="S63" s="65">
        <f t="shared" ref="S63:T64" si="233">+O63/Q63</f>
        <v>5</v>
      </c>
      <c r="T63" s="65">
        <f t="shared" si="233"/>
        <v>2</v>
      </c>
      <c r="U63" s="1">
        <v>96</v>
      </c>
      <c r="V63" s="1">
        <v>96</v>
      </c>
      <c r="W63" s="1">
        <v>2880</v>
      </c>
      <c r="X63" s="1">
        <v>1152</v>
      </c>
      <c r="Y63" s="40">
        <f t="shared" ref="Y63:Z64" si="234">+W63/U63</f>
        <v>30</v>
      </c>
      <c r="Z63" s="40">
        <f t="shared" si="234"/>
        <v>12</v>
      </c>
      <c r="AA63" s="1">
        <v>0</v>
      </c>
      <c r="AB63" s="1">
        <v>0</v>
      </c>
      <c r="AC63" s="65">
        <f t="shared" si="229"/>
        <v>0</v>
      </c>
      <c r="AD63" s="65">
        <f t="shared" si="229"/>
        <v>0</v>
      </c>
      <c r="AE63" s="1">
        <f t="shared" si="230"/>
        <v>2880</v>
      </c>
      <c r="AF63" s="2">
        <f t="shared" si="230"/>
        <v>1152</v>
      </c>
      <c r="AG63" s="33">
        <f t="shared" si="231"/>
        <v>2880</v>
      </c>
      <c r="AH63" s="34">
        <f t="shared" si="231"/>
        <v>1152</v>
      </c>
      <c r="AI63" s="35">
        <f t="shared" si="232"/>
        <v>1728</v>
      </c>
      <c r="AJ63" s="5">
        <v>7</v>
      </c>
      <c r="AK63" s="4">
        <v>1</v>
      </c>
      <c r="AL63" s="4">
        <v>48</v>
      </c>
      <c r="AM63" s="4">
        <v>1440</v>
      </c>
      <c r="AN63" s="4">
        <v>3</v>
      </c>
      <c r="AO63" s="4">
        <v>1</v>
      </c>
      <c r="AP63" s="4">
        <v>48</v>
      </c>
      <c r="AQ63" s="4">
        <v>1440</v>
      </c>
      <c r="AR63" s="4"/>
      <c r="AS63" s="4"/>
      <c r="AT63" s="4"/>
      <c r="AU63" s="4"/>
      <c r="AV63" s="4"/>
      <c r="AW63" s="4"/>
      <c r="AX63" s="4"/>
      <c r="AY63" s="4"/>
      <c r="AZ63" s="6"/>
      <c r="BA63"/>
    </row>
    <row r="64" spans="1:53" ht="18.75" thickBot="1">
      <c r="A64" s="80" t="s">
        <v>279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2"/>
      <c r="N64" s="36"/>
      <c r="O64" s="49">
        <f>SUBTOTAL(9,O5:O63)</f>
        <v>494</v>
      </c>
      <c r="P64" s="50">
        <f>SUBTOTAL(9,P5:P63)</f>
        <v>143</v>
      </c>
      <c r="Q64" s="50">
        <f>SUBTOTAL(9,Q5:Q63)</f>
        <v>103</v>
      </c>
      <c r="R64" s="50">
        <f>SUBTOTAL(9,R5:R63)</f>
        <v>49</v>
      </c>
      <c r="S64" s="66">
        <f t="shared" si="233"/>
        <v>4.7961165048543686</v>
      </c>
      <c r="T64" s="66">
        <f t="shared" si="233"/>
        <v>2.9183673469387754</v>
      </c>
      <c r="U64" s="50">
        <f>SUBTOTAL(9,U5:U63)</f>
        <v>5547</v>
      </c>
      <c r="V64" s="50">
        <f>SUBTOTAL(9,V5:V63)</f>
        <v>2848</v>
      </c>
      <c r="W64" s="50">
        <f>SUBTOTAL(9,W5:W63)</f>
        <v>86185</v>
      </c>
      <c r="X64" s="50">
        <f>SUBTOTAL(9,X5:X63)</f>
        <v>34209</v>
      </c>
      <c r="Y64" s="41">
        <f t="shared" si="234"/>
        <v>15.537227330088337</v>
      </c>
      <c r="Z64" s="41">
        <f t="shared" si="234"/>
        <v>12.011587078651685</v>
      </c>
      <c r="AA64" s="50">
        <f>SUBTOTAL(9,AA5:AA63)</f>
        <v>29402</v>
      </c>
      <c r="AB64" s="50">
        <f>SUBTOTAL(9,AB5:AB63)</f>
        <v>24733</v>
      </c>
      <c r="AC64" s="66">
        <f t="shared" si="229"/>
        <v>5.3005228051198845</v>
      </c>
      <c r="AD64" s="66">
        <f t="shared" si="229"/>
        <v>8.6843398876404496</v>
      </c>
      <c r="AE64" s="50">
        <f t="shared" si="230"/>
        <v>115587</v>
      </c>
      <c r="AF64" s="51">
        <f t="shared" si="230"/>
        <v>58942</v>
      </c>
      <c r="AG64" s="49">
        <f t="shared" si="231"/>
        <v>115587</v>
      </c>
      <c r="AH64" s="50">
        <f t="shared" si="231"/>
        <v>58942</v>
      </c>
      <c r="AI64" s="52">
        <f t="shared" si="232"/>
        <v>56645</v>
      </c>
      <c r="AJ64" s="53">
        <f t="shared" ref="AJ64:AY64" si="235">SUBTOTAL(9,AJ5:AJ63)</f>
        <v>346</v>
      </c>
      <c r="AK64" s="50">
        <f t="shared" si="235"/>
        <v>57</v>
      </c>
      <c r="AL64" s="50">
        <f t="shared" si="235"/>
        <v>3801</v>
      </c>
      <c r="AM64" s="50">
        <f t="shared" si="235"/>
        <v>74581</v>
      </c>
      <c r="AN64" s="50">
        <f t="shared" si="235"/>
        <v>73</v>
      </c>
      <c r="AO64" s="50">
        <f t="shared" si="235"/>
        <v>28</v>
      </c>
      <c r="AP64" s="50">
        <f t="shared" si="235"/>
        <v>1229</v>
      </c>
      <c r="AQ64" s="50">
        <f t="shared" si="235"/>
        <v>33370</v>
      </c>
      <c r="AR64" s="50">
        <f t="shared" si="235"/>
        <v>63</v>
      </c>
      <c r="AS64" s="50">
        <f t="shared" si="235"/>
        <v>14</v>
      </c>
      <c r="AT64" s="50">
        <f t="shared" si="235"/>
        <v>277</v>
      </c>
      <c r="AU64" s="50">
        <f t="shared" si="235"/>
        <v>4863</v>
      </c>
      <c r="AV64" s="50">
        <f t="shared" si="235"/>
        <v>12</v>
      </c>
      <c r="AW64" s="50">
        <f t="shared" si="235"/>
        <v>4</v>
      </c>
      <c r="AX64" s="50">
        <f t="shared" si="235"/>
        <v>240</v>
      </c>
      <c r="AY64" s="50">
        <f t="shared" si="235"/>
        <v>2773</v>
      </c>
      <c r="AZ64" s="37"/>
      <c r="BA64"/>
    </row>
    <row r="66" spans="15:51">
      <c r="P66" s="63"/>
      <c r="AG66" s="63"/>
      <c r="AI66" s="63"/>
      <c r="AM66" s="63"/>
    </row>
    <row r="67" spans="15:51"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</row>
    <row r="68" spans="15:51">
      <c r="AL68" s="63"/>
    </row>
    <row r="71" spans="15:51">
      <c r="Z71" s="42">
        <v>0</v>
      </c>
    </row>
    <row r="72" spans="15:51"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</row>
  </sheetData>
  <autoFilter ref="A4:BA4" xr:uid="{35C8B90E-6689-4EBD-9CE3-F7DB7D18CD06}"/>
  <mergeCells count="40">
    <mergeCell ref="T2:T3"/>
    <mergeCell ref="N2:N3"/>
    <mergeCell ref="O2:O3"/>
    <mergeCell ref="P2:P3"/>
    <mergeCell ref="R2:R3"/>
    <mergeCell ref="S2:S3"/>
    <mergeCell ref="U2:U3"/>
    <mergeCell ref="V2:V3"/>
    <mergeCell ref="W2:W3"/>
    <mergeCell ref="X2:X3"/>
    <mergeCell ref="Y2:Y3"/>
    <mergeCell ref="Z2:Z3"/>
    <mergeCell ref="AA2:AA3"/>
    <mergeCell ref="AC2:AC3"/>
    <mergeCell ref="AD2:AD3"/>
    <mergeCell ref="AE2:AE3"/>
    <mergeCell ref="AB2:AB3"/>
    <mergeCell ref="AN2:AQ2"/>
    <mergeCell ref="AR2:AU2"/>
    <mergeCell ref="AV2:AY2"/>
    <mergeCell ref="AZ2:AZ3"/>
    <mergeCell ref="AF2:AF3"/>
    <mergeCell ref="AG2:AG3"/>
    <mergeCell ref="AH2:AH3"/>
    <mergeCell ref="AI2:AI3"/>
    <mergeCell ref="AJ2:AM2"/>
    <mergeCell ref="A64:M64"/>
    <mergeCell ref="C2:C3"/>
    <mergeCell ref="D2:D3"/>
    <mergeCell ref="E2:E3"/>
    <mergeCell ref="F2:F3"/>
    <mergeCell ref="H2:H3"/>
    <mergeCell ref="I2:I3"/>
    <mergeCell ref="A2:A3"/>
    <mergeCell ref="B2:B3"/>
    <mergeCell ref="G2:G3"/>
    <mergeCell ref="J2:J3"/>
    <mergeCell ref="K2:K3"/>
    <mergeCell ref="L2:L3"/>
    <mergeCell ref="M2:M3"/>
  </mergeCells>
  <conditionalFormatting sqref="F4">
    <cfRule type="duplicateValues" dxfId="1" priority="2"/>
  </conditionalFormatting>
  <conditionalFormatting sqref="G1:G64">
    <cfRule type="duplicateValues" dxfId="0" priority="5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E2C46-0F78-4757-B889-D35F627C898D}">
  <sheetPr>
    <pageSetUpPr fitToPage="1"/>
  </sheetPr>
  <dimension ref="A1:K47"/>
  <sheetViews>
    <sheetView topLeftCell="A28" workbookViewId="0">
      <selection activeCell="G52" sqref="G52:G53"/>
    </sheetView>
  </sheetViews>
  <sheetFormatPr defaultRowHeight="15"/>
  <cols>
    <col min="1" max="2" width="6" customWidth="1"/>
    <col min="3" max="3" width="12.140625" bestFit="1" customWidth="1"/>
    <col min="4" max="4" width="10.140625" bestFit="1" customWidth="1"/>
    <col min="5" max="5" width="33.5703125" customWidth="1"/>
    <col min="6" max="6" width="14.42578125" customWidth="1"/>
    <col min="7" max="7" width="15.28515625" customWidth="1"/>
    <col min="8" max="8" width="14.42578125" customWidth="1"/>
    <col min="9" max="9" width="16.140625" customWidth="1"/>
    <col min="10" max="10" width="14.42578125" customWidth="1"/>
    <col min="11" max="11" width="15.5703125" customWidth="1"/>
  </cols>
  <sheetData>
    <row r="1" spans="1:11" ht="15" customHeight="1">
      <c r="A1" s="117" t="s">
        <v>355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34.5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ht="0.75" customHeight="1" thickBo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ht="15.75" hidden="1" customHeight="1" thickBot="1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ht="87" customHeight="1" thickBot="1">
      <c r="A5" s="54" t="s">
        <v>275</v>
      </c>
      <c r="B5" s="55" t="s">
        <v>276</v>
      </c>
      <c r="C5" s="56" t="s">
        <v>277</v>
      </c>
      <c r="D5" s="55" t="s">
        <v>278</v>
      </c>
      <c r="E5" s="57" t="s">
        <v>4</v>
      </c>
      <c r="F5" s="58" t="s">
        <v>348</v>
      </c>
      <c r="G5" s="59" t="s">
        <v>349</v>
      </c>
      <c r="H5" s="60" t="s">
        <v>350</v>
      </c>
      <c r="I5" s="61" t="s">
        <v>351</v>
      </c>
      <c r="J5" s="62" t="s">
        <v>352</v>
      </c>
      <c r="K5" s="62" t="s">
        <v>353</v>
      </c>
    </row>
    <row r="6" spans="1:11" ht="24" customHeight="1">
      <c r="A6" s="67" t="s">
        <v>7</v>
      </c>
      <c r="B6" s="68" t="s">
        <v>57</v>
      </c>
      <c r="C6" s="68" t="s">
        <v>58</v>
      </c>
      <c r="D6" s="68">
        <v>36063606</v>
      </c>
      <c r="E6" s="69" t="s">
        <v>100</v>
      </c>
      <c r="F6" s="70">
        <v>44</v>
      </c>
      <c r="G6" s="70">
        <v>18829</v>
      </c>
      <c r="H6" s="71">
        <v>10</v>
      </c>
      <c r="I6" s="70">
        <v>2385</v>
      </c>
      <c r="J6" s="72">
        <f>+F6+H6</f>
        <v>54</v>
      </c>
      <c r="K6" s="73">
        <f>+G6+I6</f>
        <v>21214</v>
      </c>
    </row>
    <row r="7" spans="1:11" ht="24" customHeight="1">
      <c r="A7" s="67" t="s">
        <v>7</v>
      </c>
      <c r="B7" s="68" t="s">
        <v>62</v>
      </c>
      <c r="C7" s="68" t="s">
        <v>63</v>
      </c>
      <c r="D7" s="68">
        <v>304913</v>
      </c>
      <c r="E7" s="69" t="s">
        <v>104</v>
      </c>
      <c r="F7" s="70">
        <v>0</v>
      </c>
      <c r="G7" s="70">
        <v>0</v>
      </c>
      <c r="H7" s="71">
        <v>2</v>
      </c>
      <c r="I7" s="70">
        <v>4687</v>
      </c>
      <c r="J7" s="72">
        <f t="shared" ref="J7:J16" si="0">+F7+H7</f>
        <v>2</v>
      </c>
      <c r="K7" s="73">
        <f t="shared" ref="K7:K16" si="1">+G7+I7</f>
        <v>4687</v>
      </c>
    </row>
    <row r="8" spans="1:11" ht="24" customHeight="1">
      <c r="A8" s="67" t="s">
        <v>7</v>
      </c>
      <c r="B8" s="68" t="s">
        <v>62</v>
      </c>
      <c r="C8" s="68" t="s">
        <v>64</v>
      </c>
      <c r="D8" s="68">
        <v>304956</v>
      </c>
      <c r="E8" s="69" t="s">
        <v>105</v>
      </c>
      <c r="F8" s="70">
        <v>0</v>
      </c>
      <c r="G8" s="70">
        <v>0</v>
      </c>
      <c r="H8" s="71">
        <v>13</v>
      </c>
      <c r="I8" s="70">
        <v>2451</v>
      </c>
      <c r="J8" s="72">
        <f t="shared" si="0"/>
        <v>13</v>
      </c>
      <c r="K8" s="73">
        <f t="shared" si="1"/>
        <v>2451</v>
      </c>
    </row>
    <row r="9" spans="1:11" ht="24" customHeight="1">
      <c r="A9" s="67" t="s">
        <v>7</v>
      </c>
      <c r="B9" s="68" t="s">
        <v>62</v>
      </c>
      <c r="C9" s="68" t="s">
        <v>65</v>
      </c>
      <c r="D9" s="68">
        <v>305073</v>
      </c>
      <c r="E9" s="69" t="s">
        <v>106</v>
      </c>
      <c r="F9" s="70">
        <v>10</v>
      </c>
      <c r="G9" s="70">
        <v>2563</v>
      </c>
      <c r="H9" s="71">
        <v>1</v>
      </c>
      <c r="I9" s="70">
        <v>548</v>
      </c>
      <c r="J9" s="72">
        <f t="shared" si="0"/>
        <v>11</v>
      </c>
      <c r="K9" s="73">
        <f t="shared" si="1"/>
        <v>3111</v>
      </c>
    </row>
    <row r="10" spans="1:11" ht="24" customHeight="1">
      <c r="A10" s="67" t="s">
        <v>16</v>
      </c>
      <c r="B10" s="68" t="s">
        <v>57</v>
      </c>
      <c r="C10" s="68" t="s">
        <v>59</v>
      </c>
      <c r="D10" s="68">
        <v>37836901</v>
      </c>
      <c r="E10" s="69" t="s">
        <v>101</v>
      </c>
      <c r="F10" s="70">
        <v>1</v>
      </c>
      <c r="G10" s="70">
        <v>1366</v>
      </c>
      <c r="H10" s="71">
        <v>0</v>
      </c>
      <c r="I10" s="70">
        <v>0</v>
      </c>
      <c r="J10" s="72">
        <f t="shared" si="0"/>
        <v>1</v>
      </c>
      <c r="K10" s="73">
        <f t="shared" si="1"/>
        <v>1366</v>
      </c>
    </row>
    <row r="11" spans="1:11" ht="24" customHeight="1">
      <c r="A11" s="67" t="s">
        <v>16</v>
      </c>
      <c r="B11" s="68" t="s">
        <v>62</v>
      </c>
      <c r="C11" s="68" t="s">
        <v>66</v>
      </c>
      <c r="D11" s="68">
        <v>306169</v>
      </c>
      <c r="E11" s="69" t="s">
        <v>107</v>
      </c>
      <c r="F11" s="70">
        <v>12</v>
      </c>
      <c r="G11" s="70">
        <v>4259</v>
      </c>
      <c r="H11" s="71">
        <v>8</v>
      </c>
      <c r="I11" s="70">
        <v>1132</v>
      </c>
      <c r="J11" s="72">
        <f t="shared" si="0"/>
        <v>20</v>
      </c>
      <c r="K11" s="73">
        <f t="shared" si="1"/>
        <v>5391</v>
      </c>
    </row>
    <row r="12" spans="1:11" ht="24" customHeight="1">
      <c r="A12" s="67" t="s">
        <v>16</v>
      </c>
      <c r="B12" s="68" t="s">
        <v>62</v>
      </c>
      <c r="C12" s="68" t="s">
        <v>67</v>
      </c>
      <c r="D12" s="68">
        <v>309982</v>
      </c>
      <c r="E12" s="69" t="s">
        <v>108</v>
      </c>
      <c r="F12" s="70">
        <v>5</v>
      </c>
      <c r="G12" s="70">
        <v>2715</v>
      </c>
      <c r="H12" s="71">
        <v>0</v>
      </c>
      <c r="I12" s="70">
        <v>0</v>
      </c>
      <c r="J12" s="72">
        <f t="shared" si="0"/>
        <v>5</v>
      </c>
      <c r="K12" s="73">
        <f t="shared" si="1"/>
        <v>2715</v>
      </c>
    </row>
    <row r="13" spans="1:11" ht="24" customHeight="1">
      <c r="A13" s="67" t="s">
        <v>16</v>
      </c>
      <c r="B13" s="68" t="s">
        <v>62</v>
      </c>
      <c r="C13" s="68" t="s">
        <v>69</v>
      </c>
      <c r="D13" s="68">
        <v>313114</v>
      </c>
      <c r="E13" s="69" t="s">
        <v>110</v>
      </c>
      <c r="F13" s="70">
        <v>6</v>
      </c>
      <c r="G13" s="70">
        <v>759</v>
      </c>
      <c r="H13" s="71">
        <v>6</v>
      </c>
      <c r="I13" s="70">
        <v>1359</v>
      </c>
      <c r="J13" s="72">
        <f t="shared" si="0"/>
        <v>12</v>
      </c>
      <c r="K13" s="73">
        <f t="shared" si="1"/>
        <v>2118</v>
      </c>
    </row>
    <row r="14" spans="1:11" ht="24" customHeight="1">
      <c r="A14" s="67" t="s">
        <v>16</v>
      </c>
      <c r="B14" s="68" t="s">
        <v>62</v>
      </c>
      <c r="C14" s="68" t="s">
        <v>68</v>
      </c>
      <c r="D14" s="68">
        <v>313068</v>
      </c>
      <c r="E14" s="69" t="s">
        <v>109</v>
      </c>
      <c r="F14" s="70">
        <v>0</v>
      </c>
      <c r="G14" s="70">
        <v>0</v>
      </c>
      <c r="H14" s="71">
        <v>1</v>
      </c>
      <c r="I14" s="70">
        <v>978</v>
      </c>
      <c r="J14" s="72">
        <f t="shared" si="0"/>
        <v>1</v>
      </c>
      <c r="K14" s="73">
        <f t="shared" si="1"/>
        <v>978</v>
      </c>
    </row>
    <row r="15" spans="1:11" ht="24" customHeight="1">
      <c r="A15" s="67" t="s">
        <v>16</v>
      </c>
      <c r="B15" s="68" t="s">
        <v>81</v>
      </c>
      <c r="C15" s="68" t="s">
        <v>95</v>
      </c>
      <c r="D15" s="68">
        <v>42156548</v>
      </c>
      <c r="E15" s="69" t="s">
        <v>134</v>
      </c>
      <c r="F15" s="70">
        <v>0</v>
      </c>
      <c r="G15" s="70">
        <v>0</v>
      </c>
      <c r="H15" s="71">
        <v>177</v>
      </c>
      <c r="I15" s="70">
        <v>3890</v>
      </c>
      <c r="J15" s="72">
        <f t="shared" si="0"/>
        <v>177</v>
      </c>
      <c r="K15" s="73">
        <f t="shared" si="1"/>
        <v>3890</v>
      </c>
    </row>
    <row r="16" spans="1:11" ht="24" customHeight="1">
      <c r="A16" s="67" t="s">
        <v>24</v>
      </c>
      <c r="B16" s="68" t="s">
        <v>62</v>
      </c>
      <c r="C16" s="68" t="s">
        <v>70</v>
      </c>
      <c r="D16" s="68">
        <v>311049</v>
      </c>
      <c r="E16" s="69" t="s">
        <v>111</v>
      </c>
      <c r="F16" s="70">
        <v>1</v>
      </c>
      <c r="G16" s="70">
        <v>1482</v>
      </c>
      <c r="H16" s="71">
        <v>0</v>
      </c>
      <c r="I16" s="70">
        <v>0</v>
      </c>
      <c r="J16" s="72">
        <f t="shared" si="0"/>
        <v>1</v>
      </c>
      <c r="K16" s="73">
        <f t="shared" si="1"/>
        <v>1482</v>
      </c>
    </row>
    <row r="17" spans="1:11" ht="24" customHeight="1">
      <c r="A17" s="67" t="s">
        <v>24</v>
      </c>
      <c r="B17" s="68" t="s">
        <v>62</v>
      </c>
      <c r="C17" s="68" t="s">
        <v>76</v>
      </c>
      <c r="D17" s="68">
        <v>312088</v>
      </c>
      <c r="E17" s="69" t="s">
        <v>117</v>
      </c>
      <c r="F17" s="70">
        <v>1</v>
      </c>
      <c r="G17" s="70">
        <v>849</v>
      </c>
      <c r="H17" s="71">
        <v>0</v>
      </c>
      <c r="I17" s="70">
        <v>0</v>
      </c>
      <c r="J17" s="72">
        <f t="shared" ref="J17:J46" si="2">+F17+H17</f>
        <v>1</v>
      </c>
      <c r="K17" s="73">
        <f t="shared" ref="K17:K46" si="3">+G17+I17</f>
        <v>849</v>
      </c>
    </row>
    <row r="18" spans="1:11" ht="24" customHeight="1">
      <c r="A18" s="67" t="s">
        <v>24</v>
      </c>
      <c r="B18" s="68" t="s">
        <v>62</v>
      </c>
      <c r="C18" s="68" t="s">
        <v>72</v>
      </c>
      <c r="D18" s="68">
        <v>317667</v>
      </c>
      <c r="E18" s="69" t="s">
        <v>113</v>
      </c>
      <c r="F18" s="70">
        <v>2</v>
      </c>
      <c r="G18" s="70">
        <v>235</v>
      </c>
      <c r="H18" s="71">
        <v>2</v>
      </c>
      <c r="I18" s="70">
        <v>210</v>
      </c>
      <c r="J18" s="72">
        <f t="shared" si="2"/>
        <v>4</v>
      </c>
      <c r="K18" s="73">
        <f t="shared" si="3"/>
        <v>445</v>
      </c>
    </row>
    <row r="19" spans="1:11" ht="24" customHeight="1">
      <c r="A19" s="67" t="s">
        <v>24</v>
      </c>
      <c r="B19" s="68" t="s">
        <v>62</v>
      </c>
      <c r="C19" s="68" t="s">
        <v>71</v>
      </c>
      <c r="D19" s="68">
        <v>317209</v>
      </c>
      <c r="E19" s="69" t="s">
        <v>112</v>
      </c>
      <c r="F19" s="70">
        <v>8</v>
      </c>
      <c r="G19" s="70">
        <v>766</v>
      </c>
      <c r="H19" s="71">
        <v>0</v>
      </c>
      <c r="I19" s="70">
        <v>0</v>
      </c>
      <c r="J19" s="72">
        <f t="shared" si="2"/>
        <v>8</v>
      </c>
      <c r="K19" s="73">
        <f t="shared" si="3"/>
        <v>766</v>
      </c>
    </row>
    <row r="20" spans="1:11" ht="24" customHeight="1">
      <c r="A20" s="67" t="s">
        <v>24</v>
      </c>
      <c r="B20" s="68" t="s">
        <v>62</v>
      </c>
      <c r="C20" s="68" t="s">
        <v>73</v>
      </c>
      <c r="D20" s="68">
        <v>318094</v>
      </c>
      <c r="E20" s="69" t="s">
        <v>114</v>
      </c>
      <c r="F20" s="70">
        <v>0</v>
      </c>
      <c r="G20" s="70">
        <v>0</v>
      </c>
      <c r="H20" s="71">
        <v>4</v>
      </c>
      <c r="I20" s="70">
        <v>4106</v>
      </c>
      <c r="J20" s="72">
        <f t="shared" si="2"/>
        <v>4</v>
      </c>
      <c r="K20" s="73">
        <f t="shared" si="3"/>
        <v>4106</v>
      </c>
    </row>
    <row r="21" spans="1:11" ht="24" customHeight="1">
      <c r="A21" s="67" t="s">
        <v>24</v>
      </c>
      <c r="B21" s="68" t="s">
        <v>62</v>
      </c>
      <c r="C21" s="68" t="s">
        <v>74</v>
      </c>
      <c r="D21" s="68">
        <v>318337</v>
      </c>
      <c r="E21" s="69" t="s">
        <v>115</v>
      </c>
      <c r="F21" s="70">
        <v>0</v>
      </c>
      <c r="G21" s="70">
        <v>0</v>
      </c>
      <c r="H21" s="71">
        <v>1</v>
      </c>
      <c r="I21" s="70">
        <v>4569</v>
      </c>
      <c r="J21" s="72">
        <f t="shared" si="2"/>
        <v>1</v>
      </c>
      <c r="K21" s="73">
        <f t="shared" si="3"/>
        <v>4569</v>
      </c>
    </row>
    <row r="22" spans="1:11" ht="24" customHeight="1">
      <c r="A22" s="67" t="s">
        <v>24</v>
      </c>
      <c r="B22" s="68" t="s">
        <v>62</v>
      </c>
      <c r="C22" s="68" t="s">
        <v>75</v>
      </c>
      <c r="D22" s="68">
        <v>318396</v>
      </c>
      <c r="E22" s="69" t="s">
        <v>116</v>
      </c>
      <c r="F22" s="70">
        <v>1</v>
      </c>
      <c r="G22" s="70">
        <v>240</v>
      </c>
      <c r="H22" s="71">
        <v>0</v>
      </c>
      <c r="I22" s="70">
        <v>0</v>
      </c>
      <c r="J22" s="72">
        <f t="shared" si="2"/>
        <v>1</v>
      </c>
      <c r="K22" s="73">
        <f t="shared" si="3"/>
        <v>240</v>
      </c>
    </row>
    <row r="23" spans="1:11" ht="24" customHeight="1">
      <c r="A23" s="67" t="s">
        <v>24</v>
      </c>
      <c r="B23" s="68" t="s">
        <v>81</v>
      </c>
      <c r="C23" s="68" t="s">
        <v>96</v>
      </c>
      <c r="D23" s="68">
        <v>37923862</v>
      </c>
      <c r="E23" s="69" t="s">
        <v>135</v>
      </c>
      <c r="F23" s="70">
        <v>4</v>
      </c>
      <c r="G23" s="70">
        <v>1097</v>
      </c>
      <c r="H23" s="71">
        <v>3</v>
      </c>
      <c r="I23" s="70">
        <v>823</v>
      </c>
      <c r="J23" s="72">
        <f t="shared" si="2"/>
        <v>7</v>
      </c>
      <c r="K23" s="73">
        <f t="shared" si="3"/>
        <v>1920</v>
      </c>
    </row>
    <row r="24" spans="1:11" ht="24" customHeight="1">
      <c r="A24" s="67" t="s">
        <v>32</v>
      </c>
      <c r="B24" s="68" t="s">
        <v>62</v>
      </c>
      <c r="C24" s="68" t="s">
        <v>79</v>
      </c>
      <c r="D24" s="68">
        <v>308676</v>
      </c>
      <c r="E24" s="69" t="s">
        <v>120</v>
      </c>
      <c r="F24" s="70">
        <v>0</v>
      </c>
      <c r="G24" s="70">
        <v>0</v>
      </c>
      <c r="H24" s="71">
        <v>1</v>
      </c>
      <c r="I24" s="70">
        <v>204</v>
      </c>
      <c r="J24" s="72">
        <f t="shared" si="2"/>
        <v>1</v>
      </c>
      <c r="K24" s="73">
        <f t="shared" si="3"/>
        <v>204</v>
      </c>
    </row>
    <row r="25" spans="1:11" ht="24" customHeight="1">
      <c r="A25" s="67" t="s">
        <v>32</v>
      </c>
      <c r="B25" s="68" t="s">
        <v>62</v>
      </c>
      <c r="C25" s="68" t="s">
        <v>77</v>
      </c>
      <c r="D25" s="68">
        <v>309150</v>
      </c>
      <c r="E25" s="69" t="s">
        <v>118</v>
      </c>
      <c r="F25" s="70">
        <v>0</v>
      </c>
      <c r="G25" s="70">
        <v>0</v>
      </c>
      <c r="H25" s="71">
        <v>20</v>
      </c>
      <c r="I25" s="70">
        <v>3747</v>
      </c>
      <c r="J25" s="72">
        <f t="shared" si="2"/>
        <v>20</v>
      </c>
      <c r="K25" s="73">
        <f t="shared" si="3"/>
        <v>3747</v>
      </c>
    </row>
    <row r="26" spans="1:11" ht="24" customHeight="1">
      <c r="A26" s="67" t="s">
        <v>32</v>
      </c>
      <c r="B26" s="68" t="s">
        <v>62</v>
      </c>
      <c r="C26" s="68" t="s">
        <v>78</v>
      </c>
      <c r="D26" s="68">
        <v>306185</v>
      </c>
      <c r="E26" s="69" t="s">
        <v>119</v>
      </c>
      <c r="F26" s="70">
        <v>6</v>
      </c>
      <c r="G26" s="70">
        <v>2354</v>
      </c>
      <c r="H26" s="71">
        <v>4</v>
      </c>
      <c r="I26" s="70">
        <v>1552</v>
      </c>
      <c r="J26" s="72">
        <f t="shared" si="2"/>
        <v>10</v>
      </c>
      <c r="K26" s="73">
        <f t="shared" si="3"/>
        <v>3906</v>
      </c>
    </row>
    <row r="27" spans="1:11" ht="24" customHeight="1">
      <c r="A27" s="67" t="s">
        <v>36</v>
      </c>
      <c r="B27" s="68" t="s">
        <v>57</v>
      </c>
      <c r="C27" s="68" t="s">
        <v>60</v>
      </c>
      <c r="D27" s="68">
        <v>37828100</v>
      </c>
      <c r="E27" s="69" t="s">
        <v>102</v>
      </c>
      <c r="F27" s="70">
        <v>2</v>
      </c>
      <c r="G27" s="70">
        <v>924</v>
      </c>
      <c r="H27" s="71">
        <v>0</v>
      </c>
      <c r="I27" s="70">
        <v>0</v>
      </c>
      <c r="J27" s="72">
        <f t="shared" si="2"/>
        <v>2</v>
      </c>
      <c r="K27" s="73">
        <f t="shared" si="3"/>
        <v>924</v>
      </c>
    </row>
    <row r="28" spans="1:11" ht="24" customHeight="1">
      <c r="A28" s="67" t="s">
        <v>36</v>
      </c>
      <c r="B28" s="68" t="s">
        <v>62</v>
      </c>
      <c r="C28" s="68" t="s">
        <v>80</v>
      </c>
      <c r="D28" s="68">
        <v>320439</v>
      </c>
      <c r="E28" s="69" t="s">
        <v>121</v>
      </c>
      <c r="F28" s="70">
        <v>0</v>
      </c>
      <c r="G28" s="70">
        <v>0</v>
      </c>
      <c r="H28" s="71">
        <v>12</v>
      </c>
      <c r="I28" s="70">
        <v>822</v>
      </c>
      <c r="J28" s="72">
        <f t="shared" si="2"/>
        <v>12</v>
      </c>
      <c r="K28" s="73">
        <f t="shared" si="3"/>
        <v>822</v>
      </c>
    </row>
    <row r="29" spans="1:11" ht="24" customHeight="1">
      <c r="A29" s="67" t="s">
        <v>36</v>
      </c>
      <c r="B29" s="68" t="s">
        <v>93</v>
      </c>
      <c r="C29" s="68" t="s">
        <v>94</v>
      </c>
      <c r="D29" s="68">
        <v>31933475</v>
      </c>
      <c r="E29" s="69" t="s">
        <v>133</v>
      </c>
      <c r="F29" s="70">
        <v>7</v>
      </c>
      <c r="G29" s="70">
        <v>1629</v>
      </c>
      <c r="H29" s="71">
        <v>4</v>
      </c>
      <c r="I29" s="70">
        <v>770</v>
      </c>
      <c r="J29" s="72">
        <f t="shared" si="2"/>
        <v>11</v>
      </c>
      <c r="K29" s="73">
        <f t="shared" si="3"/>
        <v>2399</v>
      </c>
    </row>
    <row r="30" spans="1:11" ht="24" customHeight="1">
      <c r="A30" s="67" t="s">
        <v>36</v>
      </c>
      <c r="B30" s="68" t="s">
        <v>81</v>
      </c>
      <c r="C30" s="68" t="s">
        <v>338</v>
      </c>
      <c r="D30" s="68">
        <v>54170508</v>
      </c>
      <c r="E30" s="69" t="s">
        <v>339</v>
      </c>
      <c r="F30" s="70">
        <v>0</v>
      </c>
      <c r="G30" s="70">
        <v>0</v>
      </c>
      <c r="H30" s="71">
        <v>2</v>
      </c>
      <c r="I30" s="70">
        <v>624</v>
      </c>
      <c r="J30" s="72">
        <f t="shared" si="2"/>
        <v>2</v>
      </c>
      <c r="K30" s="73">
        <f t="shared" si="3"/>
        <v>624</v>
      </c>
    </row>
    <row r="31" spans="1:11" ht="24" customHeight="1">
      <c r="A31" s="67" t="s">
        <v>36</v>
      </c>
      <c r="B31" s="68" t="s">
        <v>81</v>
      </c>
      <c r="C31" s="68" t="s">
        <v>340</v>
      </c>
      <c r="D31" s="68">
        <v>36799351</v>
      </c>
      <c r="E31" s="69" t="s">
        <v>341</v>
      </c>
      <c r="F31" s="70">
        <v>0</v>
      </c>
      <c r="G31" s="70">
        <v>0</v>
      </c>
      <c r="H31" s="71">
        <v>3</v>
      </c>
      <c r="I31" s="70">
        <v>374</v>
      </c>
      <c r="J31" s="72">
        <f t="shared" si="2"/>
        <v>3</v>
      </c>
      <c r="K31" s="73">
        <f t="shared" si="3"/>
        <v>374</v>
      </c>
    </row>
    <row r="32" spans="1:11" ht="24" customHeight="1">
      <c r="A32" s="67" t="s">
        <v>42</v>
      </c>
      <c r="B32" s="68" t="s">
        <v>62</v>
      </c>
      <c r="C32" s="68" t="s">
        <v>82</v>
      </c>
      <c r="D32" s="68">
        <v>321842</v>
      </c>
      <c r="E32" s="69" t="s">
        <v>122</v>
      </c>
      <c r="F32" s="70">
        <v>14</v>
      </c>
      <c r="G32" s="70">
        <v>9674</v>
      </c>
      <c r="H32" s="71">
        <v>2</v>
      </c>
      <c r="I32" s="70">
        <v>1703</v>
      </c>
      <c r="J32" s="72">
        <f t="shared" si="2"/>
        <v>16</v>
      </c>
      <c r="K32" s="73">
        <f t="shared" si="3"/>
        <v>11377</v>
      </c>
    </row>
    <row r="33" spans="1:11" ht="24" customHeight="1">
      <c r="A33" s="67" t="s">
        <v>42</v>
      </c>
      <c r="B33" s="68" t="s">
        <v>62</v>
      </c>
      <c r="C33" s="68" t="s">
        <v>85</v>
      </c>
      <c r="D33" s="68">
        <v>321982</v>
      </c>
      <c r="E33" s="69" t="s">
        <v>125</v>
      </c>
      <c r="F33" s="70">
        <v>0</v>
      </c>
      <c r="G33" s="70">
        <v>0</v>
      </c>
      <c r="H33" s="71">
        <v>1</v>
      </c>
      <c r="I33" s="70">
        <v>2624</v>
      </c>
      <c r="J33" s="72">
        <f t="shared" si="2"/>
        <v>1</v>
      </c>
      <c r="K33" s="73">
        <f t="shared" si="3"/>
        <v>2624</v>
      </c>
    </row>
    <row r="34" spans="1:11" ht="24" customHeight="1">
      <c r="A34" s="67" t="s">
        <v>42</v>
      </c>
      <c r="B34" s="68" t="s">
        <v>62</v>
      </c>
      <c r="C34" s="68" t="s">
        <v>84</v>
      </c>
      <c r="D34" s="68">
        <v>323560</v>
      </c>
      <c r="E34" s="69" t="s">
        <v>124</v>
      </c>
      <c r="F34" s="70">
        <v>3</v>
      </c>
      <c r="G34" s="70">
        <v>5454</v>
      </c>
      <c r="H34" s="71">
        <v>0</v>
      </c>
      <c r="I34" s="70">
        <v>0</v>
      </c>
      <c r="J34" s="72">
        <f t="shared" si="2"/>
        <v>3</v>
      </c>
      <c r="K34" s="73">
        <f t="shared" si="3"/>
        <v>5454</v>
      </c>
    </row>
    <row r="35" spans="1:11" ht="24" customHeight="1">
      <c r="A35" s="67" t="s">
        <v>42</v>
      </c>
      <c r="B35" s="68" t="s">
        <v>62</v>
      </c>
      <c r="C35" s="68" t="s">
        <v>83</v>
      </c>
      <c r="D35" s="68">
        <v>326283</v>
      </c>
      <c r="E35" s="69" t="s">
        <v>123</v>
      </c>
      <c r="F35" s="70">
        <v>0</v>
      </c>
      <c r="G35" s="70">
        <v>0</v>
      </c>
      <c r="H35" s="71">
        <v>5</v>
      </c>
      <c r="I35" s="70">
        <v>7690</v>
      </c>
      <c r="J35" s="72">
        <f t="shared" si="2"/>
        <v>5</v>
      </c>
      <c r="K35" s="73">
        <f t="shared" si="3"/>
        <v>7690</v>
      </c>
    </row>
    <row r="36" spans="1:11" ht="24" customHeight="1">
      <c r="A36" s="67" t="s">
        <v>42</v>
      </c>
      <c r="B36" s="68" t="s">
        <v>81</v>
      </c>
      <c r="C36" s="68" t="s">
        <v>97</v>
      </c>
      <c r="D36" s="68">
        <v>44405847</v>
      </c>
      <c r="E36" s="69" t="s">
        <v>136</v>
      </c>
      <c r="F36" s="70">
        <v>1</v>
      </c>
      <c r="G36" s="70">
        <v>708</v>
      </c>
      <c r="H36" s="71">
        <v>2</v>
      </c>
      <c r="I36" s="70">
        <v>1308</v>
      </c>
      <c r="J36" s="72">
        <f t="shared" si="2"/>
        <v>3</v>
      </c>
      <c r="K36" s="73">
        <f t="shared" si="3"/>
        <v>2016</v>
      </c>
    </row>
    <row r="37" spans="1:11" ht="24" customHeight="1">
      <c r="A37" s="67" t="s">
        <v>48</v>
      </c>
      <c r="B37" s="68" t="s">
        <v>57</v>
      </c>
      <c r="C37" s="68" t="s">
        <v>61</v>
      </c>
      <c r="D37" s="68">
        <v>35541016</v>
      </c>
      <c r="E37" s="69" t="s">
        <v>103</v>
      </c>
      <c r="F37" s="70">
        <v>9</v>
      </c>
      <c r="G37" s="70">
        <v>825</v>
      </c>
      <c r="H37" s="71">
        <v>0</v>
      </c>
      <c r="I37" s="70">
        <v>0</v>
      </c>
      <c r="J37" s="72">
        <f t="shared" si="2"/>
        <v>9</v>
      </c>
      <c r="K37" s="73">
        <f t="shared" si="3"/>
        <v>825</v>
      </c>
    </row>
    <row r="38" spans="1:11" ht="24" customHeight="1">
      <c r="A38" s="67" t="s">
        <v>48</v>
      </c>
      <c r="B38" s="68" t="s">
        <v>62</v>
      </c>
      <c r="C38" s="68" t="s">
        <v>87</v>
      </c>
      <c r="D38" s="68">
        <v>324116</v>
      </c>
      <c r="E38" s="69" t="s">
        <v>127</v>
      </c>
      <c r="F38" s="70">
        <v>1</v>
      </c>
      <c r="G38" s="70">
        <v>300</v>
      </c>
      <c r="H38" s="71">
        <v>42</v>
      </c>
      <c r="I38" s="70">
        <v>635</v>
      </c>
      <c r="J38" s="72">
        <f t="shared" si="2"/>
        <v>43</v>
      </c>
      <c r="K38" s="73">
        <f t="shared" si="3"/>
        <v>935</v>
      </c>
    </row>
    <row r="39" spans="1:11" ht="24" customHeight="1">
      <c r="A39" s="67" t="s">
        <v>48</v>
      </c>
      <c r="B39" s="68" t="s">
        <v>62</v>
      </c>
      <c r="C39" s="68" t="s">
        <v>88</v>
      </c>
      <c r="D39" s="68">
        <v>324493</v>
      </c>
      <c r="E39" s="69" t="s">
        <v>128</v>
      </c>
      <c r="F39" s="70">
        <v>0</v>
      </c>
      <c r="G39" s="70">
        <v>0</v>
      </c>
      <c r="H39" s="71">
        <v>9</v>
      </c>
      <c r="I39" s="70">
        <v>468</v>
      </c>
      <c r="J39" s="72">
        <f t="shared" si="2"/>
        <v>9</v>
      </c>
      <c r="K39" s="73">
        <f t="shared" si="3"/>
        <v>468</v>
      </c>
    </row>
    <row r="40" spans="1:11" ht="24" customHeight="1">
      <c r="A40" s="67" t="s">
        <v>48</v>
      </c>
      <c r="B40" s="68" t="s">
        <v>62</v>
      </c>
      <c r="C40" s="68" t="s">
        <v>89</v>
      </c>
      <c r="D40" s="68">
        <v>325813</v>
      </c>
      <c r="E40" s="69" t="s">
        <v>129</v>
      </c>
      <c r="F40" s="70">
        <v>0</v>
      </c>
      <c r="G40" s="70">
        <v>0</v>
      </c>
      <c r="H40" s="71">
        <v>1</v>
      </c>
      <c r="I40" s="70">
        <v>1830</v>
      </c>
      <c r="J40" s="72">
        <f t="shared" si="2"/>
        <v>1</v>
      </c>
      <c r="K40" s="73">
        <f t="shared" si="3"/>
        <v>1830</v>
      </c>
    </row>
    <row r="41" spans="1:11" ht="24" customHeight="1">
      <c r="A41" s="67" t="s">
        <v>48</v>
      </c>
      <c r="B41" s="68" t="s">
        <v>62</v>
      </c>
      <c r="C41" s="68" t="s">
        <v>90</v>
      </c>
      <c r="D41" s="68">
        <v>329614</v>
      </c>
      <c r="E41" s="69" t="s">
        <v>130</v>
      </c>
      <c r="F41" s="70">
        <v>0</v>
      </c>
      <c r="G41" s="70">
        <v>0</v>
      </c>
      <c r="H41" s="71">
        <v>4</v>
      </c>
      <c r="I41" s="70">
        <v>742</v>
      </c>
      <c r="J41" s="72">
        <f t="shared" si="2"/>
        <v>4</v>
      </c>
      <c r="K41" s="73">
        <f t="shared" si="3"/>
        <v>742</v>
      </c>
    </row>
    <row r="42" spans="1:11" ht="24" customHeight="1">
      <c r="A42" s="67" t="s">
        <v>48</v>
      </c>
      <c r="B42" s="68" t="s">
        <v>62</v>
      </c>
      <c r="C42" s="68" t="s">
        <v>92</v>
      </c>
      <c r="D42" s="68">
        <v>331899</v>
      </c>
      <c r="E42" s="69" t="s">
        <v>132</v>
      </c>
      <c r="F42" s="70">
        <v>0</v>
      </c>
      <c r="G42" s="70">
        <v>0</v>
      </c>
      <c r="H42" s="71">
        <v>2</v>
      </c>
      <c r="I42" s="70">
        <v>728</v>
      </c>
      <c r="J42" s="72">
        <f t="shared" si="2"/>
        <v>2</v>
      </c>
      <c r="K42" s="73">
        <f t="shared" si="3"/>
        <v>728</v>
      </c>
    </row>
    <row r="43" spans="1:11" ht="24" customHeight="1">
      <c r="A43" s="67" t="s">
        <v>48</v>
      </c>
      <c r="B43" s="68" t="s">
        <v>62</v>
      </c>
      <c r="C43" s="68" t="s">
        <v>86</v>
      </c>
      <c r="D43" s="68">
        <v>329347</v>
      </c>
      <c r="E43" s="69" t="s">
        <v>126</v>
      </c>
      <c r="F43" s="70">
        <v>0</v>
      </c>
      <c r="G43" s="70">
        <v>0</v>
      </c>
      <c r="H43" s="71">
        <v>1</v>
      </c>
      <c r="I43" s="70">
        <v>1238</v>
      </c>
      <c r="J43" s="72">
        <f t="shared" si="2"/>
        <v>1</v>
      </c>
      <c r="K43" s="73">
        <f t="shared" si="3"/>
        <v>1238</v>
      </c>
    </row>
    <row r="44" spans="1:11" ht="24" customHeight="1">
      <c r="A44" s="67" t="s">
        <v>48</v>
      </c>
      <c r="B44" s="68" t="s">
        <v>62</v>
      </c>
      <c r="C44" s="68" t="s">
        <v>91</v>
      </c>
      <c r="D44" s="68">
        <v>329746</v>
      </c>
      <c r="E44" s="69" t="s">
        <v>131</v>
      </c>
      <c r="F44" s="70">
        <v>0</v>
      </c>
      <c r="G44" s="70">
        <v>0</v>
      </c>
      <c r="H44" s="71">
        <v>2</v>
      </c>
      <c r="I44" s="70">
        <v>720</v>
      </c>
      <c r="J44" s="72">
        <f t="shared" si="2"/>
        <v>2</v>
      </c>
      <c r="K44" s="73">
        <f t="shared" si="3"/>
        <v>720</v>
      </c>
    </row>
    <row r="45" spans="1:11" ht="24" customHeight="1">
      <c r="A45" s="67" t="s">
        <v>48</v>
      </c>
      <c r="B45" s="68" t="s">
        <v>81</v>
      </c>
      <c r="C45" s="68" t="s">
        <v>99</v>
      </c>
      <c r="D45" s="68">
        <v>31257267</v>
      </c>
      <c r="E45" s="69" t="s">
        <v>138</v>
      </c>
      <c r="F45" s="70">
        <v>1</v>
      </c>
      <c r="G45" s="70">
        <v>762</v>
      </c>
      <c r="H45" s="71">
        <v>0</v>
      </c>
      <c r="I45" s="70">
        <v>0</v>
      </c>
      <c r="J45" s="72">
        <f t="shared" si="2"/>
        <v>1</v>
      </c>
      <c r="K45" s="73">
        <f t="shared" si="3"/>
        <v>762</v>
      </c>
    </row>
    <row r="46" spans="1:11" ht="24" customHeight="1">
      <c r="A46" s="67" t="s">
        <v>48</v>
      </c>
      <c r="B46" s="68" t="s">
        <v>81</v>
      </c>
      <c r="C46" s="68" t="s">
        <v>98</v>
      </c>
      <c r="D46" s="68">
        <v>35581450</v>
      </c>
      <c r="E46" s="69" t="s">
        <v>137</v>
      </c>
      <c r="F46" s="70">
        <v>4</v>
      </c>
      <c r="G46" s="70">
        <v>1152</v>
      </c>
      <c r="H46" s="71">
        <v>6</v>
      </c>
      <c r="I46" s="70">
        <v>1728</v>
      </c>
      <c r="J46" s="72">
        <f t="shared" si="2"/>
        <v>10</v>
      </c>
      <c r="K46" s="73">
        <f t="shared" si="3"/>
        <v>2880</v>
      </c>
    </row>
    <row r="47" spans="1:11" ht="24" customHeight="1">
      <c r="A47" s="74" t="s">
        <v>279</v>
      </c>
      <c r="B47" s="75"/>
      <c r="C47" s="75"/>
      <c r="D47" s="75"/>
      <c r="E47" s="76"/>
      <c r="F47" s="77">
        <f t="shared" ref="F47:K47" si="4">SUM(F6:F46)</f>
        <v>143</v>
      </c>
      <c r="G47" s="77">
        <f t="shared" si="4"/>
        <v>58942</v>
      </c>
      <c r="H47" s="78">
        <f t="shared" si="4"/>
        <v>351</v>
      </c>
      <c r="I47" s="77">
        <f t="shared" si="4"/>
        <v>56645</v>
      </c>
      <c r="J47" s="79">
        <f t="shared" si="4"/>
        <v>494</v>
      </c>
      <c r="K47" s="73">
        <f t="shared" si="4"/>
        <v>115587</v>
      </c>
    </row>
  </sheetData>
  <autoFilter ref="A5:I46" xr:uid="{C7F29F3F-57F4-4CFD-A689-23DF1038DB03}"/>
  <mergeCells count="1">
    <mergeCell ref="A1:K4"/>
  </mergeCells>
  <printOptions horizontalCentered="1"/>
  <pageMargins left="0" right="0" top="0.15748031496062992" bottom="0" header="0" footer="0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 školy</vt:lpstr>
      <vt:lpstr>db zriaď.</vt:lpstr>
      <vt:lpstr>'db zriaď.'!Oblasť_tlače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Hambálková Katarína</cp:lastModifiedBy>
  <cp:lastPrinted>2026-07-10T07:01:20Z</cp:lastPrinted>
  <dcterms:created xsi:type="dcterms:W3CDTF">2015-06-05T18:19:34Z</dcterms:created>
  <dcterms:modified xsi:type="dcterms:W3CDTF">2026-07-13T11:19:15Z</dcterms:modified>
</cp:coreProperties>
</file>